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bpd-server\FolderRedirects\psharp\Documents\All Pams Documents\Budget\2019\"/>
    </mc:Choice>
  </mc:AlternateContent>
  <bookViews>
    <workbookView xWindow="0" yWindow="0" windowWidth="23040" windowHeight="9372"/>
  </bookViews>
  <sheets>
    <sheet name="2019 Budget" sheetId="4" r:id="rId1"/>
    <sheet name="Budget vs actual" sheetId="5" r:id="rId2"/>
  </sheets>
  <definedNames>
    <definedName name="_xlnm.Print_Titles" localSheetId="0">'2019 Budget'!$1:$2</definedName>
    <definedName name="_xlnm.Print_Titles" localSheetId="1">'Budget vs actual'!$1:$2</definedName>
  </definedNames>
  <calcPr calcId="152511"/>
</workbook>
</file>

<file path=xl/calcChain.xml><?xml version="1.0" encoding="utf-8"?>
<calcChain xmlns="http://schemas.openxmlformats.org/spreadsheetml/2006/main">
  <c r="I209" i="5" l="1"/>
  <c r="H209" i="5"/>
  <c r="G209" i="5"/>
  <c r="E209" i="5"/>
  <c r="E215" i="5" s="1"/>
  <c r="F207" i="5"/>
  <c r="F205" i="5"/>
  <c r="F209" i="5" s="1"/>
  <c r="I201" i="5"/>
  <c r="G201" i="5"/>
  <c r="F201" i="5"/>
  <c r="E201" i="5"/>
  <c r="H199" i="5"/>
  <c r="H198" i="5"/>
  <c r="H201" i="5" s="1"/>
  <c r="I194" i="5"/>
  <c r="G194" i="5"/>
  <c r="F194" i="5"/>
  <c r="E194" i="5"/>
  <c r="I191" i="5"/>
  <c r="H191" i="5"/>
  <c r="G191" i="5"/>
  <c r="F191" i="5"/>
  <c r="E191" i="5"/>
  <c r="I181" i="5"/>
  <c r="H181" i="5"/>
  <c r="G181" i="5"/>
  <c r="F181" i="5"/>
  <c r="E181" i="5"/>
  <c r="G168" i="5"/>
  <c r="I166" i="5"/>
  <c r="H166" i="5"/>
  <c r="G166" i="5"/>
  <c r="F166" i="5"/>
  <c r="E166" i="5"/>
  <c r="I159" i="5"/>
  <c r="H159" i="5"/>
  <c r="G159" i="5"/>
  <c r="F159" i="5"/>
  <c r="E159" i="5"/>
  <c r="I136" i="5"/>
  <c r="H136" i="5"/>
  <c r="G136" i="5"/>
  <c r="F136" i="5"/>
  <c r="E136" i="5"/>
  <c r="I118" i="5"/>
  <c r="H118" i="5"/>
  <c r="G118" i="5"/>
  <c r="F118" i="5"/>
  <c r="E118" i="5"/>
  <c r="I107" i="5"/>
  <c r="G107" i="5"/>
  <c r="F107" i="5"/>
  <c r="E107" i="5"/>
  <c r="H105" i="5"/>
  <c r="H107" i="5" s="1"/>
  <c r="I102" i="5"/>
  <c r="H102" i="5"/>
  <c r="G102" i="5"/>
  <c r="F102" i="5"/>
  <c r="E102" i="5"/>
  <c r="I95" i="5"/>
  <c r="H95" i="5"/>
  <c r="G95" i="5"/>
  <c r="E95" i="5"/>
  <c r="F94" i="5"/>
  <c r="F95" i="5" s="1"/>
  <c r="F215" i="5" s="1"/>
  <c r="I90" i="5"/>
  <c r="I215" i="5" s="1"/>
  <c r="H90" i="5"/>
  <c r="G90" i="5"/>
  <c r="G215" i="5" s="1"/>
  <c r="F90" i="5"/>
  <c r="E90" i="5"/>
  <c r="I83" i="5"/>
  <c r="H83" i="5"/>
  <c r="G83" i="5"/>
  <c r="F83" i="5"/>
  <c r="E83" i="5"/>
  <c r="G77" i="5"/>
  <c r="I73" i="5"/>
  <c r="H73" i="5"/>
  <c r="G73" i="5"/>
  <c r="F73" i="5"/>
  <c r="E73" i="5"/>
  <c r="G72" i="5"/>
  <c r="I65" i="5"/>
  <c r="H65" i="5"/>
  <c r="G65" i="5"/>
  <c r="F65" i="5"/>
  <c r="E65" i="5"/>
  <c r="I55" i="5"/>
  <c r="H55" i="5"/>
  <c r="G55" i="5"/>
  <c r="F55" i="5"/>
  <c r="E55" i="5"/>
  <c r="I50" i="5"/>
  <c r="H50" i="5"/>
  <c r="G50" i="5"/>
  <c r="F50" i="5"/>
  <c r="E50" i="5"/>
  <c r="I41" i="5"/>
  <c r="H41" i="5"/>
  <c r="G41" i="5"/>
  <c r="F41" i="5"/>
  <c r="F85" i="5" s="1"/>
  <c r="E41" i="5"/>
  <c r="I33" i="5"/>
  <c r="H33" i="5"/>
  <c r="G33" i="5"/>
  <c r="F33" i="5"/>
  <c r="E33" i="5"/>
  <c r="I19" i="5"/>
  <c r="H19" i="5"/>
  <c r="G19" i="5"/>
  <c r="F19" i="5"/>
  <c r="E19" i="5"/>
  <c r="I9" i="5"/>
  <c r="I85" i="5" s="1"/>
  <c r="G9" i="5"/>
  <c r="G85" i="5" s="1"/>
  <c r="F9" i="5"/>
  <c r="E9" i="5"/>
  <c r="E85" i="5" s="1"/>
  <c r="H6" i="5"/>
  <c r="H9" i="5" s="1"/>
  <c r="H85" i="5" s="1"/>
  <c r="H215" i="5" l="1"/>
  <c r="G159" i="4"/>
  <c r="I19" i="4" l="1"/>
  <c r="G19" i="4"/>
  <c r="G166" i="4" l="1"/>
  <c r="I166" i="4"/>
  <c r="H198" i="4"/>
  <c r="I201" i="4"/>
  <c r="G77" i="4" l="1"/>
  <c r="I194" i="4" l="1"/>
  <c r="G194" i="4" l="1"/>
  <c r="G168" i="4"/>
  <c r="H166" i="4"/>
  <c r="G209" i="4"/>
  <c r="G201" i="4"/>
  <c r="G191" i="4"/>
  <c r="G181" i="4"/>
  <c r="G118" i="4"/>
  <c r="G136" i="4"/>
  <c r="G107" i="4"/>
  <c r="G102" i="4"/>
  <c r="G95" i="4"/>
  <c r="G90" i="4"/>
  <c r="G72" i="4"/>
  <c r="G73" i="4" s="1"/>
  <c r="G83" i="4"/>
  <c r="G65" i="4"/>
  <c r="G55" i="4"/>
  <c r="G50" i="4"/>
  <c r="G41" i="4"/>
  <c r="G33" i="4"/>
  <c r="G9" i="4"/>
  <c r="G215" i="4" l="1"/>
  <c r="G85" i="4"/>
  <c r="H209" i="4"/>
  <c r="H199" i="4"/>
  <c r="H191" i="4"/>
  <c r="H181" i="4"/>
  <c r="H159" i="4"/>
  <c r="H136" i="4"/>
  <c r="H118" i="4"/>
  <c r="H105" i="4"/>
  <c r="H107" i="4" s="1"/>
  <c r="H102" i="4"/>
  <c r="H95" i="4"/>
  <c r="H90" i="4"/>
  <c r="H83" i="4"/>
  <c r="H73" i="4"/>
  <c r="H65" i="4"/>
  <c r="H55" i="4"/>
  <c r="H50" i="4"/>
  <c r="H41" i="4"/>
  <c r="H33" i="4"/>
  <c r="H19" i="4"/>
  <c r="H6" i="4"/>
  <c r="H9" i="4" s="1"/>
  <c r="H201" i="4" l="1"/>
  <c r="H215" i="4" s="1"/>
  <c r="H85" i="4"/>
  <c r="F94" i="4"/>
  <c r="F207" i="4" l="1"/>
  <c r="F205" i="4"/>
  <c r="F209" i="4" s="1"/>
  <c r="F201" i="4"/>
  <c r="F194" i="4"/>
  <c r="F191" i="4"/>
  <c r="F181" i="4"/>
  <c r="F166" i="4"/>
  <c r="F159" i="4"/>
  <c r="F136" i="4"/>
  <c r="F118" i="4"/>
  <c r="F107" i="4"/>
  <c r="F102" i="4"/>
  <c r="F95" i="4"/>
  <c r="F90" i="4"/>
  <c r="F83" i="4"/>
  <c r="F73" i="4"/>
  <c r="F65" i="4"/>
  <c r="F55" i="4"/>
  <c r="F50" i="4"/>
  <c r="F41" i="4"/>
  <c r="F33" i="4"/>
  <c r="F19" i="4"/>
  <c r="F9" i="4"/>
  <c r="F215" i="4" l="1"/>
  <c r="F85" i="4"/>
  <c r="I118" i="4" l="1"/>
  <c r="I50" i="4"/>
  <c r="I83" i="4"/>
  <c r="I73" i="4"/>
  <c r="I65" i="4"/>
  <c r="I55" i="4"/>
  <c r="I41" i="4"/>
  <c r="I33" i="4"/>
  <c r="I9" i="4"/>
  <c r="I90" i="4"/>
  <c r="I95" i="4"/>
  <c r="I102" i="4"/>
  <c r="I107" i="4"/>
  <c r="I136" i="4"/>
  <c r="I159" i="4"/>
  <c r="I181" i="4"/>
  <c r="I191" i="4"/>
  <c r="I209" i="4"/>
  <c r="I85" i="4" l="1"/>
  <c r="I215" i="4"/>
  <c r="E136" i="4"/>
  <c r="E201" i="4"/>
  <c r="E166" i="4"/>
  <c r="E107" i="4"/>
  <c r="E41" i="4"/>
  <c r="E73" i="4"/>
  <c r="E83" i="4"/>
  <c r="E65" i="4"/>
  <c r="E19" i="4" l="1"/>
  <c r="E50" i="4"/>
  <c r="E33" i="4" l="1"/>
  <c r="E194" i="4" l="1"/>
  <c r="E191" i="4"/>
  <c r="E181" i="4"/>
  <c r="E209" i="4"/>
  <c r="E159" i="4"/>
  <c r="E118" i="4"/>
  <c r="E102" i="4" l="1"/>
  <c r="E95" i="4"/>
  <c r="E90" i="4"/>
  <c r="E55" i="4"/>
  <c r="E9" i="4"/>
  <c r="E85" i="4" l="1"/>
  <c r="E215" i="4"/>
</calcChain>
</file>

<file path=xl/comments1.xml><?xml version="1.0" encoding="utf-8"?>
<comments xmlns="http://schemas.openxmlformats.org/spreadsheetml/2006/main">
  <authors>
    <author>psharp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Per Carrie Troutman at Mockenhaupt, this is a good estimate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Per Carrie Troutman at Mockenhaupt, this is a good estimate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Bartons flowers for funeral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Document shredding
</t>
        </r>
      </text>
    </comment>
    <comment ref="F149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Claim for electricity surge</t>
        </r>
      </text>
    </comment>
    <comment ref="F157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FOBs for police back door - Barrier </t>
        </r>
      </text>
    </comment>
    <comment ref="F171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New mower</t>
        </r>
      </text>
    </comment>
    <comment ref="F196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coins for Halloween parade</t>
        </r>
      </text>
    </comment>
  </commentList>
</comments>
</file>

<file path=xl/comments2.xml><?xml version="1.0" encoding="utf-8"?>
<comments xmlns="http://schemas.openxmlformats.org/spreadsheetml/2006/main">
  <authors>
    <author>psharp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Per Carrie Troutman at Mockenhaupt, this is a good estimate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Per Carrie Troutman at Mockenhaupt, this is a good estimate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Bartons flowers for funeral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Document shredding
</t>
        </r>
      </text>
    </comment>
    <comment ref="F149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Claim for electricity surge</t>
        </r>
      </text>
    </comment>
    <comment ref="F157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FOBs for police back door - Barrier </t>
        </r>
      </text>
    </comment>
    <comment ref="F171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New mower</t>
        </r>
      </text>
    </comment>
    <comment ref="F196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coins for Halloween parade</t>
        </r>
      </text>
    </comment>
  </commentList>
</comments>
</file>

<file path=xl/sharedStrings.xml><?xml version="1.0" encoding="utf-8"?>
<sst xmlns="http://schemas.openxmlformats.org/spreadsheetml/2006/main" count="408" uniqueCount="202">
  <si>
    <t>Budget</t>
  </si>
  <si>
    <t>301 · Real Estate Taxes</t>
  </si>
  <si>
    <t>301.05 · Current Real Estate Taxes</t>
  </si>
  <si>
    <t>301.10 · Real Estate Taxes - Deliquent</t>
  </si>
  <si>
    <t>301.20 · Past Due Taxes</t>
  </si>
  <si>
    <t>301 · Real Estate Taxes - Other</t>
  </si>
  <si>
    <t>Total 301 · Real Estate Taxes</t>
  </si>
  <si>
    <t>310 · Act 511</t>
  </si>
  <si>
    <t>310.01 · Per Capita Tax</t>
  </si>
  <si>
    <t>310.10 · Real Estate Transfer Taxes</t>
  </si>
  <si>
    <t>310.20 · Earned Income Taxes</t>
  </si>
  <si>
    <t>310.23 · Earned Income Taxes - Deliquent</t>
  </si>
  <si>
    <t>310.40 · LST - Occupational Taxes</t>
  </si>
  <si>
    <t>310.70 · Mechanical Device Taxes</t>
  </si>
  <si>
    <t>310 · Act 511 - Other</t>
  </si>
  <si>
    <t>Total 310 · Act 511</t>
  </si>
  <si>
    <t>320 · Licenses &amp; Permits</t>
  </si>
  <si>
    <t>321.8 · Cable Television Franchise</t>
  </si>
  <si>
    <t>320 · Licenses &amp; Permits - Other</t>
  </si>
  <si>
    <t>Total 320 · Licenses &amp; Permits</t>
  </si>
  <si>
    <t>322.800 · Street Openings</t>
  </si>
  <si>
    <t>330.00 · Fines &amp; Forfeits</t>
  </si>
  <si>
    <t>331. · Fines</t>
  </si>
  <si>
    <t>331.10 · Magistrate Fines</t>
  </si>
  <si>
    <t>331.13 · State Fines</t>
  </si>
  <si>
    <t>331.40 · County Fines</t>
  </si>
  <si>
    <t>331.50 · Restitution</t>
  </si>
  <si>
    <t>331.60 · Magistrates Fines - West Eliza.</t>
  </si>
  <si>
    <t>331. · Fines - Other</t>
  </si>
  <si>
    <t>Total 331. · Fines</t>
  </si>
  <si>
    <t>341 · Interest Earnings</t>
  </si>
  <si>
    <t>342.00 · Rents &amp; Royalties</t>
  </si>
  <si>
    <t>343 · Boro Truck &amp; Plow Purchase</t>
  </si>
  <si>
    <t>345.00 · West Elizabeth Police Contract</t>
  </si>
  <si>
    <t>354.03 · Hwys &amp; Streets/Winter Mnt</t>
  </si>
  <si>
    <t>354.09 · Community Development</t>
  </si>
  <si>
    <t>354.12 · Emergency Disaster Relief PEMA</t>
  </si>
  <si>
    <t>Total 354 · Intergovernmental Revenues</t>
  </si>
  <si>
    <t>355 · State Shared Revenues</t>
  </si>
  <si>
    <t>355.01 · Public Utility Realty Tax</t>
  </si>
  <si>
    <t>355.02 · Liquid Fuels Annual Deposit</t>
  </si>
  <si>
    <t>355.06 · Pension - State Income</t>
  </si>
  <si>
    <t>355.07 · Fire Relief</t>
  </si>
  <si>
    <t>355.08 · Alcohol Beverage Taxes/Bev Lic</t>
  </si>
  <si>
    <t>355.09 · Act 13 Shale Impact Fee</t>
  </si>
  <si>
    <t>355.11 · RAD</t>
  </si>
  <si>
    <t>Total 355 · State Shared Revenues</t>
  </si>
  <si>
    <t>361.00 · Charges for Services - Gen Gov</t>
  </si>
  <si>
    <t>361.020 · No Lien Letters</t>
  </si>
  <si>
    <t>361.030 · Zoning information</t>
  </si>
  <si>
    <t>361.00 · Charges for Services - Gen Gov - Other</t>
  </si>
  <si>
    <t>Total 361.00 · Charges for Services - Gen Gov</t>
  </si>
  <si>
    <t>362 · Charges for Services - Public</t>
  </si>
  <si>
    <t>362.11 · Police Reports</t>
  </si>
  <si>
    <t>362.41 · Building Permits</t>
  </si>
  <si>
    <t>362.45 · Occupancy Permits</t>
  </si>
  <si>
    <t>362.500 · Transient Merchant Fee</t>
  </si>
  <si>
    <t>362 · Charges for Services - Public - Other</t>
  </si>
  <si>
    <t>Total 362 · Charges for Services - Public</t>
  </si>
  <si>
    <t>363 · Highways and Streets</t>
  </si>
  <si>
    <t>363.20 · Parking Fines</t>
  </si>
  <si>
    <t>363.21 · Parking Meters</t>
  </si>
  <si>
    <t>363.22 · Parking Permits</t>
  </si>
  <si>
    <t>363 · Highways and Streets - Other</t>
  </si>
  <si>
    <t>Total 363 · Highways and Streets</t>
  </si>
  <si>
    <t>387.00 · Contributions fr Private Sector</t>
  </si>
  <si>
    <t>388 · Police Special Fund</t>
  </si>
  <si>
    <t>398.00 · Misc. Income</t>
  </si>
  <si>
    <t>399 · Uncategorized Income</t>
  </si>
  <si>
    <t>414.50 · Zoning Grant Income</t>
  </si>
  <si>
    <t>Total Misc. Income</t>
  </si>
  <si>
    <t>Total Income</t>
  </si>
  <si>
    <t>400.00 · Legislative/Governing Body</t>
  </si>
  <si>
    <t>400.420 · Dues, Conferences &amp; Training</t>
  </si>
  <si>
    <t>Total 400.00 · Legislative/Governing Body</t>
  </si>
  <si>
    <t>402.00 · Auditing Services/Bookkeeping</t>
  </si>
  <si>
    <t>402.10 · Payroll Service Fees</t>
  </si>
  <si>
    <t>403 · Tax Collection</t>
  </si>
  <si>
    <t>403.440 · Real Estate Tax Commissions</t>
  </si>
  <si>
    <t>403.480 · Refund overpaid RE Taxes</t>
  </si>
  <si>
    <t>Total 403 · Tax Collection</t>
  </si>
  <si>
    <t>404 · Solicitor</t>
  </si>
  <si>
    <t>404.060 · Solicitor/Legal Services</t>
  </si>
  <si>
    <t>404 · Solicitor - Other</t>
  </si>
  <si>
    <t>Total 404 · Solicitor</t>
  </si>
  <si>
    <t>405 · Secretary/Clerk</t>
  </si>
  <si>
    <t>405.120 · Secretary - Salary</t>
  </si>
  <si>
    <t>405.156 · Secretary - Employee Benefits</t>
  </si>
  <si>
    <t>405.210 · Secretary - Supplies</t>
  </si>
  <si>
    <t>405.230 · Postage</t>
  </si>
  <si>
    <t>405.240 · Secretary - General Misc.</t>
  </si>
  <si>
    <t>405.340 · Secretary -Advertising/Printing</t>
  </si>
  <si>
    <t>405.350 · Secretary - Insurance &amp; Bonding</t>
  </si>
  <si>
    <t>405.450 · Office Equipment (copier/water)</t>
  </si>
  <si>
    <t>Total 405 · Secretary/Clerk</t>
  </si>
  <si>
    <t>408.00 · Engineering Services</t>
  </si>
  <si>
    <t>409.14 · Custodian</t>
  </si>
  <si>
    <t>409.180 · Building Inspector</t>
  </si>
  <si>
    <t>409.240 · Building Supplies</t>
  </si>
  <si>
    <t>409.250 · Building Reparis &amp; Maintenance</t>
  </si>
  <si>
    <t>409.321 · Building Telephone</t>
  </si>
  <si>
    <t>409.330 · Building Water</t>
  </si>
  <si>
    <t>409.331 · Building Sewage</t>
  </si>
  <si>
    <t>409.340 · Building Electric</t>
  </si>
  <si>
    <t>409.341 · Other Electric - 8th Pavlion</t>
  </si>
  <si>
    <t>409.342 · Other Water - 8th St. Park</t>
  </si>
  <si>
    <t>409.343 · Other Electric - Plum St</t>
  </si>
  <si>
    <t>409.350 · Building Gas</t>
  </si>
  <si>
    <t>409.360 · Borough Bldg Internet Service</t>
  </si>
  <si>
    <t>Total 409 · Building &amp; Plant</t>
  </si>
  <si>
    <t>410 · Public Safety</t>
  </si>
  <si>
    <t>410.130 · Public Safety - Salaries</t>
  </si>
  <si>
    <t>410.150 · Public Safety-Employee Benefits</t>
  </si>
  <si>
    <t>410.160 · Public Safety-P/R Taxes/Related</t>
  </si>
  <si>
    <t>410.190 · Uniforms</t>
  </si>
  <si>
    <t>410.191 · Uniform Allowance</t>
  </si>
  <si>
    <t>410.200 · Supplies</t>
  </si>
  <si>
    <t>410.231 · Gasoline</t>
  </si>
  <si>
    <t>410.240 · Police - Phones &amp; Communication</t>
  </si>
  <si>
    <t>410.250 · Police - Criminal Detainment</t>
  </si>
  <si>
    <t>410.270 · Computers/Consulting</t>
  </si>
  <si>
    <t>410.320 · Animal Controls</t>
  </si>
  <si>
    <t>410.370 · Vehicle Maintenance</t>
  </si>
  <si>
    <t>410.462 · School/Training</t>
  </si>
  <si>
    <t>410.490 · Emergency Management</t>
  </si>
  <si>
    <t>Total 410 · Public Safety</t>
  </si>
  <si>
    <t>411.363 · Fire Hydrant</t>
  </si>
  <si>
    <t>411.367 · Contribution EBVFD</t>
  </si>
  <si>
    <t>Total 411 · Fire Relief</t>
  </si>
  <si>
    <t>430 · Public Works</t>
  </si>
  <si>
    <t>430.161 · Employee Benefits</t>
  </si>
  <si>
    <t>430.231 · Gasoline</t>
  </si>
  <si>
    <t>430.350 · Wages</t>
  </si>
  <si>
    <t>430.370 · Repairs</t>
  </si>
  <si>
    <t>430.470 · Supplies</t>
  </si>
  <si>
    <t>430.475 · Propane and other gases for SD</t>
  </si>
  <si>
    <t>430.480 · Heavy Equip Rental</t>
  </si>
  <si>
    <t>430 · Public Works - Other</t>
  </si>
  <si>
    <t>Total 430 · Public Works</t>
  </si>
  <si>
    <t>432.00 · Winter Maintenance</t>
  </si>
  <si>
    <t>433.00 · Traffic Control Devices</t>
  </si>
  <si>
    <t>433.10 · Custom non-street signs</t>
  </si>
  <si>
    <t>434.00 · Street Lighting</t>
  </si>
  <si>
    <t>438.00 · Road &amp; Bridge Maintenance</t>
  </si>
  <si>
    <t>Total 432-438 - Winter Maintenance/Roads</t>
  </si>
  <si>
    <t>451.00 · Parks &amp; Recreation</t>
  </si>
  <si>
    <t>Total Recreation</t>
  </si>
  <si>
    <t>484.00 · Workers' Compensation Insurance</t>
  </si>
  <si>
    <t>485.00 · Unemployment Compensation</t>
  </si>
  <si>
    <t>486.00 · Insurance Premiums</t>
  </si>
  <si>
    <t>Total Expenditures</t>
  </si>
  <si>
    <t>362.20 · Drug Task Force OT Payment</t>
  </si>
  <si>
    <t>Total 486.00 · Insurance Premiums/Social Sec.</t>
  </si>
  <si>
    <t>INCOME</t>
  </si>
  <si>
    <t>EXPENSE</t>
  </si>
  <si>
    <t>Actual</t>
  </si>
  <si>
    <t>403.210 · Tax Collection - Supplies &amp; Expenses</t>
  </si>
  <si>
    <t>411 · Fire Relief - Other (EMS Donation)</t>
  </si>
  <si>
    <t>410.170 · Crossing Guards Payroll Taxes SEE 481.000</t>
  </si>
  <si>
    <t>405.161 · Secretary - P/R Taxes (SEE 481.000)</t>
  </si>
  <si>
    <t>362.10   Special Police Services</t>
  </si>
  <si>
    <t>362.30 · DUI Task Force OT Payment</t>
  </si>
  <si>
    <t>387.10 · Donations to K-9 Fund</t>
  </si>
  <si>
    <t>387.20 · Fundraising K-9</t>
  </si>
  <si>
    <t>389.04 · Insurance claim settlement checks</t>
  </si>
  <si>
    <t>364.21 · Refuse</t>
  </si>
  <si>
    <t>364.23 · Delinquent Refuse</t>
  </si>
  <si>
    <t xml:space="preserve">402.39 · Bank Charges </t>
  </si>
  <si>
    <t>403.20 · Tax Collector Bond premium</t>
  </si>
  <si>
    <t>403.315 · Del Tax Collection expenses</t>
  </si>
  <si>
    <t>404.312 · Solicitor - Retainer</t>
  </si>
  <si>
    <t>409.190 · Building Inspector Payroll</t>
  </si>
  <si>
    <t>409.400 · Building &amp; Plant Eqip Leasing</t>
  </si>
  <si>
    <t>410.374 · ESP Calibrations</t>
  </si>
  <si>
    <t>410.420 · Dues, subscriptions, memberships</t>
  </si>
  <si>
    <t>410.500 · Other Public Safety</t>
  </si>
  <si>
    <t>411.54 · Fire Relief Distribution</t>
  </si>
  <si>
    <t>414.000 ·   Planning and Zoning</t>
  </si>
  <si>
    <t>430.100 · General services &amp; equip purchase</t>
  </si>
  <si>
    <t>435.00 · Sidewalks and Crosswalks</t>
  </si>
  <si>
    <t>436.00 · Storm Sewers and Drains</t>
  </si>
  <si>
    <t>437.000 · Repairs of Tools &amp; Machinery</t>
  </si>
  <si>
    <t>471.00 · Debt Service - Principal</t>
  </si>
  <si>
    <t>472.00 · Debt Service - Interest</t>
  </si>
  <si>
    <t>472.60 · Tax Anticipation Note Debt Interest</t>
  </si>
  <si>
    <t>Total 472.00 · Debt Service</t>
  </si>
  <si>
    <t>481.000 Social Security Tax - Employer Share</t>
  </si>
  <si>
    <t>483.00 · Pension MMO</t>
  </si>
  <si>
    <t>468.00 · Other Community Development</t>
  </si>
  <si>
    <t>410.310 · Legal fees (Marsh &amp; Johnson claims)</t>
  </si>
  <si>
    <t>411 · Fire Relief - New Fire Tax Distributions</t>
  </si>
  <si>
    <t>430.450 · Contracted Services (Barkbuster)</t>
  </si>
  <si>
    <t>491.100  Refund of prior year revenue</t>
  </si>
  <si>
    <t>486.10 · Other misc. Expenditures (coun. Name plate)</t>
  </si>
  <si>
    <t>406.00 · Other General Admin (Doc shredding)</t>
  </si>
  <si>
    <t>310.90 · Other Taxes (Fire Tax)</t>
  </si>
  <si>
    <t>410.140 · Wages Crossing Guards (Meter Maid)</t>
  </si>
  <si>
    <t xml:space="preserve">                                                                                                                  </t>
  </si>
  <si>
    <t>410.800 · K-9 Unit Expenses (Non-General Fund)</t>
  </si>
  <si>
    <t xml:space="preserve">491.000 · Bank Fees </t>
  </si>
  <si>
    <t>BUDGET</t>
  </si>
  <si>
    <t>BOROUGH OF ELIZABETH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</si>
</sst>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trike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9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1" applyNumberFormat="1" applyFont="1" applyFill="1"/>
    <xf numFmtId="49" fontId="2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NumberFormat="1" applyFont="1" applyFill="1" applyBorder="1"/>
    <xf numFmtId="0" fontId="2" fillId="0" borderId="0" xfId="0" applyNumberFormat="1" applyFont="1" applyFill="1"/>
    <xf numFmtId="43" fontId="4" fillId="0" borderId="0" xfId="2" applyFont="1" applyFill="1"/>
    <xf numFmtId="43" fontId="4" fillId="0" borderId="1" xfId="2" applyFont="1" applyFill="1" applyBorder="1"/>
    <xf numFmtId="43" fontId="4" fillId="0" borderId="0" xfId="2" applyFont="1" applyFill="1" applyBorder="1"/>
    <xf numFmtId="43" fontId="2" fillId="0" borderId="0" xfId="2" applyFont="1" applyFill="1" applyBorder="1"/>
    <xf numFmtId="43" fontId="4" fillId="2" borderId="0" xfId="2" applyFont="1" applyFill="1"/>
    <xf numFmtId="49" fontId="2" fillId="3" borderId="0" xfId="0" applyNumberFormat="1" applyFont="1" applyFill="1"/>
    <xf numFmtId="43" fontId="4" fillId="3" borderId="0" xfId="2" applyFont="1" applyFill="1"/>
    <xf numFmtId="49" fontId="2" fillId="2" borderId="0" xfId="0" applyNumberFormat="1" applyFont="1" applyFill="1"/>
    <xf numFmtId="49" fontId="2" fillId="4" borderId="0" xfId="0" applyNumberFormat="1" applyFont="1" applyFill="1" applyBorder="1"/>
    <xf numFmtId="43" fontId="3" fillId="4" borderId="0" xfId="2" applyFont="1" applyFill="1" applyBorder="1"/>
    <xf numFmtId="49" fontId="2" fillId="5" borderId="0" xfId="0" applyNumberFormat="1" applyFont="1" applyFill="1"/>
    <xf numFmtId="43" fontId="3" fillId="5" borderId="0" xfId="2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Border="1"/>
    <xf numFmtId="43" fontId="7" fillId="0" borderId="0" xfId="2" applyFont="1" applyFill="1"/>
    <xf numFmtId="43" fontId="3" fillId="0" borderId="0" xfId="2" applyFont="1" applyFill="1" applyBorder="1"/>
    <xf numFmtId="49" fontId="11" fillId="0" borderId="0" xfId="0" applyNumberFormat="1" applyFont="1" applyFill="1"/>
    <xf numFmtId="49" fontId="2" fillId="0" borderId="0" xfId="0" applyNumberFormat="1" applyFont="1"/>
    <xf numFmtId="39" fontId="12" fillId="0" borderId="0" xfId="0" applyNumberFormat="1" applyFont="1"/>
    <xf numFmtId="39" fontId="12" fillId="0" borderId="0" xfId="0" applyNumberFormat="1" applyFont="1" applyBorder="1"/>
    <xf numFmtId="0" fontId="13" fillId="0" borderId="0" xfId="0" applyFont="1" applyFill="1" applyAlignment="1">
      <alignment horizontal="center"/>
    </xf>
    <xf numFmtId="0" fontId="0" fillId="5" borderId="0" xfId="0" applyFill="1"/>
    <xf numFmtId="43" fontId="0" fillId="0" borderId="0" xfId="0" applyNumberFormat="1"/>
    <xf numFmtId="43" fontId="8" fillId="0" borderId="0" xfId="0" applyNumberFormat="1" applyFont="1" applyFill="1"/>
    <xf numFmtId="0" fontId="0" fillId="0" borderId="0" xfId="0" applyFont="1" applyFill="1"/>
    <xf numFmtId="17" fontId="0" fillId="0" borderId="0" xfId="0" applyNumberFormat="1"/>
    <xf numFmtId="43" fontId="0" fillId="0" borderId="0" xfId="2" applyFont="1" applyFill="1"/>
    <xf numFmtId="43" fontId="14" fillId="0" borderId="0" xfId="2" applyFont="1" applyFill="1"/>
    <xf numFmtId="0" fontId="15" fillId="0" borderId="0" xfId="0" applyFont="1"/>
    <xf numFmtId="49" fontId="16" fillId="0" borderId="0" xfId="0" applyNumberFormat="1" applyFont="1" applyFill="1" applyAlignment="1">
      <alignment horizontal="center"/>
    </xf>
  </cellXfs>
  <cellStyles count="5">
    <cellStyle name="Comma" xfId="2" builtinId="3"/>
    <cellStyle name="Comma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303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72" sqref="D72"/>
    </sheetView>
  </sheetViews>
  <sheetFormatPr defaultColWidth="9.109375" defaultRowHeight="14.4" x14ac:dyDescent="0.3"/>
  <cols>
    <col min="1" max="2" width="3" style="11" customWidth="1"/>
    <col min="3" max="3" width="1.88671875" style="11" customWidth="1"/>
    <col min="4" max="4" width="37.77734375" style="11" customWidth="1"/>
    <col min="5" max="5" width="11.21875" style="3" hidden="1" customWidth="1"/>
    <col min="6" max="8" width="11.88671875" style="3" hidden="1" customWidth="1"/>
    <col min="9" max="9" width="12.44140625" style="3" customWidth="1"/>
    <col min="10" max="11" width="9.109375" style="3"/>
    <col min="12" max="12" width="12.33203125" style="3" bestFit="1" customWidth="1"/>
    <col min="13" max="14" width="9.109375" style="3"/>
    <col min="15" max="15" width="20.77734375" style="3" customWidth="1"/>
    <col min="16" max="16" width="10.109375" style="3" bestFit="1" customWidth="1"/>
    <col min="17" max="17" width="9.21875" style="3" bestFit="1" customWidth="1"/>
    <col min="18" max="16384" width="9.109375" style="3"/>
  </cols>
  <sheetData>
    <row r="1" spans="1:18" x14ac:dyDescent="0.3">
      <c r="A1" s="1"/>
      <c r="B1" s="1"/>
      <c r="C1" s="1"/>
      <c r="D1" s="42" t="s">
        <v>201</v>
      </c>
      <c r="E1" s="2">
        <v>2017</v>
      </c>
      <c r="F1" s="2">
        <v>2017</v>
      </c>
      <c r="G1" s="2">
        <v>2018</v>
      </c>
      <c r="H1" s="33">
        <v>2018</v>
      </c>
      <c r="I1" s="33">
        <v>2019</v>
      </c>
      <c r="J1" s="24"/>
      <c r="K1" s="24"/>
      <c r="L1" s="24"/>
      <c r="M1" s="24"/>
      <c r="N1" s="24"/>
      <c r="O1" s="24"/>
      <c r="P1" s="24"/>
      <c r="Q1" s="24"/>
      <c r="R1" s="24"/>
    </row>
    <row r="2" spans="1:18" s="5" customFormat="1" x14ac:dyDescent="0.3">
      <c r="A2" s="4"/>
      <c r="B2" s="4"/>
      <c r="C2" s="4"/>
      <c r="D2" s="4"/>
      <c r="E2" s="2" t="s">
        <v>0</v>
      </c>
      <c r="F2" s="2" t="s">
        <v>155</v>
      </c>
      <c r="G2" s="2" t="s">
        <v>155</v>
      </c>
      <c r="H2" s="33" t="s">
        <v>0</v>
      </c>
      <c r="I2" s="33" t="s">
        <v>200</v>
      </c>
      <c r="J2" s="25"/>
      <c r="K2" s="25"/>
      <c r="L2" s="25"/>
      <c r="M2" s="25"/>
      <c r="N2" s="25"/>
      <c r="O2" s="25"/>
      <c r="P2" s="25"/>
      <c r="Q2" s="25"/>
      <c r="R2" s="25"/>
    </row>
    <row r="3" spans="1:18" x14ac:dyDescent="0.3">
      <c r="A3" s="1"/>
      <c r="B3" s="1" t="s">
        <v>153</v>
      </c>
      <c r="C3" s="1"/>
      <c r="D3" s="1"/>
      <c r="E3" s="24"/>
      <c r="F3" s="24"/>
      <c r="G3" s="24"/>
      <c r="H3" s="24"/>
      <c r="I3" s="24"/>
      <c r="J3" s="12"/>
      <c r="K3" s="30"/>
      <c r="L3" s="24"/>
      <c r="M3" s="24"/>
      <c r="N3" s="24"/>
      <c r="O3" s="24"/>
      <c r="P3" s="24"/>
      <c r="Q3" s="24"/>
      <c r="R3" s="24"/>
    </row>
    <row r="4" spans="1:18" x14ac:dyDescent="0.3">
      <c r="A4" s="1"/>
      <c r="B4" s="1"/>
      <c r="C4" s="1" t="s">
        <v>1</v>
      </c>
      <c r="D4" s="1"/>
      <c r="E4" s="24"/>
      <c r="F4" s="24"/>
      <c r="G4" s="24"/>
      <c r="H4" s="24"/>
      <c r="I4" s="24"/>
      <c r="J4" s="12"/>
      <c r="K4" s="30"/>
      <c r="L4" s="24"/>
      <c r="M4" s="24"/>
      <c r="N4" s="24"/>
      <c r="O4" s="24"/>
      <c r="P4" s="24"/>
      <c r="Q4" s="24"/>
      <c r="R4" s="24"/>
    </row>
    <row r="5" spans="1:18" x14ac:dyDescent="0.3">
      <c r="A5" s="1"/>
      <c r="B5" s="1"/>
      <c r="C5" s="1"/>
      <c r="D5" s="1" t="s">
        <v>2</v>
      </c>
      <c r="E5" s="12">
        <v>295000</v>
      </c>
      <c r="F5" s="12">
        <v>291758.44</v>
      </c>
      <c r="G5" s="12">
        <v>298120.74</v>
      </c>
      <c r="H5" s="12">
        <v>295000</v>
      </c>
      <c r="I5" s="12">
        <v>298000</v>
      </c>
      <c r="J5" s="12"/>
      <c r="K5" s="30"/>
      <c r="L5" s="24"/>
      <c r="M5" s="24"/>
      <c r="N5" s="24"/>
      <c r="O5" s="24"/>
      <c r="P5" s="24"/>
      <c r="Q5" s="24"/>
      <c r="R5" s="24"/>
    </row>
    <row r="6" spans="1:18" x14ac:dyDescent="0.3">
      <c r="A6" s="1"/>
      <c r="B6" s="1"/>
      <c r="C6" s="1"/>
      <c r="D6" s="1" t="s">
        <v>3</v>
      </c>
      <c r="E6" s="12">
        <v>44500</v>
      </c>
      <c r="F6" s="12">
        <v>49335.5</v>
      </c>
      <c r="G6" s="12">
        <v>58132.35</v>
      </c>
      <c r="H6" s="12">
        <f>51000-950</f>
        <v>50050</v>
      </c>
      <c r="I6" s="12">
        <v>54500</v>
      </c>
      <c r="J6" s="12"/>
      <c r="K6" s="30"/>
      <c r="L6" s="36"/>
      <c r="M6" s="24"/>
      <c r="N6" s="24"/>
      <c r="O6" s="24"/>
      <c r="P6" s="24"/>
      <c r="Q6" s="24"/>
      <c r="R6" s="24"/>
    </row>
    <row r="7" spans="1:18" hidden="1" x14ac:dyDescent="0.3">
      <c r="A7" s="1"/>
      <c r="B7" s="1"/>
      <c r="C7" s="1"/>
      <c r="D7" s="1" t="s">
        <v>4</v>
      </c>
      <c r="E7" s="12"/>
      <c r="F7" s="12"/>
      <c r="G7" s="12"/>
      <c r="H7" s="12"/>
      <c r="I7" s="12"/>
      <c r="J7" s="12"/>
      <c r="K7" s="30"/>
      <c r="L7" s="24"/>
      <c r="M7" s="24"/>
      <c r="N7" s="24"/>
      <c r="O7" s="24"/>
      <c r="P7" s="24"/>
      <c r="Q7" s="24"/>
      <c r="R7" s="24"/>
    </row>
    <row r="8" spans="1:18" ht="15" thickBot="1" x14ac:dyDescent="0.35">
      <c r="A8" s="1"/>
      <c r="B8" s="1"/>
      <c r="C8" s="1"/>
      <c r="D8" s="1" t="s">
        <v>5</v>
      </c>
      <c r="E8" s="13"/>
      <c r="F8" s="13"/>
      <c r="G8" s="13">
        <v>0</v>
      </c>
      <c r="H8" s="13"/>
      <c r="I8" s="13"/>
      <c r="J8" s="12"/>
      <c r="K8" s="30"/>
      <c r="L8" s="24"/>
      <c r="M8" s="24"/>
      <c r="N8" s="24"/>
      <c r="O8" s="24"/>
      <c r="P8" s="24"/>
      <c r="Q8" s="24"/>
      <c r="R8" s="24"/>
    </row>
    <row r="9" spans="1:18" x14ac:dyDescent="0.3">
      <c r="A9" s="17"/>
      <c r="B9" s="17"/>
      <c r="C9" s="17" t="s">
        <v>6</v>
      </c>
      <c r="D9" s="17"/>
      <c r="E9" s="12">
        <f>SUM(E5:E8)</f>
        <v>339500</v>
      </c>
      <c r="F9" s="18">
        <f>SUM(F5:F8)</f>
        <v>341093.94</v>
      </c>
      <c r="G9" s="18">
        <f>SUM(G5:G8)</f>
        <v>356253.08999999997</v>
      </c>
      <c r="H9" s="18">
        <f>SUM(H5:H8)</f>
        <v>345050</v>
      </c>
      <c r="I9" s="18">
        <f>SUM(I5:I8)</f>
        <v>352500</v>
      </c>
      <c r="J9" s="12"/>
      <c r="K9" s="30"/>
      <c r="L9" s="24"/>
      <c r="M9" s="24"/>
      <c r="N9" s="24"/>
      <c r="O9" s="24"/>
      <c r="P9" s="24"/>
      <c r="Q9" s="24"/>
      <c r="R9" s="24"/>
    </row>
    <row r="10" spans="1:18" x14ac:dyDescent="0.3">
      <c r="A10" s="1"/>
      <c r="B10" s="1"/>
      <c r="C10" s="1" t="s">
        <v>7</v>
      </c>
      <c r="D10" s="1"/>
      <c r="E10" s="12"/>
      <c r="F10" s="12"/>
      <c r="G10" s="12"/>
      <c r="H10" s="12"/>
      <c r="I10" s="12"/>
      <c r="J10" s="12"/>
      <c r="K10" s="30"/>
      <c r="L10" s="24"/>
      <c r="M10" s="24"/>
      <c r="N10" s="24"/>
      <c r="O10" s="24"/>
      <c r="P10" s="24"/>
      <c r="Q10" s="24"/>
      <c r="R10" s="24"/>
    </row>
    <row r="11" spans="1:18" x14ac:dyDescent="0.3">
      <c r="A11" s="1"/>
      <c r="B11" s="1"/>
      <c r="C11" s="1"/>
      <c r="D11" s="1" t="s">
        <v>8</v>
      </c>
      <c r="E11" s="12">
        <v>5200</v>
      </c>
      <c r="F11" s="31">
        <v>3441.2</v>
      </c>
      <c r="G11" s="31">
        <v>2491.3000000000002</v>
      </c>
      <c r="H11" s="12">
        <v>3400</v>
      </c>
      <c r="I11" s="12">
        <v>2500</v>
      </c>
      <c r="J11" s="12"/>
      <c r="K11" s="30"/>
      <c r="L11" s="24"/>
      <c r="M11" s="24"/>
      <c r="N11" s="24"/>
      <c r="O11" s="24"/>
      <c r="P11" s="24"/>
      <c r="Q11" s="24"/>
      <c r="R11" s="24"/>
    </row>
    <row r="12" spans="1:18" x14ac:dyDescent="0.3">
      <c r="A12" s="1"/>
      <c r="B12" s="1"/>
      <c r="C12" s="1"/>
      <c r="D12" s="1" t="s">
        <v>9</v>
      </c>
      <c r="E12" s="12">
        <v>12000</v>
      </c>
      <c r="F12" s="31">
        <v>22016.41</v>
      </c>
      <c r="G12" s="31">
        <v>26610.6</v>
      </c>
      <c r="H12" s="12">
        <v>23000</v>
      </c>
      <c r="I12" s="12">
        <v>25000</v>
      </c>
      <c r="J12" s="12"/>
      <c r="K12"/>
      <c r="L12" s="24"/>
      <c r="M12" s="24"/>
      <c r="N12" s="24"/>
      <c r="O12" s="24"/>
      <c r="P12" s="24"/>
      <c r="Q12" s="24"/>
      <c r="R12" s="24"/>
    </row>
    <row r="13" spans="1:18" x14ac:dyDescent="0.3">
      <c r="A13" s="1"/>
      <c r="B13" s="1"/>
      <c r="C13" s="1"/>
      <c r="D13" s="1" t="s">
        <v>10</v>
      </c>
      <c r="E13" s="12">
        <v>86000</v>
      </c>
      <c r="F13" s="31">
        <v>80179.199999999997</v>
      </c>
      <c r="G13" s="31">
        <v>77695.23</v>
      </c>
      <c r="H13" s="12">
        <v>80000</v>
      </c>
      <c r="I13" s="12">
        <v>78000</v>
      </c>
      <c r="J13" s="12"/>
      <c r="K13"/>
      <c r="L13" s="24"/>
      <c r="M13" s="24"/>
      <c r="N13" s="24"/>
      <c r="O13" s="24"/>
      <c r="P13" s="24"/>
      <c r="Q13" s="24"/>
      <c r="R13" s="24"/>
    </row>
    <row r="14" spans="1:18" x14ac:dyDescent="0.3">
      <c r="A14" s="1"/>
      <c r="B14" s="1"/>
      <c r="C14" s="1"/>
      <c r="D14" s="1" t="s">
        <v>11</v>
      </c>
      <c r="E14" s="12">
        <v>31000</v>
      </c>
      <c r="F14" s="31">
        <v>29600</v>
      </c>
      <c r="G14" s="31">
        <v>28800</v>
      </c>
      <c r="H14" s="12">
        <v>29000</v>
      </c>
      <c r="I14" s="12">
        <v>29000</v>
      </c>
      <c r="J14" s="12"/>
      <c r="K14"/>
      <c r="L14" s="24"/>
      <c r="M14" s="24"/>
      <c r="N14" s="24"/>
      <c r="O14" s="24"/>
      <c r="P14" s="24"/>
      <c r="Q14" s="24"/>
      <c r="R14" s="24"/>
    </row>
    <row r="15" spans="1:18" x14ac:dyDescent="0.3">
      <c r="A15" s="1"/>
      <c r="B15" s="1"/>
      <c r="C15" s="1"/>
      <c r="D15" s="1" t="s">
        <v>12</v>
      </c>
      <c r="E15" s="12">
        <v>7000</v>
      </c>
      <c r="F15" s="31">
        <v>13167.1</v>
      </c>
      <c r="G15" s="31">
        <v>12373.55</v>
      </c>
      <c r="H15" s="12">
        <v>13000</v>
      </c>
      <c r="I15" s="12">
        <v>12500</v>
      </c>
      <c r="J15" s="12"/>
      <c r="K15"/>
      <c r="L15" s="24"/>
      <c r="M15" s="24"/>
      <c r="N15" s="24"/>
      <c r="O15" s="24"/>
      <c r="P15" s="24"/>
      <c r="Q15" s="24"/>
      <c r="R15" s="24"/>
    </row>
    <row r="16" spans="1:18" x14ac:dyDescent="0.3">
      <c r="A16" s="1"/>
      <c r="B16" s="1"/>
      <c r="C16" s="1"/>
      <c r="D16" s="1" t="s">
        <v>13</v>
      </c>
      <c r="E16" s="12">
        <v>2000</v>
      </c>
      <c r="F16" s="31">
        <v>3500</v>
      </c>
      <c r="G16" s="31">
        <v>3125</v>
      </c>
      <c r="H16" s="12">
        <v>2000</v>
      </c>
      <c r="I16" s="12">
        <v>3125</v>
      </c>
      <c r="J16" s="12"/>
      <c r="K16"/>
      <c r="L16" s="24"/>
      <c r="M16" s="24"/>
      <c r="N16" s="24"/>
      <c r="O16" s="24"/>
      <c r="P16" s="24"/>
      <c r="Q16" s="24"/>
      <c r="R16" s="24"/>
    </row>
    <row r="17" spans="1:18" x14ac:dyDescent="0.3">
      <c r="A17" s="1"/>
      <c r="B17" s="1"/>
      <c r="C17" s="1"/>
      <c r="D17" s="1" t="s">
        <v>195</v>
      </c>
      <c r="E17" s="12"/>
      <c r="F17" s="32"/>
      <c r="G17" s="32">
        <v>17931.04</v>
      </c>
      <c r="H17" s="12"/>
      <c r="I17" s="12">
        <v>0</v>
      </c>
      <c r="J17" s="40"/>
      <c r="K17"/>
      <c r="L17" s="24"/>
      <c r="M17" s="24"/>
      <c r="N17" s="24"/>
      <c r="O17" s="24"/>
      <c r="P17" s="24"/>
      <c r="Q17" s="24"/>
      <c r="R17" s="24"/>
    </row>
    <row r="18" spans="1:18" ht="15" thickBot="1" x14ac:dyDescent="0.35">
      <c r="A18" s="1"/>
      <c r="B18" s="1"/>
      <c r="C18" s="1"/>
      <c r="D18" s="1" t="s">
        <v>14</v>
      </c>
      <c r="E18" s="13"/>
      <c r="F18" s="13"/>
      <c r="G18" s="13"/>
      <c r="H18" s="13"/>
      <c r="I18" s="13"/>
      <c r="J18" s="12"/>
      <c r="K18"/>
      <c r="L18" s="24"/>
      <c r="M18" s="24"/>
      <c r="N18" s="24"/>
      <c r="O18" s="24"/>
      <c r="P18" s="24"/>
      <c r="Q18" s="24"/>
      <c r="R18" s="24"/>
    </row>
    <row r="19" spans="1:18" x14ac:dyDescent="0.3">
      <c r="A19" s="17"/>
      <c r="B19" s="17"/>
      <c r="C19" s="17" t="s">
        <v>15</v>
      </c>
      <c r="D19" s="17"/>
      <c r="E19" s="18">
        <f>SUM(E11:E18)</f>
        <v>143200</v>
      </c>
      <c r="F19" s="18">
        <f>SUM(F11:F18)</f>
        <v>151903.91</v>
      </c>
      <c r="G19" s="18">
        <f>SUM(G11:G17)</f>
        <v>169026.72</v>
      </c>
      <c r="H19" s="18">
        <f>SUM(H11:H18)</f>
        <v>150400</v>
      </c>
      <c r="I19" s="18">
        <f>SUM(I11:I17)</f>
        <v>150125</v>
      </c>
      <c r="J19" s="12"/>
      <c r="K19"/>
      <c r="L19" s="24"/>
      <c r="M19" s="24"/>
      <c r="N19" s="24"/>
      <c r="O19" s="24"/>
      <c r="P19" s="24"/>
      <c r="Q19" s="24"/>
      <c r="R19" s="24"/>
    </row>
    <row r="20" spans="1:18" x14ac:dyDescent="0.3">
      <c r="A20" s="1"/>
      <c r="B20" s="1"/>
      <c r="C20" s="1" t="s">
        <v>16</v>
      </c>
      <c r="D20" s="1"/>
      <c r="E20" s="12"/>
      <c r="F20" s="12"/>
      <c r="G20" s="12"/>
      <c r="H20" s="12"/>
      <c r="I20" s="12"/>
      <c r="J20" s="12"/>
      <c r="K20"/>
      <c r="L20" s="24"/>
      <c r="M20" s="24"/>
      <c r="N20" s="24"/>
      <c r="O20" s="24"/>
      <c r="P20" s="24"/>
      <c r="Q20" s="24"/>
      <c r="R20" s="24"/>
    </row>
    <row r="21" spans="1:18" x14ac:dyDescent="0.3">
      <c r="A21" s="17"/>
      <c r="B21" s="17"/>
      <c r="C21" s="17"/>
      <c r="D21" s="17" t="s">
        <v>17</v>
      </c>
      <c r="E21" s="18">
        <v>15500</v>
      </c>
      <c r="F21" s="18">
        <v>13272.64</v>
      </c>
      <c r="G21" s="18">
        <v>12216.06</v>
      </c>
      <c r="H21" s="18">
        <v>15500</v>
      </c>
      <c r="I21" s="18">
        <v>15000</v>
      </c>
      <c r="J21" s="12"/>
      <c r="K21"/>
      <c r="L21" s="24"/>
      <c r="M21" s="24"/>
      <c r="N21" s="24"/>
      <c r="O21" s="24"/>
      <c r="P21" s="24"/>
      <c r="Q21" s="24"/>
      <c r="R21" s="24"/>
    </row>
    <row r="22" spans="1:18" x14ac:dyDescent="0.3">
      <c r="A22" s="1"/>
      <c r="B22" s="1"/>
      <c r="C22" s="1"/>
      <c r="D22" s="1" t="s">
        <v>18</v>
      </c>
      <c r="E22" s="12"/>
      <c r="F22" s="12"/>
      <c r="G22" s="12"/>
      <c r="H22" s="12"/>
      <c r="I22" s="12"/>
      <c r="J22" s="12"/>
      <c r="K22"/>
      <c r="L22" s="24"/>
      <c r="M22" s="24"/>
      <c r="N22" s="24"/>
      <c r="O22" s="24"/>
      <c r="P22" s="24"/>
      <c r="Q22" s="24"/>
      <c r="R22" s="24"/>
    </row>
    <row r="23" spans="1:18" hidden="1" x14ac:dyDescent="0.3">
      <c r="A23" s="1"/>
      <c r="B23" s="1"/>
      <c r="C23" s="1" t="s">
        <v>19</v>
      </c>
      <c r="D23" s="1"/>
      <c r="E23" s="12"/>
      <c r="F23" s="12"/>
      <c r="G23" s="12"/>
      <c r="H23" s="12"/>
      <c r="I23" s="12"/>
      <c r="J23" s="12"/>
      <c r="K23"/>
      <c r="L23" s="24"/>
      <c r="M23" s="24"/>
      <c r="N23" s="24"/>
      <c r="O23" s="24"/>
      <c r="P23" s="24"/>
      <c r="Q23" s="24"/>
      <c r="R23" s="24"/>
    </row>
    <row r="24" spans="1:18" x14ac:dyDescent="0.3">
      <c r="A24" s="17"/>
      <c r="B24" s="17"/>
      <c r="C24" s="17" t="s">
        <v>20</v>
      </c>
      <c r="D24" s="17"/>
      <c r="E24" s="18">
        <v>500</v>
      </c>
      <c r="F24" s="18">
        <v>1500</v>
      </c>
      <c r="G24" s="18">
        <v>4610</v>
      </c>
      <c r="H24" s="18">
        <v>1500</v>
      </c>
      <c r="I24" s="18">
        <v>3600</v>
      </c>
      <c r="J24" s="12"/>
      <c r="K24"/>
      <c r="L24" s="24"/>
      <c r="M24" s="24"/>
      <c r="N24" s="24"/>
      <c r="O24" s="24"/>
      <c r="P24" s="24"/>
      <c r="Q24" s="24"/>
      <c r="R24" s="24"/>
    </row>
    <row r="25" spans="1:18" x14ac:dyDescent="0.3">
      <c r="A25" s="1"/>
      <c r="B25" s="1"/>
      <c r="C25" s="1" t="s">
        <v>21</v>
      </c>
      <c r="D25" s="1"/>
      <c r="E25" s="12"/>
      <c r="F25" s="12"/>
      <c r="G25" s="12"/>
      <c r="H25" s="12"/>
      <c r="I25" s="12"/>
      <c r="J25" s="12"/>
      <c r="K25"/>
      <c r="L25" s="24"/>
      <c r="M25" s="24"/>
      <c r="N25" s="24"/>
      <c r="O25" s="24"/>
      <c r="P25" s="24"/>
      <c r="Q25" s="24"/>
      <c r="R25" s="24"/>
    </row>
    <row r="26" spans="1:18" x14ac:dyDescent="0.3">
      <c r="A26" s="1"/>
      <c r="B26" s="1"/>
      <c r="C26" s="1" t="s">
        <v>22</v>
      </c>
      <c r="D26" s="1"/>
      <c r="E26" s="12"/>
      <c r="F26" s="12"/>
      <c r="G26" s="12"/>
      <c r="H26" s="12"/>
      <c r="I26" s="12"/>
      <c r="J26" s="12"/>
      <c r="K26"/>
      <c r="L26" s="24"/>
      <c r="M26" s="24"/>
      <c r="N26" s="24"/>
      <c r="O26" s="24"/>
      <c r="P26" s="24"/>
      <c r="Q26" s="24"/>
      <c r="R26" s="24"/>
    </row>
    <row r="27" spans="1:18" x14ac:dyDescent="0.3">
      <c r="A27" s="1"/>
      <c r="B27" s="1"/>
      <c r="C27" s="1"/>
      <c r="D27" s="1" t="s">
        <v>23</v>
      </c>
      <c r="E27" s="12">
        <v>15000</v>
      </c>
      <c r="F27" s="12">
        <v>12216.78</v>
      </c>
      <c r="G27" s="12">
        <v>10905.14</v>
      </c>
      <c r="H27" s="12">
        <v>12250</v>
      </c>
      <c r="I27" s="12">
        <v>11000</v>
      </c>
      <c r="J27" s="12"/>
      <c r="K27"/>
      <c r="L27" s="24"/>
      <c r="M27" s="24"/>
      <c r="N27" s="24"/>
      <c r="O27" s="24"/>
      <c r="P27" s="24"/>
      <c r="Q27" s="24"/>
      <c r="R27" s="24"/>
    </row>
    <row r="28" spans="1:18" x14ac:dyDescent="0.3">
      <c r="A28" s="1"/>
      <c r="B28" s="1"/>
      <c r="C28" s="1"/>
      <c r="D28" s="1" t="s">
        <v>24</v>
      </c>
      <c r="E28" s="12">
        <v>500</v>
      </c>
      <c r="F28" s="12">
        <v>469.14</v>
      </c>
      <c r="G28" s="12">
        <v>475.08</v>
      </c>
      <c r="H28" s="12">
        <v>500</v>
      </c>
      <c r="I28" s="12">
        <v>500</v>
      </c>
      <c r="J28" s="12"/>
      <c r="K28"/>
      <c r="L28" s="24"/>
      <c r="M28" s="24"/>
      <c r="N28" s="24"/>
      <c r="O28" s="24"/>
      <c r="P28" s="24"/>
      <c r="Q28" s="24"/>
      <c r="R28" s="24"/>
    </row>
    <row r="29" spans="1:18" x14ac:dyDescent="0.3">
      <c r="A29" s="1"/>
      <c r="B29" s="1"/>
      <c r="C29" s="1"/>
      <c r="D29" s="1" t="s">
        <v>25</v>
      </c>
      <c r="E29" s="12">
        <v>5500</v>
      </c>
      <c r="F29" s="12">
        <v>6127.79</v>
      </c>
      <c r="G29" s="12">
        <v>7369.12</v>
      </c>
      <c r="H29" s="12">
        <v>6000</v>
      </c>
      <c r="I29" s="12">
        <v>6850</v>
      </c>
      <c r="J29" s="12"/>
      <c r="K29"/>
      <c r="L29" s="24"/>
      <c r="M29" s="24"/>
      <c r="N29" s="24"/>
      <c r="O29" s="24"/>
      <c r="P29" s="24"/>
      <c r="Q29" s="24"/>
      <c r="R29" s="24"/>
    </row>
    <row r="30" spans="1:18" x14ac:dyDescent="0.3">
      <c r="A30" s="1"/>
      <c r="B30" s="1"/>
      <c r="C30" s="1"/>
      <c r="D30" s="1" t="s">
        <v>26</v>
      </c>
      <c r="E30" s="12"/>
      <c r="F30" s="12">
        <v>475</v>
      </c>
      <c r="G30" s="12">
        <v>325</v>
      </c>
      <c r="H30" s="12">
        <v>375</v>
      </c>
      <c r="I30" s="12">
        <v>300</v>
      </c>
      <c r="J30" s="12"/>
      <c r="K30"/>
      <c r="L30" s="24"/>
      <c r="M30" s="24"/>
      <c r="N30" s="24"/>
      <c r="O30" s="24"/>
      <c r="P30" s="24"/>
      <c r="Q30" s="24"/>
      <c r="R30" s="24"/>
    </row>
    <row r="31" spans="1:18" hidden="1" x14ac:dyDescent="0.3">
      <c r="A31" s="1"/>
      <c r="B31" s="1"/>
      <c r="C31" s="1"/>
      <c r="D31" s="1" t="s">
        <v>27</v>
      </c>
      <c r="E31" s="12"/>
      <c r="F31" s="12"/>
      <c r="G31" s="12"/>
      <c r="H31" s="12"/>
      <c r="I31" s="12"/>
      <c r="J31" s="12"/>
      <c r="K31"/>
      <c r="L31" s="24"/>
      <c r="M31" s="24"/>
      <c r="N31" s="24"/>
      <c r="O31" s="24"/>
      <c r="P31" s="24"/>
      <c r="Q31" s="24"/>
      <c r="R31" s="24"/>
    </row>
    <row r="32" spans="1:18" ht="15" thickBot="1" x14ac:dyDescent="0.35">
      <c r="A32" s="1"/>
      <c r="B32" s="1"/>
      <c r="C32" s="1"/>
      <c r="D32" s="1" t="s">
        <v>28</v>
      </c>
      <c r="E32" s="13"/>
      <c r="F32" s="13"/>
      <c r="G32" s="13"/>
      <c r="H32" s="13"/>
      <c r="I32" s="13"/>
      <c r="J32" s="12"/>
      <c r="K32"/>
      <c r="L32" s="24"/>
      <c r="M32" s="24"/>
      <c r="N32" s="24"/>
      <c r="O32" s="24"/>
      <c r="P32" s="24"/>
      <c r="Q32" s="24"/>
      <c r="R32" s="24"/>
    </row>
    <row r="33" spans="1:18" x14ac:dyDescent="0.3">
      <c r="A33" s="17"/>
      <c r="B33" s="17"/>
      <c r="C33" s="17" t="s">
        <v>29</v>
      </c>
      <c r="D33" s="17"/>
      <c r="E33" s="18">
        <f>SUM(E27:E32)</f>
        <v>21000</v>
      </c>
      <c r="F33" s="18">
        <f>SUM(F27:F32)</f>
        <v>19288.71</v>
      </c>
      <c r="G33" s="18">
        <f>SUM(G27:G32)</f>
        <v>19074.34</v>
      </c>
      <c r="H33" s="18">
        <f>SUM(H27:H32)</f>
        <v>19125</v>
      </c>
      <c r="I33" s="18">
        <f>SUM(I27:I32)</f>
        <v>18650</v>
      </c>
      <c r="J33" s="12"/>
      <c r="K33"/>
      <c r="L33" s="24"/>
      <c r="M33" s="24"/>
      <c r="N33" s="24"/>
      <c r="O33" s="24"/>
      <c r="P33" s="24"/>
      <c r="Q33" s="24"/>
      <c r="R33" s="24"/>
    </row>
    <row r="34" spans="1:18" ht="28.95" customHeight="1" x14ac:dyDescent="0.3">
      <c r="A34" s="1"/>
      <c r="B34" s="1"/>
      <c r="C34" s="1" t="s">
        <v>30</v>
      </c>
      <c r="D34" s="1"/>
      <c r="E34" s="12"/>
      <c r="F34" s="12">
        <v>8.11</v>
      </c>
      <c r="G34" s="12">
        <v>61.94</v>
      </c>
      <c r="H34" s="12">
        <v>0</v>
      </c>
      <c r="I34" s="12">
        <v>75</v>
      </c>
      <c r="J34" s="12"/>
      <c r="K34"/>
      <c r="L34" s="24"/>
      <c r="M34" s="24"/>
      <c r="N34" s="24"/>
      <c r="O34" s="24"/>
      <c r="P34" s="24"/>
      <c r="Q34" s="24"/>
      <c r="R34" s="24"/>
    </row>
    <row r="35" spans="1:18" x14ac:dyDescent="0.3">
      <c r="A35" s="1"/>
      <c r="B35" s="1"/>
      <c r="C35" s="1" t="s">
        <v>31</v>
      </c>
      <c r="D35" s="1"/>
      <c r="E35" s="12">
        <v>4800</v>
      </c>
      <c r="F35" s="12">
        <v>3200</v>
      </c>
      <c r="G35" s="12">
        <v>100</v>
      </c>
      <c r="H35" s="12">
        <v>100</v>
      </c>
      <c r="I35" s="12">
        <v>100</v>
      </c>
      <c r="J35" s="12"/>
      <c r="K35"/>
      <c r="L35" s="24"/>
      <c r="M35" s="24"/>
      <c r="N35" s="24"/>
      <c r="O35" s="24"/>
      <c r="P35" s="24"/>
      <c r="Q35" s="24"/>
      <c r="R35" s="24"/>
    </row>
    <row r="36" spans="1:18" x14ac:dyDescent="0.3">
      <c r="A36" s="1"/>
      <c r="B36" s="1"/>
      <c r="C36" s="1" t="s">
        <v>32</v>
      </c>
      <c r="D36" s="1"/>
      <c r="E36" s="12"/>
      <c r="F36" s="12"/>
      <c r="G36" s="12"/>
      <c r="H36" s="12"/>
      <c r="I36" s="12"/>
      <c r="J36" s="12"/>
      <c r="K36"/>
      <c r="L36" s="24"/>
      <c r="M36" s="24"/>
      <c r="N36" s="24"/>
      <c r="O36" s="24"/>
      <c r="P36" s="24"/>
      <c r="Q36" s="24"/>
      <c r="R36" s="24"/>
    </row>
    <row r="37" spans="1:18" x14ac:dyDescent="0.3">
      <c r="A37" s="1"/>
      <c r="B37" s="1"/>
      <c r="C37" s="1" t="s">
        <v>33</v>
      </c>
      <c r="D37" s="1"/>
      <c r="E37" s="12">
        <v>58800</v>
      </c>
      <c r="F37" s="12">
        <v>44162.82</v>
      </c>
      <c r="G37" s="12">
        <v>45046.080000000002</v>
      </c>
      <c r="H37" s="14">
        <v>60000</v>
      </c>
      <c r="I37" s="14">
        <v>61250</v>
      </c>
      <c r="J37" s="12"/>
      <c r="K37"/>
      <c r="L37" s="24"/>
      <c r="M37" s="24"/>
      <c r="N37" s="24"/>
      <c r="O37" s="24"/>
      <c r="P37" s="24"/>
      <c r="Q37" s="24"/>
      <c r="R37" s="24"/>
    </row>
    <row r="38" spans="1:18" x14ac:dyDescent="0.3">
      <c r="A38" s="1"/>
      <c r="B38" s="1"/>
      <c r="C38" s="1"/>
      <c r="D38" s="1" t="s">
        <v>34</v>
      </c>
      <c r="E38" s="12">
        <v>1500</v>
      </c>
      <c r="F38" s="12">
        <v>0</v>
      </c>
      <c r="G38" s="12">
        <v>309.57</v>
      </c>
      <c r="H38" s="12">
        <v>1500</v>
      </c>
      <c r="I38" s="12">
        <v>400</v>
      </c>
      <c r="J38" s="12"/>
      <c r="K38"/>
      <c r="L38" s="24"/>
      <c r="M38" s="24"/>
      <c r="N38" s="24"/>
      <c r="O38" s="24"/>
      <c r="P38" s="24"/>
      <c r="Q38" s="24"/>
      <c r="R38" s="24"/>
    </row>
    <row r="39" spans="1:18" x14ac:dyDescent="0.3">
      <c r="A39" s="1"/>
      <c r="B39" s="1"/>
      <c r="C39" s="1"/>
      <c r="D39" s="1" t="s">
        <v>35</v>
      </c>
      <c r="E39" s="12"/>
      <c r="F39" s="12"/>
      <c r="G39" s="12"/>
      <c r="H39" s="12"/>
      <c r="I39" s="12"/>
      <c r="J39" s="12"/>
      <c r="K39"/>
      <c r="L39" s="24"/>
      <c r="M39" s="24"/>
      <c r="N39" s="24"/>
      <c r="O39" s="24"/>
      <c r="P39" s="24"/>
      <c r="Q39" s="24"/>
      <c r="R39" s="24"/>
    </row>
    <row r="40" spans="1:18" ht="15" thickBot="1" x14ac:dyDescent="0.35">
      <c r="A40" s="1"/>
      <c r="B40" s="1"/>
      <c r="C40" s="1"/>
      <c r="D40" s="1" t="s">
        <v>36</v>
      </c>
      <c r="E40" s="13"/>
      <c r="F40" s="13"/>
      <c r="G40" s="13"/>
      <c r="H40" s="13"/>
      <c r="I40" s="13"/>
      <c r="J40" s="12"/>
      <c r="K40"/>
      <c r="L40" s="24"/>
      <c r="M40" s="24"/>
      <c r="N40" s="24"/>
      <c r="O40" s="24"/>
      <c r="P40" s="24"/>
      <c r="Q40" s="24"/>
      <c r="R40" s="24"/>
    </row>
    <row r="41" spans="1:18" x14ac:dyDescent="0.3">
      <c r="A41" s="17"/>
      <c r="B41" s="17"/>
      <c r="C41" s="17" t="s">
        <v>37</v>
      </c>
      <c r="D41" s="17"/>
      <c r="E41" s="18">
        <f>SUM(E34:E40)</f>
        <v>65100</v>
      </c>
      <c r="F41" s="18">
        <f>SUM(F34:F40)</f>
        <v>47370.93</v>
      </c>
      <c r="G41" s="18">
        <f>SUM(G34:G40)</f>
        <v>45517.590000000004</v>
      </c>
      <c r="H41" s="18">
        <f>SUM(H34:H40)</f>
        <v>61600</v>
      </c>
      <c r="I41" s="18">
        <f>SUM(I34:I40)</f>
        <v>61825</v>
      </c>
      <c r="J41" s="12"/>
      <c r="K41"/>
      <c r="L41" s="24"/>
      <c r="M41" s="24"/>
      <c r="N41" s="24"/>
      <c r="O41" s="24"/>
      <c r="P41" s="24"/>
      <c r="Q41" s="24"/>
      <c r="R41" s="24"/>
    </row>
    <row r="42" spans="1:18" ht="28.95" customHeight="1" x14ac:dyDescent="0.3">
      <c r="A42" s="1"/>
      <c r="B42" s="1"/>
      <c r="C42" s="1" t="s">
        <v>38</v>
      </c>
      <c r="D42" s="1"/>
      <c r="E42" s="12"/>
      <c r="F42" s="12"/>
      <c r="G42" s="12"/>
      <c r="H42" s="12"/>
      <c r="I42" s="12"/>
      <c r="J42" s="12"/>
      <c r="K42"/>
      <c r="L42" s="24"/>
      <c r="M42" s="24"/>
      <c r="N42" s="24"/>
      <c r="O42" s="24"/>
      <c r="P42" s="24"/>
      <c r="Q42" s="24"/>
      <c r="R42" s="24"/>
    </row>
    <row r="43" spans="1:18" x14ac:dyDescent="0.3">
      <c r="A43" s="1"/>
      <c r="B43" s="1"/>
      <c r="C43" s="1"/>
      <c r="D43" s="1" t="s">
        <v>39</v>
      </c>
      <c r="E43" s="12">
        <v>700</v>
      </c>
      <c r="F43" s="12">
        <v>512.83000000000004</v>
      </c>
      <c r="G43" s="12">
        <v>568.66999999999996</v>
      </c>
      <c r="H43" s="12">
        <v>500</v>
      </c>
      <c r="I43" s="12">
        <v>550</v>
      </c>
      <c r="J43" s="12"/>
      <c r="K43"/>
      <c r="L43" s="24"/>
      <c r="M43" s="24"/>
      <c r="N43" s="24"/>
      <c r="O43" s="24"/>
      <c r="P43" s="24"/>
      <c r="Q43" s="24"/>
      <c r="R43" s="24"/>
    </row>
    <row r="44" spans="1:18" x14ac:dyDescent="0.3">
      <c r="A44" s="1"/>
      <c r="B44" s="1"/>
      <c r="C44" s="1"/>
      <c r="D44" s="1" t="s">
        <v>40</v>
      </c>
      <c r="E44" s="12">
        <v>48400</v>
      </c>
      <c r="F44" s="12">
        <v>49441.42</v>
      </c>
      <c r="G44" s="12">
        <v>51836.95</v>
      </c>
      <c r="H44" s="12">
        <v>50950</v>
      </c>
      <c r="I44" s="12">
        <v>51650</v>
      </c>
      <c r="J44" s="12"/>
      <c r="K44"/>
      <c r="L44" s="24"/>
      <c r="M44" s="24"/>
      <c r="N44" s="24"/>
      <c r="O44" s="24"/>
      <c r="P44" s="24"/>
      <c r="Q44" s="24"/>
      <c r="R44" s="24"/>
    </row>
    <row r="45" spans="1:18" x14ac:dyDescent="0.3">
      <c r="A45" s="1"/>
      <c r="B45" s="1"/>
      <c r="C45" s="1"/>
      <c r="D45" s="1" t="s">
        <v>41</v>
      </c>
      <c r="E45" s="12">
        <v>0</v>
      </c>
      <c r="F45" s="12">
        <v>0</v>
      </c>
      <c r="G45" s="12">
        <v>18737.55</v>
      </c>
      <c r="H45" s="12">
        <v>18300</v>
      </c>
      <c r="I45" s="12">
        <v>18500</v>
      </c>
      <c r="J45" s="12"/>
      <c r="K45"/>
      <c r="L45" s="24"/>
      <c r="M45" s="24"/>
      <c r="N45" s="24"/>
      <c r="O45" s="24"/>
      <c r="P45" s="24"/>
      <c r="Q45" s="24"/>
      <c r="R45" s="24"/>
    </row>
    <row r="46" spans="1:18" x14ac:dyDescent="0.3">
      <c r="A46" s="1"/>
      <c r="B46" s="1"/>
      <c r="C46" s="1"/>
      <c r="D46" s="1" t="s">
        <v>42</v>
      </c>
      <c r="E46" s="12"/>
      <c r="F46" s="12">
        <v>6214.98</v>
      </c>
      <c r="G46" s="12">
        <v>5664.84</v>
      </c>
      <c r="H46" s="12">
        <v>6300</v>
      </c>
      <c r="I46" s="12">
        <v>5650</v>
      </c>
      <c r="J46" s="12"/>
      <c r="K46"/>
      <c r="L46" s="24"/>
      <c r="M46" s="24"/>
      <c r="N46" s="24"/>
      <c r="O46" s="24"/>
      <c r="P46" s="24"/>
      <c r="Q46" s="24"/>
      <c r="R46" s="24"/>
    </row>
    <row r="47" spans="1:18" x14ac:dyDescent="0.3">
      <c r="A47" s="1"/>
      <c r="B47" s="1"/>
      <c r="C47" s="1"/>
      <c r="D47" s="1" t="s">
        <v>43</v>
      </c>
      <c r="E47" s="12">
        <v>500</v>
      </c>
      <c r="F47" s="12">
        <v>500</v>
      </c>
      <c r="G47" s="12">
        <v>450</v>
      </c>
      <c r="H47" s="12">
        <v>500</v>
      </c>
      <c r="I47" s="12">
        <v>450</v>
      </c>
      <c r="J47" s="12"/>
      <c r="K47"/>
      <c r="L47" s="24"/>
      <c r="M47" s="24"/>
      <c r="N47" s="24"/>
      <c r="O47" s="24"/>
      <c r="P47" s="24"/>
      <c r="Q47" s="24"/>
      <c r="R47" s="24"/>
    </row>
    <row r="48" spans="1:18" x14ac:dyDescent="0.3">
      <c r="A48" s="1"/>
      <c r="B48" s="1"/>
      <c r="C48" s="1"/>
      <c r="D48" s="1" t="s">
        <v>44</v>
      </c>
      <c r="E48" s="12">
        <v>700</v>
      </c>
      <c r="F48" s="12">
        <v>692.4</v>
      </c>
      <c r="G48" s="12">
        <v>952.1</v>
      </c>
      <c r="H48" s="12">
        <v>700</v>
      </c>
      <c r="I48" s="12">
        <v>850</v>
      </c>
      <c r="J48" s="12"/>
      <c r="K48"/>
      <c r="L48" s="24"/>
      <c r="M48" s="24"/>
      <c r="N48" s="24"/>
      <c r="O48" s="24"/>
      <c r="P48" s="24"/>
      <c r="Q48" s="24"/>
      <c r="R48" s="24"/>
    </row>
    <row r="49" spans="1:18" ht="15" thickBot="1" x14ac:dyDescent="0.35">
      <c r="A49" s="1"/>
      <c r="B49" s="1"/>
      <c r="C49" s="1"/>
      <c r="D49" s="1" t="s">
        <v>45</v>
      </c>
      <c r="E49" s="13">
        <v>49200</v>
      </c>
      <c r="F49" s="13">
        <v>50777.35</v>
      </c>
      <c r="G49" s="13">
        <v>47230.652999999998</v>
      </c>
      <c r="H49" s="13">
        <v>52750</v>
      </c>
      <c r="I49" s="13">
        <v>50450</v>
      </c>
      <c r="J49" s="12"/>
      <c r="K49"/>
      <c r="L49" s="24"/>
      <c r="M49" s="24"/>
      <c r="N49" s="24"/>
      <c r="O49" s="24"/>
      <c r="P49" s="24"/>
      <c r="Q49" s="24"/>
      <c r="R49" s="24"/>
    </row>
    <row r="50" spans="1:18" x14ac:dyDescent="0.3">
      <c r="A50" s="17"/>
      <c r="B50" s="17"/>
      <c r="C50" s="17" t="s">
        <v>46</v>
      </c>
      <c r="D50" s="17"/>
      <c r="E50" s="18">
        <f>SUM(E43:E49)</f>
        <v>99500</v>
      </c>
      <c r="F50" s="18">
        <f>SUM(F43:F49)</f>
        <v>108138.98</v>
      </c>
      <c r="G50" s="18">
        <f>SUM(G43:G49)</f>
        <v>125440.76300000001</v>
      </c>
      <c r="H50" s="18">
        <f>SUM(H43:H49)</f>
        <v>130000</v>
      </c>
      <c r="I50" s="18">
        <f>SUM(I43:I49)</f>
        <v>128100</v>
      </c>
      <c r="J50" s="12"/>
      <c r="K50"/>
      <c r="L50" s="24"/>
      <c r="M50" s="24"/>
      <c r="N50" s="24"/>
      <c r="O50" s="24"/>
      <c r="P50" s="24"/>
      <c r="Q50" s="24"/>
      <c r="R50" s="24"/>
    </row>
    <row r="51" spans="1:18" x14ac:dyDescent="0.3">
      <c r="A51" s="1"/>
      <c r="B51" s="1"/>
      <c r="C51" s="1" t="s">
        <v>47</v>
      </c>
      <c r="D51" s="1"/>
      <c r="E51" s="12"/>
      <c r="F51" s="12"/>
      <c r="G51" s="12"/>
      <c r="H51" s="12"/>
      <c r="I51" s="12"/>
      <c r="J51" s="12"/>
      <c r="K51"/>
      <c r="L51" s="24"/>
      <c r="M51" s="24"/>
      <c r="N51" s="24"/>
      <c r="O51" s="24"/>
      <c r="P51" s="24"/>
      <c r="Q51" s="24"/>
      <c r="R51" s="24"/>
    </row>
    <row r="52" spans="1:18" x14ac:dyDescent="0.3">
      <c r="A52" s="1"/>
      <c r="B52" s="1"/>
      <c r="C52" s="1"/>
      <c r="D52" s="1" t="s">
        <v>48</v>
      </c>
      <c r="E52" s="12">
        <v>500</v>
      </c>
      <c r="F52" s="12">
        <v>535</v>
      </c>
      <c r="G52" s="12">
        <v>420</v>
      </c>
      <c r="H52" s="12">
        <v>500</v>
      </c>
      <c r="I52" s="12">
        <v>400</v>
      </c>
      <c r="J52" s="12"/>
      <c r="K52"/>
      <c r="L52" s="24"/>
      <c r="M52" s="24"/>
      <c r="N52" s="24"/>
      <c r="O52" s="24"/>
      <c r="P52" s="24"/>
      <c r="Q52" s="24"/>
      <c r="R52" s="24"/>
    </row>
    <row r="53" spans="1:18" x14ac:dyDescent="0.3">
      <c r="A53" s="1"/>
      <c r="B53" s="1"/>
      <c r="C53" s="1"/>
      <c r="D53" s="1" t="s">
        <v>49</v>
      </c>
      <c r="E53" s="12">
        <v>300</v>
      </c>
      <c r="F53" s="12">
        <v>0</v>
      </c>
      <c r="G53" s="12">
        <v>220</v>
      </c>
      <c r="H53" s="12">
        <v>0</v>
      </c>
      <c r="I53" s="12">
        <v>0</v>
      </c>
      <c r="J53" s="12"/>
      <c r="K53"/>
      <c r="L53" s="24"/>
      <c r="M53" s="24"/>
      <c r="N53" s="24"/>
      <c r="O53" s="24"/>
      <c r="P53" s="24"/>
      <c r="Q53" s="24"/>
      <c r="R53" s="24"/>
    </row>
    <row r="54" spans="1:18" ht="15" thickBot="1" x14ac:dyDescent="0.35">
      <c r="A54" s="1"/>
      <c r="B54" s="1"/>
      <c r="C54" s="1"/>
      <c r="D54" s="1" t="s">
        <v>50</v>
      </c>
      <c r="E54" s="13"/>
      <c r="F54" s="13"/>
      <c r="G54" s="13"/>
      <c r="H54" s="13"/>
      <c r="I54" s="13"/>
      <c r="J54" s="12"/>
      <c r="K54"/>
      <c r="L54" s="24"/>
      <c r="M54" s="24"/>
      <c r="N54" s="24"/>
      <c r="O54"/>
      <c r="P54" s="24"/>
      <c r="Q54" s="24"/>
      <c r="R54" s="24"/>
    </row>
    <row r="55" spans="1:18" x14ac:dyDescent="0.3">
      <c r="A55" s="17"/>
      <c r="B55" s="17"/>
      <c r="C55" s="17" t="s">
        <v>51</v>
      </c>
      <c r="D55" s="17"/>
      <c r="E55" s="18">
        <f>SUM(E52:E54)</f>
        <v>800</v>
      </c>
      <c r="F55" s="18">
        <f>SUM(F52:F54)</f>
        <v>535</v>
      </c>
      <c r="G55" s="18">
        <f>SUM(G52:G54)</f>
        <v>640</v>
      </c>
      <c r="H55" s="18">
        <f>SUM(H52:H54)</f>
        <v>500</v>
      </c>
      <c r="I55" s="18">
        <f>SUM(I52:I54)</f>
        <v>400</v>
      </c>
      <c r="J55" s="12"/>
      <c r="K55"/>
      <c r="L55" s="24"/>
      <c r="M55" s="24"/>
      <c r="N55" s="24"/>
      <c r="O55"/>
      <c r="P55" s="24"/>
      <c r="Q55" s="24"/>
      <c r="R55" s="24"/>
    </row>
    <row r="56" spans="1:18" x14ac:dyDescent="0.3">
      <c r="A56" s="1"/>
      <c r="B56" s="1"/>
      <c r="C56" s="1" t="s">
        <v>52</v>
      </c>
      <c r="D56" s="1"/>
      <c r="E56" s="12"/>
      <c r="F56" s="12"/>
      <c r="G56" s="12"/>
      <c r="H56" s="12"/>
      <c r="I56" s="12"/>
      <c r="J56" s="12"/>
      <c r="K56"/>
      <c r="L56" s="24"/>
      <c r="M56" s="24"/>
      <c r="N56" s="24"/>
      <c r="O56"/>
      <c r="P56" s="24"/>
      <c r="Q56" s="24"/>
      <c r="R56" s="24"/>
    </row>
    <row r="57" spans="1:18" x14ac:dyDescent="0.3">
      <c r="A57" s="1"/>
      <c r="B57" s="1"/>
      <c r="C57" s="1"/>
      <c r="D57" s="1" t="s">
        <v>160</v>
      </c>
      <c r="E57" s="12">
        <v>0</v>
      </c>
      <c r="F57" s="12">
        <v>4076.82</v>
      </c>
      <c r="G57" s="12">
        <v>4136.09</v>
      </c>
      <c r="H57" s="12">
        <v>4000</v>
      </c>
      <c r="I57" s="12">
        <v>3900</v>
      </c>
      <c r="J57" s="12"/>
      <c r="K57"/>
      <c r="L57" s="24"/>
      <c r="M57" s="24"/>
      <c r="N57" s="24"/>
      <c r="O57"/>
      <c r="P57" s="24"/>
      <c r="Q57" s="24"/>
      <c r="R57" s="24"/>
    </row>
    <row r="58" spans="1:18" x14ac:dyDescent="0.3">
      <c r="A58" s="1"/>
      <c r="B58" s="1"/>
      <c r="C58" s="1"/>
      <c r="D58" s="1" t="s">
        <v>53</v>
      </c>
      <c r="E58" s="12">
        <v>500</v>
      </c>
      <c r="F58" s="12">
        <v>555</v>
      </c>
      <c r="G58" s="12">
        <v>1130</v>
      </c>
      <c r="H58" s="12">
        <v>500</v>
      </c>
      <c r="I58" s="12">
        <v>1000</v>
      </c>
      <c r="J58" s="12"/>
      <c r="K58"/>
      <c r="L58" s="24"/>
      <c r="M58" s="24"/>
      <c r="N58" s="24"/>
      <c r="O58"/>
      <c r="P58" s="24"/>
      <c r="Q58" s="24"/>
      <c r="R58" s="24"/>
    </row>
    <row r="59" spans="1:18" hidden="1" x14ac:dyDescent="0.3">
      <c r="A59" s="1"/>
      <c r="B59" s="1"/>
      <c r="C59" s="1"/>
      <c r="D59" s="6" t="s">
        <v>151</v>
      </c>
      <c r="E59" s="12">
        <v>1400</v>
      </c>
      <c r="F59" s="12">
        <v>93.3</v>
      </c>
      <c r="G59" s="12">
        <v>0</v>
      </c>
      <c r="H59" s="12">
        <v>0</v>
      </c>
      <c r="I59" s="12"/>
      <c r="J59" s="12"/>
      <c r="K59"/>
      <c r="L59" s="24"/>
      <c r="M59" s="24"/>
      <c r="N59" s="24"/>
      <c r="O59"/>
      <c r="P59" s="24"/>
      <c r="Q59" s="24"/>
      <c r="R59" s="24"/>
    </row>
    <row r="60" spans="1:18" x14ac:dyDescent="0.3">
      <c r="A60" s="1"/>
      <c r="B60" s="1"/>
      <c r="C60" s="1"/>
      <c r="D60" s="1" t="s">
        <v>161</v>
      </c>
      <c r="E60" s="12">
        <v>0</v>
      </c>
      <c r="F60" s="12">
        <v>2026.25</v>
      </c>
      <c r="G60" s="12">
        <v>983.3</v>
      </c>
      <c r="H60" s="12">
        <v>2000</v>
      </c>
      <c r="I60" s="12">
        <v>1000</v>
      </c>
      <c r="J60" s="12"/>
      <c r="K60"/>
      <c r="L60" s="24"/>
      <c r="M60" s="24"/>
      <c r="N60" s="24"/>
      <c r="O60"/>
      <c r="P60" s="24"/>
      <c r="Q60" s="24"/>
      <c r="R60" s="24"/>
    </row>
    <row r="61" spans="1:18" x14ac:dyDescent="0.3">
      <c r="A61" s="1"/>
      <c r="B61" s="1"/>
      <c r="C61" s="1"/>
      <c r="D61" s="1" t="s">
        <v>54</v>
      </c>
      <c r="E61" s="12">
        <v>300</v>
      </c>
      <c r="F61" s="12">
        <v>67.099999999999994</v>
      </c>
      <c r="G61" s="12">
        <v>1584.9</v>
      </c>
      <c r="H61" s="12">
        <v>100</v>
      </c>
      <c r="I61" s="12">
        <v>1000</v>
      </c>
      <c r="J61" s="12"/>
      <c r="K61"/>
      <c r="L61" s="24"/>
      <c r="M61" s="24"/>
      <c r="N61" s="24"/>
      <c r="O61"/>
      <c r="P61" s="24"/>
      <c r="Q61" s="24"/>
      <c r="R61" s="24"/>
    </row>
    <row r="62" spans="1:18" x14ac:dyDescent="0.3">
      <c r="A62" s="1"/>
      <c r="B62" s="1"/>
      <c r="C62" s="1"/>
      <c r="D62" s="1" t="s">
        <v>55</v>
      </c>
      <c r="E62" s="12">
        <v>2750</v>
      </c>
      <c r="F62" s="12">
        <v>2970</v>
      </c>
      <c r="G62" s="12">
        <v>2630</v>
      </c>
      <c r="H62" s="12">
        <v>2800</v>
      </c>
      <c r="I62" s="12">
        <v>2000</v>
      </c>
      <c r="J62" s="12"/>
      <c r="K62"/>
      <c r="L62" s="24"/>
      <c r="M62" s="24"/>
      <c r="N62" s="24"/>
      <c r="O62"/>
      <c r="P62" s="24"/>
      <c r="Q62" s="24"/>
      <c r="R62" s="24"/>
    </row>
    <row r="63" spans="1:18" x14ac:dyDescent="0.3">
      <c r="A63" s="1"/>
      <c r="B63" s="1"/>
      <c r="C63" s="1"/>
      <c r="D63" s="1" t="s">
        <v>56</v>
      </c>
      <c r="E63" s="12">
        <v>100</v>
      </c>
      <c r="F63" s="12">
        <v>60</v>
      </c>
      <c r="G63" s="12">
        <v>60</v>
      </c>
      <c r="H63" s="12">
        <v>60</v>
      </c>
      <c r="I63" s="12">
        <v>50</v>
      </c>
      <c r="J63" s="12"/>
      <c r="K63"/>
      <c r="L63" s="24"/>
      <c r="M63" s="24"/>
      <c r="N63" s="24"/>
      <c r="O63"/>
      <c r="P63" s="24"/>
      <c r="Q63" s="24"/>
      <c r="R63" s="24"/>
    </row>
    <row r="64" spans="1:18" ht="15" thickBot="1" x14ac:dyDescent="0.35">
      <c r="A64" s="1"/>
      <c r="B64" s="1"/>
      <c r="C64" s="1"/>
      <c r="D64" s="1" t="s">
        <v>57</v>
      </c>
      <c r="E64" s="13">
        <v>0</v>
      </c>
      <c r="F64" s="13">
        <v>65</v>
      </c>
      <c r="G64" s="13"/>
      <c r="H64" s="13">
        <v>0</v>
      </c>
      <c r="I64" s="13">
        <v>0</v>
      </c>
      <c r="J64" s="12"/>
      <c r="K64"/>
      <c r="L64" s="24"/>
      <c r="M64" s="24"/>
      <c r="N64" s="24"/>
      <c r="O64"/>
      <c r="P64" s="24"/>
      <c r="Q64" s="24"/>
      <c r="R64" s="24"/>
    </row>
    <row r="65" spans="1:18" x14ac:dyDescent="0.3">
      <c r="A65" s="17"/>
      <c r="B65" s="17"/>
      <c r="C65" s="17" t="s">
        <v>58</v>
      </c>
      <c r="D65" s="17"/>
      <c r="E65" s="18">
        <f>SUM(E57:E64)</f>
        <v>5050</v>
      </c>
      <c r="F65" s="18">
        <f>SUM(F57:F64)</f>
        <v>9913.4700000000012</v>
      </c>
      <c r="G65" s="18">
        <f>SUM(G57:G64)</f>
        <v>10524.29</v>
      </c>
      <c r="H65" s="18">
        <f>SUM(H57:H64)</f>
        <v>9460</v>
      </c>
      <c r="I65" s="18">
        <f>SUM(I57:I64)</f>
        <v>8950</v>
      </c>
      <c r="J65" s="12"/>
      <c r="K65"/>
      <c r="L65" s="24"/>
      <c r="M65" s="24"/>
      <c r="N65" s="24"/>
      <c r="O65"/>
      <c r="P65" s="24"/>
      <c r="Q65" s="24"/>
      <c r="R65" s="24"/>
    </row>
    <row r="66" spans="1:18" x14ac:dyDescent="0.3">
      <c r="A66" s="1"/>
      <c r="B66" s="1"/>
      <c r="C66" s="1" t="s">
        <v>59</v>
      </c>
      <c r="D66" s="1"/>
      <c r="E66" s="12"/>
      <c r="F66" s="12"/>
      <c r="G66" s="12"/>
      <c r="H66" s="12"/>
      <c r="I66" s="12"/>
      <c r="J66" s="12"/>
      <c r="K66"/>
      <c r="L66" s="24"/>
      <c r="M66" s="24"/>
      <c r="N66" s="24"/>
      <c r="O66"/>
      <c r="P66" s="24"/>
      <c r="Q66" s="24"/>
      <c r="R66" s="24"/>
    </row>
    <row r="67" spans="1:18" x14ac:dyDescent="0.3">
      <c r="A67" s="1"/>
      <c r="B67" s="1"/>
      <c r="C67" s="1"/>
      <c r="D67" s="1" t="s">
        <v>60</v>
      </c>
      <c r="E67" s="12">
        <v>3050</v>
      </c>
      <c r="F67" s="12">
        <v>2435</v>
      </c>
      <c r="G67" s="12">
        <v>1053.5</v>
      </c>
      <c r="H67" s="12">
        <v>2500</v>
      </c>
      <c r="I67" s="12">
        <v>1200</v>
      </c>
      <c r="J67" s="12"/>
      <c r="K67"/>
      <c r="L67" s="24"/>
      <c r="M67" s="24"/>
      <c r="N67" s="24"/>
      <c r="O67"/>
      <c r="P67" s="24"/>
      <c r="Q67" s="24"/>
      <c r="R67" s="24"/>
    </row>
    <row r="68" spans="1:18" x14ac:dyDescent="0.3">
      <c r="A68" s="1"/>
      <c r="B68" s="1"/>
      <c r="C68" s="1"/>
      <c r="D68" s="1" t="s">
        <v>61</v>
      </c>
      <c r="E68" s="12">
        <v>4000</v>
      </c>
      <c r="F68" s="12">
        <v>0</v>
      </c>
      <c r="G68" s="12">
        <v>843.52</v>
      </c>
      <c r="H68" s="12">
        <v>2040</v>
      </c>
      <c r="I68" s="12">
        <v>2000</v>
      </c>
      <c r="J68" s="12"/>
      <c r="K68"/>
      <c r="L68" s="24"/>
      <c r="M68" s="24"/>
      <c r="N68" s="24"/>
      <c r="O68"/>
      <c r="P68" s="24"/>
      <c r="Q68" s="24"/>
      <c r="R68" s="24"/>
    </row>
    <row r="69" spans="1:18" x14ac:dyDescent="0.3">
      <c r="A69" s="1"/>
      <c r="B69" s="1"/>
      <c r="C69" s="1"/>
      <c r="D69" s="1" t="s">
        <v>62</v>
      </c>
      <c r="E69" s="12">
        <v>800</v>
      </c>
      <c r="F69" s="12">
        <v>734</v>
      </c>
      <c r="G69" s="12">
        <v>683</v>
      </c>
      <c r="H69" s="12">
        <v>725</v>
      </c>
      <c r="I69" s="12">
        <v>700</v>
      </c>
      <c r="J69" s="12"/>
      <c r="K69"/>
      <c r="L69" s="24"/>
      <c r="M69" s="24"/>
      <c r="N69" s="24"/>
      <c r="O69"/>
      <c r="P69" s="24"/>
      <c r="Q69" s="24"/>
      <c r="R69" s="24"/>
    </row>
    <row r="70" spans="1:18" hidden="1" x14ac:dyDescent="0.3">
      <c r="A70" s="1"/>
      <c r="B70" s="1"/>
      <c r="C70" s="1"/>
      <c r="D70" s="1" t="s">
        <v>63</v>
      </c>
      <c r="E70" s="14"/>
      <c r="F70" s="14"/>
      <c r="G70" s="14"/>
      <c r="H70" s="12">
        <v>0</v>
      </c>
      <c r="I70" s="12"/>
      <c r="J70" s="12"/>
      <c r="K70"/>
      <c r="L70" s="24"/>
      <c r="M70" s="24"/>
      <c r="N70" s="24"/>
      <c r="O70"/>
      <c r="P70" s="24"/>
      <c r="Q70" s="24"/>
      <c r="R70" s="24"/>
    </row>
    <row r="71" spans="1:18" x14ac:dyDescent="0.3">
      <c r="A71" s="1"/>
      <c r="B71" s="1"/>
      <c r="C71" s="1"/>
      <c r="D71" s="1" t="s">
        <v>165</v>
      </c>
      <c r="E71" s="14"/>
      <c r="F71" s="14">
        <v>694.12</v>
      </c>
      <c r="G71" s="14"/>
      <c r="H71" s="12"/>
      <c r="I71" s="12">
        <v>750</v>
      </c>
      <c r="J71" s="12"/>
      <c r="K71"/>
      <c r="L71" s="24"/>
      <c r="M71" s="24"/>
      <c r="N71" s="24"/>
      <c r="O71"/>
      <c r="P71" s="24"/>
      <c r="Q71" s="24"/>
      <c r="R71" s="24"/>
    </row>
    <row r="72" spans="1:18" ht="15" thickBot="1" x14ac:dyDescent="0.35">
      <c r="A72" s="1"/>
      <c r="B72" s="1"/>
      <c r="C72" s="1"/>
      <c r="D72" s="1" t="s">
        <v>166</v>
      </c>
      <c r="E72" s="13"/>
      <c r="F72" s="13">
        <v>78.09</v>
      </c>
      <c r="G72" s="13">
        <f>688.68+675.34</f>
        <v>1364.02</v>
      </c>
      <c r="H72" s="13">
        <v>600</v>
      </c>
      <c r="I72" s="13"/>
      <c r="J72" s="12"/>
      <c r="K72"/>
      <c r="L72" s="24"/>
      <c r="M72" s="24"/>
      <c r="N72" s="24"/>
      <c r="O72"/>
      <c r="P72" s="24"/>
      <c r="Q72" s="24"/>
      <c r="R72" s="24"/>
    </row>
    <row r="73" spans="1:18" x14ac:dyDescent="0.3">
      <c r="A73" s="17"/>
      <c r="B73" s="17"/>
      <c r="C73" s="17" t="s">
        <v>64</v>
      </c>
      <c r="D73" s="17"/>
      <c r="E73" s="18">
        <f>SUM(E67:E72)</f>
        <v>7850</v>
      </c>
      <c r="F73" s="18">
        <f>SUM(F67:F72)</f>
        <v>3941.21</v>
      </c>
      <c r="G73" s="18">
        <f>SUM(G67:G72)</f>
        <v>3944.04</v>
      </c>
      <c r="H73" s="18">
        <f>SUM(H67:H72)</f>
        <v>5865</v>
      </c>
      <c r="I73" s="18">
        <f>SUM(I67:I72)</f>
        <v>4650</v>
      </c>
      <c r="J73" s="12"/>
      <c r="K73"/>
      <c r="L73" s="24"/>
      <c r="M73" s="24"/>
      <c r="N73" s="24"/>
      <c r="O73"/>
      <c r="P73" s="24"/>
      <c r="Q73" s="24"/>
      <c r="R73" s="24"/>
    </row>
    <row r="74" spans="1:18" x14ac:dyDescent="0.3">
      <c r="A74" s="1"/>
      <c r="B74" s="1"/>
      <c r="C74" s="1"/>
      <c r="D74" s="1"/>
      <c r="E74" s="12"/>
      <c r="F74" s="12"/>
      <c r="G74" s="12"/>
      <c r="H74" s="12"/>
      <c r="I74" s="12"/>
      <c r="J74" s="12"/>
      <c r="K74"/>
      <c r="L74" s="24"/>
      <c r="M74" s="24"/>
      <c r="N74" s="24"/>
      <c r="O74"/>
      <c r="P74" s="24"/>
      <c r="Q74" s="24"/>
      <c r="R74" s="24"/>
    </row>
    <row r="75" spans="1:18" x14ac:dyDescent="0.3">
      <c r="A75" s="1"/>
      <c r="B75" s="1"/>
      <c r="C75" s="1" t="s">
        <v>65</v>
      </c>
      <c r="D75" s="1"/>
      <c r="E75" s="12">
        <v>2000</v>
      </c>
      <c r="F75" s="12">
        <v>1363</v>
      </c>
      <c r="G75" s="12">
        <v>0</v>
      </c>
      <c r="H75" s="12">
        <v>2000</v>
      </c>
      <c r="I75" s="12">
        <v>0</v>
      </c>
      <c r="J75" s="12"/>
      <c r="K75"/>
      <c r="L75" s="24"/>
      <c r="M75" s="24"/>
      <c r="N75" s="24"/>
      <c r="O75"/>
      <c r="P75" s="24"/>
      <c r="Q75" s="24"/>
      <c r="R75" s="24"/>
    </row>
    <row r="76" spans="1:18" x14ac:dyDescent="0.3">
      <c r="A76" s="1"/>
      <c r="B76" s="1"/>
      <c r="C76" s="1"/>
      <c r="D76" s="1" t="s">
        <v>162</v>
      </c>
      <c r="E76" s="12"/>
      <c r="F76" s="12">
        <v>6865</v>
      </c>
      <c r="G76" s="12">
        <v>10769.5</v>
      </c>
      <c r="H76" s="12">
        <v>6000</v>
      </c>
      <c r="I76" s="12">
        <v>10200</v>
      </c>
      <c r="J76" s="12"/>
      <c r="K76"/>
      <c r="L76"/>
      <c r="M76"/>
      <c r="N76"/>
      <c r="O76"/>
      <c r="P76" s="24"/>
      <c r="Q76" s="24"/>
      <c r="R76" s="24"/>
    </row>
    <row r="77" spans="1:18" x14ac:dyDescent="0.3">
      <c r="A77" s="1"/>
      <c r="B77" s="1"/>
      <c r="C77" s="1"/>
      <c r="D77" s="1" t="s">
        <v>163</v>
      </c>
      <c r="E77" s="12"/>
      <c r="F77" s="12">
        <v>3363.12</v>
      </c>
      <c r="G77" s="12">
        <f>9935+1875</f>
        <v>11810</v>
      </c>
      <c r="H77" s="12">
        <v>3500</v>
      </c>
      <c r="I77" s="12">
        <v>11500</v>
      </c>
      <c r="J77" s="12"/>
      <c r="K77"/>
      <c r="L77"/>
      <c r="M77"/>
      <c r="N77"/>
      <c r="O77"/>
      <c r="P77" s="24"/>
      <c r="Q77" s="24"/>
      <c r="R77" s="24"/>
    </row>
    <row r="78" spans="1:18" hidden="1" x14ac:dyDescent="0.3">
      <c r="A78" s="1"/>
      <c r="B78" s="1"/>
      <c r="C78" s="1" t="s">
        <v>66</v>
      </c>
      <c r="D78" s="1"/>
      <c r="E78" s="12"/>
      <c r="F78" s="12">
        <v>100</v>
      </c>
      <c r="G78" s="12"/>
      <c r="H78" s="12"/>
      <c r="I78" s="12"/>
      <c r="J78"/>
      <c r="K78"/>
      <c r="L78"/>
      <c r="M78"/>
      <c r="N78"/>
      <c r="O78"/>
      <c r="P78" s="24"/>
      <c r="Q78" s="24"/>
      <c r="R78" s="24"/>
    </row>
    <row r="79" spans="1:18" hidden="1" x14ac:dyDescent="0.3">
      <c r="A79" s="1"/>
      <c r="B79" s="1"/>
      <c r="C79" s="1"/>
      <c r="D79" s="1" t="s">
        <v>164</v>
      </c>
      <c r="E79" s="12">
        <v>0</v>
      </c>
      <c r="F79" s="12">
        <v>0</v>
      </c>
      <c r="G79" s="12"/>
      <c r="H79" s="12"/>
      <c r="I79" s="12"/>
      <c r="J79"/>
      <c r="K79"/>
      <c r="L79"/>
      <c r="M79"/>
      <c r="N79"/>
      <c r="O79"/>
      <c r="P79" s="24"/>
      <c r="Q79" s="24"/>
      <c r="R79" s="24"/>
    </row>
    <row r="80" spans="1:18" hidden="1" x14ac:dyDescent="0.3">
      <c r="A80" s="1"/>
      <c r="B80" s="1"/>
      <c r="C80" s="1" t="s">
        <v>67</v>
      </c>
      <c r="D80" s="1"/>
      <c r="E80" s="12"/>
      <c r="F80" s="12">
        <v>0.09</v>
      </c>
      <c r="G80" s="12"/>
      <c r="H80" s="12"/>
      <c r="I80" s="12"/>
      <c r="J80"/>
      <c r="K80"/>
      <c r="L80"/>
      <c r="M80"/>
      <c r="N80"/>
      <c r="O80"/>
      <c r="P80" s="24"/>
      <c r="Q80" s="24"/>
      <c r="R80" s="24"/>
    </row>
    <row r="81" spans="1:18" x14ac:dyDescent="0.3">
      <c r="A81" s="1"/>
      <c r="B81" s="1"/>
      <c r="C81" s="1" t="s">
        <v>68</v>
      </c>
      <c r="D81" s="1"/>
      <c r="E81" s="12"/>
      <c r="F81" s="12"/>
      <c r="G81" s="12"/>
      <c r="H81" s="12"/>
      <c r="I81" s="12"/>
      <c r="J81"/>
      <c r="K81"/>
      <c r="L81"/>
      <c r="M81"/>
      <c r="N81"/>
      <c r="O81"/>
      <c r="P81" s="24"/>
      <c r="Q81" s="24"/>
      <c r="R81" s="24"/>
    </row>
    <row r="82" spans="1:18" ht="15" thickBot="1" x14ac:dyDescent="0.35">
      <c r="A82" s="1"/>
      <c r="B82" s="1"/>
      <c r="C82" s="1" t="s">
        <v>69</v>
      </c>
      <c r="D82" s="1"/>
      <c r="E82" s="13"/>
      <c r="F82" s="13"/>
      <c r="G82" s="13"/>
      <c r="H82" s="13"/>
      <c r="I82" s="13"/>
      <c r="J82"/>
      <c r="K82"/>
      <c r="L82"/>
      <c r="M82"/>
      <c r="N82"/>
      <c r="O82"/>
      <c r="P82" s="24"/>
      <c r="Q82" s="24"/>
      <c r="R82" s="24"/>
    </row>
    <row r="83" spans="1:18" x14ac:dyDescent="0.3">
      <c r="A83" s="17"/>
      <c r="B83" s="17"/>
      <c r="C83" s="17"/>
      <c r="D83" s="17" t="s">
        <v>70</v>
      </c>
      <c r="E83" s="18">
        <f>SUM(E75:E82)</f>
        <v>2000</v>
      </c>
      <c r="F83" s="18">
        <f>SUM(F75:F82)</f>
        <v>11691.21</v>
      </c>
      <c r="G83" s="18">
        <f>SUM(G75:G82)</f>
        <v>22579.5</v>
      </c>
      <c r="H83" s="18">
        <f>SUM(H75:H82)</f>
        <v>11500</v>
      </c>
      <c r="I83" s="18">
        <f>SUM(I75:I82)</f>
        <v>21700</v>
      </c>
      <c r="J83"/>
      <c r="K83"/>
      <c r="L83"/>
      <c r="M83"/>
      <c r="N83"/>
      <c r="O83"/>
      <c r="P83" s="24"/>
      <c r="Q83" s="24"/>
      <c r="R83" s="24"/>
    </row>
    <row r="84" spans="1:18" x14ac:dyDescent="0.3">
      <c r="A84" s="1"/>
      <c r="B84" s="1"/>
      <c r="C84" s="1"/>
      <c r="D84" s="1"/>
      <c r="E84" s="12"/>
      <c r="F84" s="12"/>
      <c r="G84" s="12"/>
      <c r="H84" s="12"/>
      <c r="I84" s="12"/>
      <c r="J84"/>
      <c r="K84"/>
      <c r="L84"/>
      <c r="M84"/>
      <c r="N84"/>
      <c r="O84"/>
      <c r="P84" s="24"/>
      <c r="Q84" s="24"/>
      <c r="R84" s="24"/>
    </row>
    <row r="85" spans="1:18" x14ac:dyDescent="0.3">
      <c r="A85" s="22"/>
      <c r="B85" s="22" t="s">
        <v>71</v>
      </c>
      <c r="C85" s="22"/>
      <c r="D85" s="22"/>
      <c r="E85" s="23">
        <f>E9+E19+E21+E24+E33+E41+E50+E55+E65+E73+E83</f>
        <v>700000</v>
      </c>
      <c r="F85" s="23">
        <f>F9+F19+F21+F24+F33+F41+F50+F55+F65+F73+F83</f>
        <v>708649.99999999988</v>
      </c>
      <c r="G85" s="23">
        <f>G9+G19+G21+G24+G33+G41+G50+G55+G65+G73+G83</f>
        <v>769826.39300000004</v>
      </c>
      <c r="H85" s="23">
        <f>H9+H19+H21+H24+H33+H41+H50+H55+H65+H73+H83</f>
        <v>750500</v>
      </c>
      <c r="I85" s="23">
        <f>I9+I19+I21+I24+I33+I41+I50+I55+I65+I73+I83</f>
        <v>765500</v>
      </c>
      <c r="J85" s="34"/>
      <c r="L85"/>
      <c r="M85"/>
      <c r="N85"/>
      <c r="O85"/>
      <c r="P85" s="24"/>
      <c r="Q85" s="24"/>
      <c r="R85" s="24"/>
    </row>
    <row r="86" spans="1:18" x14ac:dyDescent="0.3">
      <c r="A86" s="1"/>
      <c r="B86" s="1"/>
      <c r="C86" s="1"/>
      <c r="D86" s="1"/>
      <c r="E86" s="12"/>
      <c r="F86" s="12"/>
      <c r="G86" s="12"/>
      <c r="H86" s="12"/>
      <c r="I86" s="12"/>
      <c r="J86"/>
      <c r="K86"/>
      <c r="L86"/>
      <c r="M86"/>
      <c r="N86"/>
      <c r="O86"/>
      <c r="P86" s="24"/>
      <c r="Q86" s="24"/>
      <c r="R86" s="24"/>
    </row>
    <row r="87" spans="1:18" x14ac:dyDescent="0.3">
      <c r="A87" s="1"/>
      <c r="B87" s="1" t="s">
        <v>154</v>
      </c>
      <c r="C87" s="1"/>
      <c r="D87" s="1"/>
      <c r="E87" s="12"/>
      <c r="F87" s="12"/>
      <c r="G87" s="12"/>
      <c r="H87" s="12"/>
      <c r="I87" s="12"/>
      <c r="J87"/>
      <c r="K87"/>
      <c r="L87"/>
      <c r="M87"/>
      <c r="N87"/>
      <c r="O87"/>
      <c r="P87" s="24"/>
      <c r="Q87" s="24"/>
      <c r="R87" s="24"/>
    </row>
    <row r="88" spans="1:18" x14ac:dyDescent="0.3">
      <c r="A88" s="1"/>
      <c r="B88" s="1"/>
      <c r="C88" s="1" t="s">
        <v>72</v>
      </c>
      <c r="D88" s="1"/>
      <c r="E88" s="12"/>
      <c r="F88" s="12"/>
      <c r="G88" s="12"/>
      <c r="H88" s="12"/>
      <c r="I88" s="12"/>
      <c r="J88"/>
      <c r="K88"/>
      <c r="L88"/>
      <c r="M88"/>
      <c r="N88"/>
      <c r="O88"/>
      <c r="P88" s="24"/>
      <c r="Q88" s="24"/>
      <c r="R88" s="24"/>
    </row>
    <row r="89" spans="1:18" ht="15" thickBot="1" x14ac:dyDescent="0.35">
      <c r="A89" s="1"/>
      <c r="B89" s="1"/>
      <c r="C89" s="1"/>
      <c r="D89" s="1" t="s">
        <v>73</v>
      </c>
      <c r="E89" s="13">
        <v>2200</v>
      </c>
      <c r="F89" s="13">
        <v>5361.08</v>
      </c>
      <c r="G89" s="13">
        <v>4618.41</v>
      </c>
      <c r="H89" s="13">
        <v>2200</v>
      </c>
      <c r="I89" s="13">
        <v>4500</v>
      </c>
      <c r="J89"/>
      <c r="K89"/>
      <c r="L89"/>
      <c r="M89"/>
      <c r="N89"/>
      <c r="O89"/>
      <c r="P89" s="24"/>
      <c r="Q89" s="24"/>
      <c r="R89" s="24"/>
    </row>
    <row r="90" spans="1:18" x14ac:dyDescent="0.3">
      <c r="A90" s="19"/>
      <c r="B90" s="19"/>
      <c r="C90" s="19" t="s">
        <v>74</v>
      </c>
      <c r="D90" s="19"/>
      <c r="E90" s="16">
        <f>E89</f>
        <v>2200</v>
      </c>
      <c r="F90" s="16">
        <f>F89</f>
        <v>5361.08</v>
      </c>
      <c r="G90" s="16">
        <f>G89</f>
        <v>4618.41</v>
      </c>
      <c r="H90" s="16">
        <f>H89</f>
        <v>2200</v>
      </c>
      <c r="I90" s="16">
        <f>I89</f>
        <v>4500</v>
      </c>
      <c r="J90"/>
      <c r="K90"/>
      <c r="L90"/>
      <c r="M90"/>
      <c r="N90"/>
      <c r="O90"/>
      <c r="P90" s="24"/>
      <c r="Q90" s="24"/>
      <c r="R90" s="24"/>
    </row>
    <row r="91" spans="1:18" x14ac:dyDescent="0.3">
      <c r="A91" s="1"/>
      <c r="B91" s="1"/>
      <c r="C91" s="1"/>
      <c r="D91" s="1"/>
      <c r="E91" s="12"/>
      <c r="F91" s="12"/>
      <c r="G91" s="12"/>
      <c r="H91" s="12"/>
      <c r="I91" s="12"/>
      <c r="J91"/>
      <c r="K91"/>
      <c r="L91"/>
      <c r="M91"/>
      <c r="N91"/>
      <c r="O91"/>
      <c r="P91" s="24"/>
      <c r="Q91" s="24"/>
      <c r="R91" s="24"/>
    </row>
    <row r="92" spans="1:18" x14ac:dyDescent="0.3">
      <c r="A92" s="1"/>
      <c r="B92" s="1"/>
      <c r="C92" s="1" t="s">
        <v>75</v>
      </c>
      <c r="D92" s="1"/>
      <c r="E92" s="12">
        <v>7100</v>
      </c>
      <c r="F92" s="12">
        <v>7097.5</v>
      </c>
      <c r="G92" s="12">
        <v>7302.25</v>
      </c>
      <c r="H92" s="12">
        <v>7100</v>
      </c>
      <c r="I92" s="12">
        <v>7300</v>
      </c>
      <c r="J92"/>
      <c r="K92"/>
      <c r="L92"/>
      <c r="M92"/>
      <c r="N92"/>
      <c r="O92"/>
      <c r="P92" s="24"/>
      <c r="Q92" s="24"/>
      <c r="R92" s="24"/>
    </row>
    <row r="93" spans="1:18" x14ac:dyDescent="0.3">
      <c r="A93" s="1"/>
      <c r="B93" s="1"/>
      <c r="C93" s="1" t="s">
        <v>76</v>
      </c>
      <c r="D93" s="1"/>
      <c r="E93" s="14">
        <v>2300</v>
      </c>
      <c r="F93" s="14">
        <v>2214.19</v>
      </c>
      <c r="G93" s="14">
        <v>2448.88</v>
      </c>
      <c r="H93" s="12">
        <v>2700</v>
      </c>
      <c r="I93" s="12">
        <v>2700</v>
      </c>
      <c r="J93"/>
      <c r="K93"/>
      <c r="L93"/>
      <c r="M93"/>
      <c r="N93"/>
      <c r="O93"/>
      <c r="P93"/>
      <c r="Q93"/>
      <c r="R93"/>
    </row>
    <row r="94" spans="1:18" ht="15" thickBot="1" x14ac:dyDescent="0.35">
      <c r="A94" s="1"/>
      <c r="B94" s="1"/>
      <c r="C94" s="1" t="s">
        <v>167</v>
      </c>
      <c r="D94" s="1"/>
      <c r="E94" s="13">
        <v>0</v>
      </c>
      <c r="F94" s="13">
        <f>1459</f>
        <v>1459</v>
      </c>
      <c r="G94" s="13">
        <v>882.82</v>
      </c>
      <c r="H94" s="13">
        <v>1500</v>
      </c>
      <c r="I94" s="13">
        <v>1000</v>
      </c>
      <c r="J94"/>
      <c r="K94"/>
      <c r="L94"/>
      <c r="M94"/>
      <c r="N94"/>
      <c r="O94"/>
      <c r="P94"/>
      <c r="Q94"/>
      <c r="R94"/>
    </row>
    <row r="95" spans="1:18" x14ac:dyDescent="0.3">
      <c r="A95" s="19"/>
      <c r="B95" s="19"/>
      <c r="C95" s="19"/>
      <c r="D95" s="19"/>
      <c r="E95" s="16">
        <f>SUM(E92:E94)</f>
        <v>9400</v>
      </c>
      <c r="F95" s="16">
        <f>SUM(F92:F94)</f>
        <v>10770.69</v>
      </c>
      <c r="G95" s="16">
        <f>SUM(G92:G94)</f>
        <v>10633.95</v>
      </c>
      <c r="H95" s="16">
        <f>SUM(H92:H94)</f>
        <v>11300</v>
      </c>
      <c r="I95" s="16">
        <f>SUM(I92:I94)</f>
        <v>11000</v>
      </c>
      <c r="J95"/>
      <c r="K95"/>
      <c r="L95"/>
      <c r="M95"/>
      <c r="N95"/>
      <c r="O95"/>
      <c r="P95"/>
      <c r="Q95"/>
      <c r="R95"/>
    </row>
    <row r="96" spans="1:18" x14ac:dyDescent="0.3">
      <c r="A96" s="1"/>
      <c r="B96" s="1"/>
      <c r="C96" s="1" t="s">
        <v>77</v>
      </c>
      <c r="D96" s="1"/>
      <c r="E96" s="12"/>
      <c r="F96" s="12"/>
      <c r="G96" s="12"/>
      <c r="H96" s="12"/>
      <c r="I96" s="12"/>
      <c r="J96"/>
      <c r="K96"/>
      <c r="L96"/>
      <c r="M96"/>
      <c r="N96"/>
      <c r="O96"/>
      <c r="P96"/>
      <c r="Q96"/>
      <c r="R96"/>
    </row>
    <row r="97" spans="1:18" x14ac:dyDescent="0.3">
      <c r="A97" s="1"/>
      <c r="B97" s="1"/>
      <c r="C97" s="1"/>
      <c r="D97" s="1" t="s">
        <v>156</v>
      </c>
      <c r="E97" s="12">
        <v>1500</v>
      </c>
      <c r="F97" s="12">
        <v>533.6</v>
      </c>
      <c r="G97" s="12">
        <v>546.15</v>
      </c>
      <c r="H97" s="12">
        <v>750</v>
      </c>
      <c r="I97" s="12">
        <v>600</v>
      </c>
      <c r="J97"/>
      <c r="K97"/>
      <c r="L97"/>
      <c r="M97"/>
      <c r="N97"/>
      <c r="O97"/>
      <c r="P97"/>
      <c r="Q97"/>
      <c r="R97"/>
    </row>
    <row r="98" spans="1:18" x14ac:dyDescent="0.3">
      <c r="A98" s="1"/>
      <c r="B98" s="1"/>
      <c r="C98" s="1"/>
      <c r="D98" s="1" t="s">
        <v>168</v>
      </c>
      <c r="E98" s="12">
        <v>0</v>
      </c>
      <c r="F98" s="12">
        <v>325</v>
      </c>
      <c r="G98" s="12">
        <v>100</v>
      </c>
      <c r="H98" s="12">
        <v>350</v>
      </c>
      <c r="I98" s="12">
        <v>100</v>
      </c>
      <c r="J98"/>
      <c r="K98"/>
      <c r="L98"/>
      <c r="M98"/>
      <c r="N98"/>
      <c r="O98"/>
      <c r="P98"/>
      <c r="Q98"/>
      <c r="R98"/>
    </row>
    <row r="99" spans="1:18" x14ac:dyDescent="0.3">
      <c r="A99" s="1"/>
      <c r="B99" s="1"/>
      <c r="C99" s="1"/>
      <c r="D99" s="1" t="s">
        <v>169</v>
      </c>
      <c r="E99" s="12">
        <v>0</v>
      </c>
      <c r="F99" s="12">
        <v>12129.77</v>
      </c>
      <c r="G99" s="12">
        <v>14811.82</v>
      </c>
      <c r="H99" s="12">
        <v>10000</v>
      </c>
      <c r="I99" s="12">
        <v>10000</v>
      </c>
      <c r="J99"/>
      <c r="K99"/>
      <c r="L99"/>
      <c r="M99"/>
      <c r="N99"/>
      <c r="O99"/>
      <c r="P99"/>
      <c r="Q99"/>
      <c r="R99"/>
    </row>
    <row r="100" spans="1:18" x14ac:dyDescent="0.3">
      <c r="A100" s="1"/>
      <c r="B100" s="1"/>
      <c r="C100" s="1"/>
      <c r="D100" s="1" t="s">
        <v>78</v>
      </c>
      <c r="E100" s="12">
        <v>12000</v>
      </c>
      <c r="F100" s="12">
        <v>11988.61</v>
      </c>
      <c r="G100" s="12">
        <v>12796.73</v>
      </c>
      <c r="H100" s="12">
        <v>11000</v>
      </c>
      <c r="I100" s="12">
        <v>12400</v>
      </c>
      <c r="J100"/>
      <c r="K100"/>
      <c r="L100"/>
      <c r="M100"/>
      <c r="N100"/>
      <c r="O100"/>
      <c r="P100"/>
      <c r="Q100"/>
      <c r="R100"/>
    </row>
    <row r="101" spans="1:18" ht="15" thickBot="1" x14ac:dyDescent="0.35">
      <c r="A101" s="1"/>
      <c r="B101" s="1"/>
      <c r="C101" s="1"/>
      <c r="D101" s="1" t="s">
        <v>79</v>
      </c>
      <c r="E101" s="13"/>
      <c r="F101" s="13"/>
      <c r="G101" s="13"/>
      <c r="H101" s="13"/>
      <c r="I101" s="13"/>
      <c r="J101"/>
      <c r="K101"/>
      <c r="L101"/>
      <c r="M101"/>
      <c r="N101"/>
      <c r="O101"/>
      <c r="P101"/>
      <c r="Q101"/>
      <c r="R101"/>
    </row>
    <row r="102" spans="1:18" x14ac:dyDescent="0.3">
      <c r="A102" s="19"/>
      <c r="B102" s="19"/>
      <c r="C102" s="19" t="s">
        <v>80</v>
      </c>
      <c r="D102" s="19"/>
      <c r="E102" s="16">
        <f>SUM(E97:E101)</f>
        <v>13500</v>
      </c>
      <c r="F102" s="16">
        <f>SUM(F97:F101)</f>
        <v>24976.980000000003</v>
      </c>
      <c r="G102" s="16">
        <f>SUM(G97:G101)</f>
        <v>28254.699999999997</v>
      </c>
      <c r="H102" s="16">
        <f>SUM(H97:H101)</f>
        <v>22100</v>
      </c>
      <c r="I102" s="16">
        <f>SUM(I97:I101)</f>
        <v>23100</v>
      </c>
      <c r="J102"/>
      <c r="K102"/>
      <c r="L102"/>
      <c r="M102"/>
      <c r="N102"/>
      <c r="O102"/>
      <c r="P102"/>
      <c r="Q102"/>
      <c r="R102"/>
    </row>
    <row r="103" spans="1:18" x14ac:dyDescent="0.3">
      <c r="A103" s="1"/>
      <c r="B103" s="1"/>
      <c r="C103" s="1" t="s">
        <v>81</v>
      </c>
      <c r="D103" s="1"/>
      <c r="E103" s="12"/>
      <c r="F103" s="12"/>
      <c r="G103" s="12"/>
      <c r="H103" s="12"/>
      <c r="I103" s="12"/>
      <c r="J103"/>
      <c r="K103"/>
      <c r="L103"/>
      <c r="M103"/>
      <c r="N103"/>
      <c r="O103"/>
      <c r="P103"/>
      <c r="Q103"/>
      <c r="R103"/>
    </row>
    <row r="104" spans="1:18" x14ac:dyDescent="0.3">
      <c r="A104" s="1"/>
      <c r="B104" s="1"/>
      <c r="C104" s="1"/>
      <c r="D104" s="1" t="s">
        <v>82</v>
      </c>
      <c r="E104" s="12">
        <v>30000</v>
      </c>
      <c r="F104" s="12">
        <v>32218.75</v>
      </c>
      <c r="G104" s="12">
        <v>7075.6</v>
      </c>
      <c r="H104" s="12">
        <v>33000</v>
      </c>
      <c r="I104" s="12">
        <v>12000</v>
      </c>
      <c r="J104"/>
      <c r="K104"/>
      <c r="L104"/>
      <c r="M104"/>
      <c r="N104"/>
      <c r="O104"/>
      <c r="P104"/>
      <c r="Q104"/>
      <c r="R104"/>
    </row>
    <row r="105" spans="1:18" x14ac:dyDescent="0.3">
      <c r="A105" s="1"/>
      <c r="B105" s="1"/>
      <c r="C105" s="1"/>
      <c r="D105" s="1" t="s">
        <v>170</v>
      </c>
      <c r="E105" s="12">
        <v>0</v>
      </c>
      <c r="F105" s="12">
        <v>6300</v>
      </c>
      <c r="G105" s="12">
        <v>4900</v>
      </c>
      <c r="H105" s="12">
        <f>700*12</f>
        <v>8400</v>
      </c>
      <c r="I105" s="12">
        <v>8400</v>
      </c>
      <c r="J105" s="41"/>
      <c r="K105"/>
      <c r="L105"/>
      <c r="M105"/>
      <c r="N105"/>
      <c r="O105"/>
      <c r="P105"/>
      <c r="Q105"/>
      <c r="R105"/>
    </row>
    <row r="106" spans="1:18" ht="15" thickBot="1" x14ac:dyDescent="0.35">
      <c r="A106" s="1"/>
      <c r="B106" s="1"/>
      <c r="C106" s="1"/>
      <c r="D106" s="1" t="s">
        <v>83</v>
      </c>
      <c r="E106" s="13"/>
      <c r="F106" s="13"/>
      <c r="G106" s="13"/>
      <c r="H106" s="13"/>
      <c r="I106" s="13"/>
      <c r="J106"/>
      <c r="K106"/>
      <c r="L106"/>
      <c r="M106"/>
      <c r="N106"/>
      <c r="O106"/>
      <c r="P106"/>
      <c r="Q106"/>
      <c r="R106"/>
    </row>
    <row r="107" spans="1:18" x14ac:dyDescent="0.3">
      <c r="A107" s="19"/>
      <c r="B107" s="19"/>
      <c r="C107" s="19" t="s">
        <v>84</v>
      </c>
      <c r="D107" s="19"/>
      <c r="E107" s="16">
        <f>E104+E105+E106</f>
        <v>30000</v>
      </c>
      <c r="F107" s="16">
        <f>F104+F105+F106</f>
        <v>38518.75</v>
      </c>
      <c r="G107" s="16">
        <f>G104+G105+G106</f>
        <v>11975.6</v>
      </c>
      <c r="H107" s="16">
        <f>H104+H105+H106</f>
        <v>41400</v>
      </c>
      <c r="I107" s="16">
        <f>I104+I105+I106</f>
        <v>20400</v>
      </c>
      <c r="J107"/>
      <c r="K107"/>
      <c r="L107"/>
      <c r="M107"/>
      <c r="N107"/>
      <c r="O107"/>
      <c r="P107"/>
      <c r="Q107"/>
      <c r="R107"/>
    </row>
    <row r="108" spans="1:18" x14ac:dyDescent="0.3">
      <c r="A108" s="1"/>
      <c r="B108" s="1"/>
      <c r="C108" s="1" t="s">
        <v>85</v>
      </c>
      <c r="D108" s="1"/>
      <c r="E108" s="12"/>
      <c r="F108" s="12"/>
      <c r="G108" s="12"/>
      <c r="H108" s="12"/>
      <c r="I108" s="12"/>
      <c r="J108"/>
      <c r="K108"/>
      <c r="L108"/>
      <c r="M108"/>
      <c r="N108"/>
      <c r="O108"/>
      <c r="P108"/>
      <c r="Q108"/>
      <c r="R108"/>
    </row>
    <row r="109" spans="1:18" x14ac:dyDescent="0.3">
      <c r="A109" s="1"/>
      <c r="B109" s="1"/>
      <c r="C109" s="1"/>
      <c r="D109" s="1" t="s">
        <v>86</v>
      </c>
      <c r="E109" s="12">
        <v>34000</v>
      </c>
      <c r="F109" s="12">
        <v>28769.18</v>
      </c>
      <c r="G109" s="12">
        <v>28301.49</v>
      </c>
      <c r="H109" s="12">
        <v>35040</v>
      </c>
      <c r="I109" s="12">
        <v>34000</v>
      </c>
      <c r="J109"/>
      <c r="K109"/>
      <c r="L109"/>
      <c r="M109"/>
      <c r="N109"/>
      <c r="O109"/>
      <c r="P109"/>
      <c r="Q109"/>
      <c r="R109"/>
    </row>
    <row r="110" spans="1:18" x14ac:dyDescent="0.3">
      <c r="A110" s="1"/>
      <c r="B110" s="1"/>
      <c r="C110" s="1"/>
      <c r="D110" s="1" t="s">
        <v>87</v>
      </c>
      <c r="E110" s="12">
        <v>4900</v>
      </c>
      <c r="F110" s="12">
        <v>4021</v>
      </c>
      <c r="G110" s="12">
        <v>4206.6000000000004</v>
      </c>
      <c r="H110" s="12">
        <v>5050</v>
      </c>
      <c r="I110" s="12">
        <v>5300</v>
      </c>
      <c r="J110"/>
      <c r="K110"/>
      <c r="L110"/>
      <c r="M110"/>
      <c r="N110"/>
      <c r="O110"/>
      <c r="P110"/>
      <c r="Q110"/>
      <c r="R110"/>
    </row>
    <row r="111" spans="1:18" x14ac:dyDescent="0.3">
      <c r="A111" s="1"/>
      <c r="B111" s="1"/>
      <c r="C111" s="1"/>
      <c r="D111" s="1" t="s">
        <v>159</v>
      </c>
      <c r="E111" s="12">
        <v>0</v>
      </c>
      <c r="F111" s="12">
        <v>0</v>
      </c>
      <c r="G111" s="12">
        <v>0</v>
      </c>
      <c r="H111" s="12"/>
      <c r="I111" s="12"/>
      <c r="J111"/>
      <c r="K111"/>
      <c r="L111"/>
      <c r="M111"/>
      <c r="N111"/>
      <c r="O111"/>
      <c r="P111"/>
      <c r="Q111"/>
      <c r="R111"/>
    </row>
    <row r="112" spans="1:18" x14ac:dyDescent="0.3">
      <c r="A112" s="1"/>
      <c r="B112" s="1"/>
      <c r="C112" s="1"/>
      <c r="D112" s="1" t="s">
        <v>88</v>
      </c>
      <c r="E112" s="12">
        <v>1000</v>
      </c>
      <c r="F112" s="12">
        <v>325.66000000000003</v>
      </c>
      <c r="G112" s="12">
        <v>221.22</v>
      </c>
      <c r="H112" s="12">
        <v>818</v>
      </c>
      <c r="I112" s="12">
        <v>500</v>
      </c>
      <c r="J112"/>
      <c r="K112"/>
      <c r="L112"/>
      <c r="M112"/>
      <c r="N112"/>
      <c r="O112"/>
      <c r="P112"/>
      <c r="Q112"/>
      <c r="R112"/>
    </row>
    <row r="113" spans="1:18" x14ac:dyDescent="0.3">
      <c r="A113" s="1"/>
      <c r="B113" s="1"/>
      <c r="C113" s="1"/>
      <c r="D113" s="1" t="s">
        <v>89</v>
      </c>
      <c r="E113" s="12">
        <v>400</v>
      </c>
      <c r="F113" s="12">
        <v>290</v>
      </c>
      <c r="G113" s="12">
        <v>196</v>
      </c>
      <c r="H113" s="12">
        <v>350</v>
      </c>
      <c r="I113" s="12">
        <v>250</v>
      </c>
      <c r="J113"/>
      <c r="K113"/>
      <c r="L113"/>
      <c r="M113"/>
      <c r="N113"/>
      <c r="O113"/>
      <c r="P113"/>
      <c r="Q113"/>
      <c r="R113"/>
    </row>
    <row r="114" spans="1:18" x14ac:dyDescent="0.3">
      <c r="A114" s="1"/>
      <c r="B114" s="1"/>
      <c r="C114" s="1"/>
      <c r="D114" s="1" t="s">
        <v>90</v>
      </c>
      <c r="E114" s="12">
        <v>0</v>
      </c>
      <c r="F114" s="12">
        <v>55</v>
      </c>
      <c r="G114" s="12"/>
      <c r="H114" s="12">
        <v>0</v>
      </c>
      <c r="I114" s="12"/>
      <c r="J114"/>
      <c r="K114"/>
      <c r="L114"/>
      <c r="M114"/>
      <c r="N114"/>
      <c r="O114"/>
      <c r="P114"/>
      <c r="Q114"/>
      <c r="R114"/>
    </row>
    <row r="115" spans="1:18" x14ac:dyDescent="0.3">
      <c r="A115" s="1"/>
      <c r="B115" s="1"/>
      <c r="C115" s="1"/>
      <c r="D115" s="1" t="s">
        <v>91</v>
      </c>
      <c r="E115" s="12">
        <v>2000</v>
      </c>
      <c r="F115" s="12">
        <v>1731</v>
      </c>
      <c r="G115" s="12">
        <v>1476.36</v>
      </c>
      <c r="H115" s="12">
        <v>1800</v>
      </c>
      <c r="I115" s="12">
        <v>1600</v>
      </c>
      <c r="J115"/>
      <c r="K115"/>
      <c r="L115"/>
      <c r="M115"/>
      <c r="N115"/>
      <c r="O115"/>
      <c r="P115"/>
      <c r="Q115"/>
      <c r="R115"/>
    </row>
    <row r="116" spans="1:18" x14ac:dyDescent="0.3">
      <c r="A116" s="1"/>
      <c r="B116" s="1"/>
      <c r="C116" s="1"/>
      <c r="D116" s="1" t="s">
        <v>92</v>
      </c>
      <c r="E116" s="12">
        <v>170</v>
      </c>
      <c r="F116" s="12">
        <v>165</v>
      </c>
      <c r="G116" s="12">
        <v>165</v>
      </c>
      <c r="H116" s="12">
        <v>170</v>
      </c>
      <c r="I116" s="12">
        <v>170</v>
      </c>
      <c r="J116"/>
      <c r="K116"/>
      <c r="L116"/>
      <c r="M116"/>
      <c r="N116"/>
      <c r="O116"/>
      <c r="P116"/>
      <c r="Q116"/>
      <c r="R116"/>
    </row>
    <row r="117" spans="1:18" ht="15" thickBot="1" x14ac:dyDescent="0.35">
      <c r="A117" s="1"/>
      <c r="B117" s="1"/>
      <c r="C117" s="1"/>
      <c r="D117" s="1" t="s">
        <v>93</v>
      </c>
      <c r="E117" s="13">
        <v>600</v>
      </c>
      <c r="F117" s="13">
        <v>522</v>
      </c>
      <c r="G117" s="13">
        <v>440.65</v>
      </c>
      <c r="H117" s="13">
        <v>600</v>
      </c>
      <c r="I117" s="13">
        <v>900</v>
      </c>
      <c r="J117"/>
      <c r="K117"/>
      <c r="L117"/>
      <c r="M117"/>
      <c r="N117"/>
      <c r="O117"/>
      <c r="P117"/>
      <c r="Q117"/>
      <c r="R117"/>
    </row>
    <row r="118" spans="1:18" x14ac:dyDescent="0.3">
      <c r="A118" s="19"/>
      <c r="B118" s="19"/>
      <c r="C118" s="19" t="s">
        <v>94</v>
      </c>
      <c r="D118" s="19"/>
      <c r="E118" s="16">
        <f>SUM(E109:E117)</f>
        <v>43070</v>
      </c>
      <c r="F118" s="16">
        <f>SUM(F109:F117)</f>
        <v>35878.840000000004</v>
      </c>
      <c r="G118" s="16">
        <f>SUM(G109:G117)</f>
        <v>35007.320000000007</v>
      </c>
      <c r="H118" s="16">
        <f>SUM(H109:H117)</f>
        <v>43828</v>
      </c>
      <c r="I118" s="16">
        <f>SUM(I109:I117)</f>
        <v>42720</v>
      </c>
      <c r="J118"/>
      <c r="K118"/>
      <c r="L118"/>
      <c r="M118"/>
      <c r="N118"/>
      <c r="O118"/>
      <c r="P118"/>
      <c r="Q118"/>
      <c r="R118"/>
    </row>
    <row r="119" spans="1:18" x14ac:dyDescent="0.3">
      <c r="A119" s="19"/>
      <c r="B119" s="19"/>
      <c r="C119" s="19" t="s">
        <v>194</v>
      </c>
      <c r="D119" s="19"/>
      <c r="E119" s="16">
        <v>0</v>
      </c>
      <c r="F119" s="16">
        <v>639.12</v>
      </c>
      <c r="G119" s="16">
        <v>335.44</v>
      </c>
      <c r="H119" s="16">
        <v>650</v>
      </c>
      <c r="I119" s="16">
        <v>400</v>
      </c>
      <c r="J119"/>
      <c r="K119"/>
      <c r="L119"/>
      <c r="M119"/>
      <c r="N119"/>
      <c r="O119"/>
      <c r="P119"/>
      <c r="Q119"/>
      <c r="R119"/>
    </row>
    <row r="120" spans="1:18" x14ac:dyDescent="0.3">
      <c r="A120" s="19"/>
      <c r="B120" s="19"/>
      <c r="C120" s="19" t="s">
        <v>95</v>
      </c>
      <c r="D120" s="19"/>
      <c r="E120" s="16">
        <v>10000</v>
      </c>
      <c r="F120" s="16">
        <v>4365.75</v>
      </c>
      <c r="G120" s="16">
        <v>6915.46</v>
      </c>
      <c r="H120" s="16">
        <v>4000</v>
      </c>
      <c r="I120" s="16">
        <v>7500</v>
      </c>
      <c r="J120"/>
      <c r="K120"/>
      <c r="L120"/>
      <c r="M120"/>
      <c r="N120"/>
      <c r="O120"/>
      <c r="P120"/>
      <c r="Q120"/>
      <c r="R120"/>
    </row>
    <row r="121" spans="1:18" x14ac:dyDescent="0.3">
      <c r="A121" s="1"/>
      <c r="B121" s="1"/>
      <c r="C121" s="1"/>
      <c r="D121" s="1" t="s">
        <v>96</v>
      </c>
      <c r="E121" s="12">
        <v>0</v>
      </c>
      <c r="F121" s="12">
        <v>0</v>
      </c>
      <c r="G121" s="12"/>
      <c r="H121" s="12"/>
      <c r="I121" s="12"/>
      <c r="J121"/>
      <c r="K121"/>
      <c r="L121"/>
      <c r="M121"/>
      <c r="N121"/>
      <c r="O121"/>
      <c r="P121"/>
      <c r="Q121"/>
      <c r="R121"/>
    </row>
    <row r="122" spans="1:18" x14ac:dyDescent="0.3">
      <c r="A122" s="1"/>
      <c r="B122" s="1"/>
      <c r="C122" s="1"/>
      <c r="D122" s="1" t="s">
        <v>97</v>
      </c>
      <c r="E122" s="12">
        <v>3200</v>
      </c>
      <c r="F122" s="12">
        <v>2416.5</v>
      </c>
      <c r="G122" s="12"/>
      <c r="H122" s="12">
        <v>0</v>
      </c>
      <c r="I122" s="12">
        <v>0</v>
      </c>
      <c r="J122"/>
      <c r="K122"/>
      <c r="L122"/>
      <c r="M122"/>
      <c r="N122"/>
      <c r="O122"/>
      <c r="P122"/>
      <c r="Q122"/>
      <c r="R122"/>
    </row>
    <row r="123" spans="1:18" x14ac:dyDescent="0.3">
      <c r="A123" s="1"/>
      <c r="B123" s="1"/>
      <c r="C123" s="1"/>
      <c r="D123" s="1" t="s">
        <v>171</v>
      </c>
      <c r="E123" s="12">
        <v>0</v>
      </c>
      <c r="F123" s="12">
        <v>1020</v>
      </c>
      <c r="G123" s="12">
        <v>4875</v>
      </c>
      <c r="H123" s="12">
        <v>7000</v>
      </c>
      <c r="I123" s="12">
        <v>7000</v>
      </c>
      <c r="J123"/>
      <c r="K123"/>
      <c r="L123"/>
      <c r="M123"/>
      <c r="N123"/>
      <c r="O123"/>
      <c r="P123"/>
      <c r="Q123"/>
      <c r="R123"/>
    </row>
    <row r="124" spans="1:18" x14ac:dyDescent="0.3">
      <c r="A124" s="1"/>
      <c r="B124" s="1"/>
      <c r="C124" s="1"/>
      <c r="D124" s="1" t="s">
        <v>98</v>
      </c>
      <c r="E124" s="12">
        <v>1000</v>
      </c>
      <c r="F124" s="12">
        <v>192.44</v>
      </c>
      <c r="G124" s="12">
        <v>356.6</v>
      </c>
      <c r="H124" s="12">
        <v>200</v>
      </c>
      <c r="I124" s="12">
        <v>250</v>
      </c>
      <c r="J124"/>
      <c r="K124"/>
      <c r="L124"/>
      <c r="M124"/>
      <c r="N124"/>
      <c r="O124"/>
      <c r="P124"/>
      <c r="Q124"/>
      <c r="R124"/>
    </row>
    <row r="125" spans="1:18" x14ac:dyDescent="0.3">
      <c r="A125" s="1"/>
      <c r="B125" s="1"/>
      <c r="C125" s="1"/>
      <c r="D125" s="1" t="s">
        <v>99</v>
      </c>
      <c r="E125" s="12">
        <v>1000</v>
      </c>
      <c r="F125" s="12">
        <v>425.78</v>
      </c>
      <c r="G125" s="12">
        <v>496.8</v>
      </c>
      <c r="H125" s="12">
        <v>500</v>
      </c>
      <c r="I125" s="12">
        <v>500</v>
      </c>
      <c r="J125"/>
      <c r="K125"/>
      <c r="L125"/>
      <c r="M125"/>
      <c r="N125"/>
      <c r="O125"/>
      <c r="P125"/>
      <c r="Q125"/>
      <c r="R125"/>
    </row>
    <row r="126" spans="1:18" x14ac:dyDescent="0.3">
      <c r="A126" s="1"/>
      <c r="B126" s="1"/>
      <c r="C126" s="1"/>
      <c r="D126" s="1" t="s">
        <v>100</v>
      </c>
      <c r="E126" s="12">
        <v>2500</v>
      </c>
      <c r="F126" s="12">
        <v>2363.1</v>
      </c>
      <c r="G126" s="12">
        <v>2316.31</v>
      </c>
      <c r="H126" s="12">
        <v>2500</v>
      </c>
      <c r="I126" s="12">
        <v>2500</v>
      </c>
      <c r="J126"/>
      <c r="K126"/>
      <c r="L126"/>
      <c r="M126"/>
      <c r="N126"/>
      <c r="O126"/>
      <c r="P126"/>
      <c r="Q126"/>
      <c r="R126"/>
    </row>
    <row r="127" spans="1:18" x14ac:dyDescent="0.3">
      <c r="A127" s="1"/>
      <c r="B127" s="1"/>
      <c r="C127" s="1"/>
      <c r="D127" s="1" t="s">
        <v>101</v>
      </c>
      <c r="E127" s="12">
        <v>400</v>
      </c>
      <c r="F127" s="12">
        <v>337.06</v>
      </c>
      <c r="G127" s="12">
        <v>491.69</v>
      </c>
      <c r="H127" s="12">
        <v>400</v>
      </c>
      <c r="I127" s="12">
        <v>450</v>
      </c>
      <c r="J127"/>
      <c r="K127"/>
      <c r="L127"/>
      <c r="M127"/>
      <c r="N127"/>
      <c r="O127"/>
      <c r="P127"/>
      <c r="Q127"/>
      <c r="R127"/>
    </row>
    <row r="128" spans="1:18" x14ac:dyDescent="0.3">
      <c r="A128" s="1"/>
      <c r="B128" s="1"/>
      <c r="C128" s="1"/>
      <c r="D128" s="1" t="s">
        <v>102</v>
      </c>
      <c r="E128" s="12">
        <v>300</v>
      </c>
      <c r="F128" s="12">
        <v>308.95999999999998</v>
      </c>
      <c r="G128" s="12">
        <v>336.74</v>
      </c>
      <c r="H128" s="12">
        <v>400</v>
      </c>
      <c r="I128" s="12">
        <v>400</v>
      </c>
      <c r="J128"/>
      <c r="K128"/>
      <c r="L128"/>
      <c r="M128"/>
      <c r="N128"/>
      <c r="O128"/>
      <c r="P128"/>
      <c r="Q128"/>
      <c r="R128"/>
    </row>
    <row r="129" spans="1:18" x14ac:dyDescent="0.3">
      <c r="A129" s="1"/>
      <c r="B129" s="1"/>
      <c r="C129" s="1"/>
      <c r="D129" s="1" t="s">
        <v>103</v>
      </c>
      <c r="E129" s="12">
        <v>5000</v>
      </c>
      <c r="F129" s="12">
        <v>5013.95</v>
      </c>
      <c r="G129" s="12">
        <v>4205.3900000000003</v>
      </c>
      <c r="H129" s="12">
        <v>5100</v>
      </c>
      <c r="I129" s="12">
        <v>5000</v>
      </c>
      <c r="J129"/>
      <c r="K129"/>
      <c r="L129"/>
      <c r="M129"/>
      <c r="N129"/>
      <c r="O129"/>
      <c r="P129"/>
      <c r="Q129"/>
      <c r="R129"/>
    </row>
    <row r="130" spans="1:18" x14ac:dyDescent="0.3">
      <c r="A130" s="1"/>
      <c r="B130" s="1"/>
      <c r="C130" s="1"/>
      <c r="D130" s="1" t="s">
        <v>104</v>
      </c>
      <c r="E130" s="12">
        <v>250</v>
      </c>
      <c r="F130" s="12">
        <v>196.25</v>
      </c>
      <c r="G130" s="12">
        <v>140.96</v>
      </c>
      <c r="H130" s="12">
        <v>200</v>
      </c>
      <c r="I130" s="12">
        <v>200</v>
      </c>
      <c r="J130"/>
      <c r="K130"/>
      <c r="L130"/>
      <c r="M130"/>
      <c r="N130"/>
      <c r="O130"/>
      <c r="P130"/>
      <c r="Q130"/>
      <c r="R130"/>
    </row>
    <row r="131" spans="1:18" x14ac:dyDescent="0.3">
      <c r="A131" s="1"/>
      <c r="B131" s="1"/>
      <c r="C131" s="1"/>
      <c r="D131" s="1" t="s">
        <v>105</v>
      </c>
      <c r="E131" s="12">
        <v>150</v>
      </c>
      <c r="F131" s="12">
        <v>404.26</v>
      </c>
      <c r="G131" s="12">
        <v>162.36000000000001</v>
      </c>
      <c r="H131" s="12">
        <v>200</v>
      </c>
      <c r="I131" s="12">
        <v>200</v>
      </c>
      <c r="J131"/>
      <c r="K131"/>
      <c r="L131"/>
      <c r="M131"/>
      <c r="N131"/>
      <c r="O131"/>
      <c r="P131"/>
      <c r="Q131"/>
      <c r="R131"/>
    </row>
    <row r="132" spans="1:18" x14ac:dyDescent="0.3">
      <c r="A132" s="1"/>
      <c r="B132" s="1"/>
      <c r="C132" s="1"/>
      <c r="D132" s="1" t="s">
        <v>106</v>
      </c>
      <c r="E132" s="12">
        <v>1200</v>
      </c>
      <c r="F132" s="12">
        <v>1362.9</v>
      </c>
      <c r="G132" s="12">
        <v>2949.33</v>
      </c>
      <c r="H132" s="12">
        <v>1400</v>
      </c>
      <c r="I132" s="12">
        <v>3000</v>
      </c>
      <c r="J132"/>
      <c r="K132"/>
      <c r="L132"/>
      <c r="M132"/>
      <c r="N132"/>
      <c r="O132"/>
      <c r="P132"/>
      <c r="Q132"/>
      <c r="R132"/>
    </row>
    <row r="133" spans="1:18" x14ac:dyDescent="0.3">
      <c r="A133" s="1"/>
      <c r="B133" s="1"/>
      <c r="C133" s="1"/>
      <c r="D133" s="1" t="s">
        <v>107</v>
      </c>
      <c r="E133" s="12">
        <v>900</v>
      </c>
      <c r="F133" s="12">
        <v>504.35</v>
      </c>
      <c r="G133" s="12">
        <v>608.04999999999995</v>
      </c>
      <c r="H133" s="12">
        <v>550</v>
      </c>
      <c r="I133" s="12">
        <v>700</v>
      </c>
      <c r="J133"/>
      <c r="K133"/>
      <c r="L133"/>
      <c r="M133"/>
      <c r="N133"/>
      <c r="O133"/>
      <c r="P133"/>
      <c r="Q133"/>
      <c r="R133"/>
    </row>
    <row r="134" spans="1:18" x14ac:dyDescent="0.3">
      <c r="A134" s="1"/>
      <c r="B134" s="1"/>
      <c r="C134" s="1"/>
      <c r="D134" s="1" t="s">
        <v>108</v>
      </c>
      <c r="E134" s="12">
        <v>2500</v>
      </c>
      <c r="F134" s="12">
        <v>2574.66</v>
      </c>
      <c r="G134" s="12">
        <v>2656.97</v>
      </c>
      <c r="H134" s="12">
        <v>2700</v>
      </c>
      <c r="I134" s="12">
        <v>2700</v>
      </c>
      <c r="J134"/>
      <c r="K134"/>
      <c r="L134"/>
      <c r="M134"/>
      <c r="N134"/>
      <c r="O134"/>
      <c r="P134"/>
      <c r="Q134"/>
      <c r="R134"/>
    </row>
    <row r="135" spans="1:18" ht="15" thickBot="1" x14ac:dyDescent="0.35">
      <c r="A135" s="1"/>
      <c r="B135" s="1"/>
      <c r="C135" s="1"/>
      <c r="D135" s="1" t="s">
        <v>172</v>
      </c>
      <c r="E135" s="13">
        <v>0</v>
      </c>
      <c r="F135" s="13">
        <v>1131.18</v>
      </c>
      <c r="G135" s="13">
        <v>1206.2</v>
      </c>
      <c r="H135" s="13">
        <v>1200</v>
      </c>
      <c r="I135" s="13">
        <v>1700</v>
      </c>
      <c r="J135"/>
      <c r="K135"/>
      <c r="L135" s="14"/>
      <c r="M135"/>
      <c r="N135"/>
      <c r="O135"/>
      <c r="P135"/>
      <c r="Q135"/>
      <c r="R135"/>
    </row>
    <row r="136" spans="1:18" x14ac:dyDescent="0.3">
      <c r="A136" s="19"/>
      <c r="B136" s="19"/>
      <c r="C136" s="19" t="s">
        <v>109</v>
      </c>
      <c r="D136" s="19"/>
      <c r="E136" s="16">
        <f>SUM(E121:E135)</f>
        <v>18400</v>
      </c>
      <c r="F136" s="16">
        <f>SUM(F121:F135)</f>
        <v>18251.39</v>
      </c>
      <c r="G136" s="16">
        <f>SUM(G121:G135)</f>
        <v>20802.400000000005</v>
      </c>
      <c r="H136" s="16">
        <f>SUM(H121:H135)</f>
        <v>22350</v>
      </c>
      <c r="I136" s="16">
        <f>SUM(I121:I135)</f>
        <v>24600</v>
      </c>
      <c r="J136"/>
      <c r="K136"/>
      <c r="L136"/>
      <c r="M136"/>
      <c r="N136"/>
      <c r="O136"/>
      <c r="P136"/>
      <c r="Q136"/>
      <c r="R136"/>
    </row>
    <row r="137" spans="1:18" x14ac:dyDescent="0.3">
      <c r="A137" s="1"/>
      <c r="B137" s="1"/>
      <c r="C137" s="1" t="s">
        <v>110</v>
      </c>
      <c r="D137" s="1"/>
      <c r="E137" s="12"/>
      <c r="F137" s="12"/>
      <c r="G137" s="12"/>
      <c r="H137" s="12"/>
      <c r="I137" s="12"/>
      <c r="J137"/>
      <c r="K137"/>
      <c r="L137"/>
      <c r="M137"/>
      <c r="N137"/>
      <c r="O137"/>
      <c r="P137"/>
      <c r="Q137"/>
      <c r="R137"/>
    </row>
    <row r="138" spans="1:18" x14ac:dyDescent="0.3">
      <c r="A138" s="1"/>
      <c r="B138" s="1"/>
      <c r="C138" s="1"/>
      <c r="D138" s="1" t="s">
        <v>111</v>
      </c>
      <c r="E138" s="12">
        <v>210000</v>
      </c>
      <c r="F138" s="12">
        <v>190947.94</v>
      </c>
      <c r="G138" s="12">
        <v>201973.37</v>
      </c>
      <c r="H138" s="12">
        <v>215000</v>
      </c>
      <c r="I138" s="12">
        <v>230000</v>
      </c>
      <c r="J138" s="12"/>
      <c r="K138"/>
      <c r="L138" s="12"/>
      <c r="M138"/>
      <c r="N138"/>
      <c r="O138"/>
      <c r="P138"/>
      <c r="Q138"/>
      <c r="R138"/>
    </row>
    <row r="139" spans="1:18" x14ac:dyDescent="0.3">
      <c r="A139" s="1"/>
      <c r="B139" s="1"/>
      <c r="C139" s="1"/>
      <c r="D139" s="1" t="s">
        <v>196</v>
      </c>
      <c r="E139" s="12">
        <v>3000</v>
      </c>
      <c r="F139" s="12">
        <v>3100</v>
      </c>
      <c r="G139" s="12">
        <v>2504</v>
      </c>
      <c r="H139" s="12">
        <v>3000</v>
      </c>
      <c r="I139" s="12">
        <v>2800</v>
      </c>
      <c r="J139" s="12"/>
      <c r="K139"/>
      <c r="L139"/>
      <c r="M139"/>
      <c r="N139"/>
      <c r="O139"/>
      <c r="P139"/>
      <c r="Q139"/>
      <c r="R139"/>
    </row>
    <row r="140" spans="1:18" x14ac:dyDescent="0.3">
      <c r="A140" s="1"/>
      <c r="B140" s="1"/>
      <c r="C140" s="1"/>
      <c r="D140" s="1" t="s">
        <v>112</v>
      </c>
      <c r="E140" s="12">
        <v>58000</v>
      </c>
      <c r="F140" s="12">
        <v>53504.38</v>
      </c>
      <c r="G140" s="12">
        <v>52754.879999999997</v>
      </c>
      <c r="H140" s="12">
        <v>58000</v>
      </c>
      <c r="I140" s="12">
        <v>60500</v>
      </c>
      <c r="J140"/>
      <c r="K140"/>
      <c r="L140"/>
      <c r="M140"/>
      <c r="N140"/>
      <c r="O140"/>
      <c r="P140"/>
      <c r="Q140"/>
      <c r="R140"/>
    </row>
    <row r="141" spans="1:18" x14ac:dyDescent="0.3">
      <c r="A141" s="1"/>
      <c r="B141" s="1"/>
      <c r="C141" s="1"/>
      <c r="D141" s="1" t="s">
        <v>113</v>
      </c>
      <c r="E141" s="12">
        <v>0</v>
      </c>
      <c r="F141" s="12">
        <v>0</v>
      </c>
      <c r="G141" s="12"/>
      <c r="H141" s="12"/>
      <c r="I141" s="12"/>
      <c r="J141"/>
      <c r="K141"/>
      <c r="L141"/>
      <c r="M141"/>
      <c r="N141"/>
      <c r="O141"/>
      <c r="P141"/>
      <c r="Q141"/>
      <c r="R141"/>
    </row>
    <row r="142" spans="1:18" x14ac:dyDescent="0.3">
      <c r="A142" s="1"/>
      <c r="B142" s="1"/>
      <c r="C142" s="1"/>
      <c r="D142" s="1" t="s">
        <v>158</v>
      </c>
      <c r="E142" s="12">
        <v>0</v>
      </c>
      <c r="F142" s="12">
        <v>0</v>
      </c>
      <c r="G142" s="12"/>
      <c r="H142" s="12"/>
      <c r="I142" s="12"/>
      <c r="J142"/>
      <c r="K142"/>
      <c r="L142"/>
      <c r="M142"/>
      <c r="N142"/>
      <c r="O142"/>
      <c r="P142"/>
      <c r="Q142"/>
      <c r="R142"/>
    </row>
    <row r="143" spans="1:18" x14ac:dyDescent="0.3">
      <c r="A143" s="1"/>
      <c r="B143" s="1"/>
      <c r="C143" s="1"/>
      <c r="D143" s="1" t="s">
        <v>114</v>
      </c>
      <c r="E143" s="12">
        <v>2600</v>
      </c>
      <c r="F143" s="12">
        <v>1109.8399999999999</v>
      </c>
      <c r="G143" s="12"/>
      <c r="H143" s="12">
        <v>1500</v>
      </c>
      <c r="I143" s="12"/>
      <c r="J143"/>
      <c r="K143"/>
      <c r="L143"/>
      <c r="M143"/>
      <c r="N143"/>
      <c r="O143"/>
      <c r="P143"/>
      <c r="Q143"/>
      <c r="R143"/>
    </row>
    <row r="144" spans="1:18" x14ac:dyDescent="0.3">
      <c r="A144" s="1"/>
      <c r="B144" s="1"/>
      <c r="C144" s="1"/>
      <c r="D144" s="1" t="s">
        <v>115</v>
      </c>
      <c r="E144" s="12">
        <v>3000</v>
      </c>
      <c r="F144" s="12">
        <v>2893.71</v>
      </c>
      <c r="G144" s="12">
        <v>2368.41</v>
      </c>
      <c r="H144" s="12">
        <v>3000</v>
      </c>
      <c r="I144" s="12">
        <v>2400</v>
      </c>
      <c r="J144"/>
      <c r="K144"/>
      <c r="L144"/>
      <c r="M144"/>
      <c r="N144"/>
      <c r="O144"/>
      <c r="P144"/>
      <c r="Q144"/>
      <c r="R144"/>
    </row>
    <row r="145" spans="1:18" x14ac:dyDescent="0.3">
      <c r="A145" s="1"/>
      <c r="B145" s="1"/>
      <c r="C145" s="1"/>
      <c r="D145" s="1" t="s">
        <v>116</v>
      </c>
      <c r="E145" s="12">
        <v>3000</v>
      </c>
      <c r="F145" s="12">
        <v>2308.61</v>
      </c>
      <c r="G145" s="12">
        <v>1003.93</v>
      </c>
      <c r="H145" s="12">
        <v>1500</v>
      </c>
      <c r="I145" s="12">
        <v>1100</v>
      </c>
      <c r="J145"/>
      <c r="K145"/>
      <c r="L145" s="12"/>
      <c r="M145" s="12"/>
      <c r="N145"/>
      <c r="O145"/>
      <c r="P145"/>
      <c r="Q145"/>
      <c r="R145"/>
    </row>
    <row r="146" spans="1:18" x14ac:dyDescent="0.3">
      <c r="A146" s="1"/>
      <c r="B146" s="1"/>
      <c r="C146" s="1"/>
      <c r="D146" s="1" t="s">
        <v>117</v>
      </c>
      <c r="E146" s="12">
        <v>10000</v>
      </c>
      <c r="F146" s="12">
        <v>11142.27</v>
      </c>
      <c r="G146" s="12">
        <v>15570.18</v>
      </c>
      <c r="H146" s="12">
        <v>12500</v>
      </c>
      <c r="I146" s="12">
        <v>16250</v>
      </c>
      <c r="J146"/>
      <c r="K146"/>
      <c r="L146"/>
      <c r="M146"/>
      <c r="N146"/>
      <c r="O146"/>
      <c r="P146"/>
      <c r="Q146"/>
      <c r="R146"/>
    </row>
    <row r="147" spans="1:18" x14ac:dyDescent="0.3">
      <c r="A147" s="1"/>
      <c r="B147" s="1"/>
      <c r="C147" s="1"/>
      <c r="D147" s="1" t="s">
        <v>118</v>
      </c>
      <c r="E147" s="12">
        <v>2500</v>
      </c>
      <c r="F147" s="12">
        <v>2270.83</v>
      </c>
      <c r="G147" s="12">
        <v>3324.39</v>
      </c>
      <c r="H147" s="12">
        <v>2500</v>
      </c>
      <c r="I147" s="12">
        <v>3500</v>
      </c>
      <c r="J147"/>
      <c r="K147"/>
      <c r="L147"/>
      <c r="M147"/>
      <c r="N147"/>
      <c r="O147"/>
      <c r="P147"/>
      <c r="Q147"/>
      <c r="R147"/>
    </row>
    <row r="148" spans="1:18" x14ac:dyDescent="0.3">
      <c r="A148" s="1"/>
      <c r="B148" s="1"/>
      <c r="C148" s="1"/>
      <c r="D148" s="1" t="s">
        <v>119</v>
      </c>
      <c r="E148" s="12">
        <v>500</v>
      </c>
      <c r="F148" s="12">
        <v>300</v>
      </c>
      <c r="G148" s="12">
        <v>550</v>
      </c>
      <c r="H148" s="12">
        <v>300</v>
      </c>
      <c r="I148" s="12">
        <v>500</v>
      </c>
      <c r="J148"/>
      <c r="K148"/>
      <c r="L148"/>
      <c r="M148"/>
      <c r="N148"/>
      <c r="O148"/>
      <c r="P148"/>
      <c r="Q148"/>
      <c r="R148"/>
    </row>
    <row r="149" spans="1:18" x14ac:dyDescent="0.3">
      <c r="A149" s="1"/>
      <c r="B149" s="1"/>
      <c r="C149" s="1"/>
      <c r="D149" s="1" t="s">
        <v>120</v>
      </c>
      <c r="E149" s="12">
        <v>2400</v>
      </c>
      <c r="F149" s="12">
        <v>-378.82</v>
      </c>
      <c r="G149" s="12">
        <v>1121</v>
      </c>
      <c r="H149" s="12">
        <v>2000</v>
      </c>
      <c r="I149" s="12">
        <v>1200</v>
      </c>
      <c r="J149"/>
      <c r="K149"/>
      <c r="L149"/>
      <c r="M149"/>
      <c r="N149"/>
      <c r="O149"/>
      <c r="P149"/>
      <c r="Q149"/>
      <c r="R149"/>
    </row>
    <row r="150" spans="1:18" x14ac:dyDescent="0.3">
      <c r="A150" s="1"/>
      <c r="B150" s="1"/>
      <c r="C150" s="1"/>
      <c r="D150" s="1" t="s">
        <v>189</v>
      </c>
      <c r="E150" s="12">
        <v>0</v>
      </c>
      <c r="F150" s="12">
        <v>1681.66</v>
      </c>
      <c r="G150" s="12">
        <v>4215</v>
      </c>
      <c r="H150" s="12">
        <v>0</v>
      </c>
      <c r="I150" s="12">
        <v>0</v>
      </c>
      <c r="J150"/>
      <c r="K150"/>
      <c r="L150"/>
      <c r="M150"/>
      <c r="N150"/>
      <c r="O150"/>
      <c r="P150"/>
      <c r="Q150"/>
      <c r="R150"/>
    </row>
    <row r="151" spans="1:18" x14ac:dyDescent="0.3">
      <c r="A151" s="1"/>
      <c r="B151" s="1"/>
      <c r="C151" s="1"/>
      <c r="D151" s="1" t="s">
        <v>121</v>
      </c>
      <c r="E151" s="12">
        <v>1000</v>
      </c>
      <c r="F151" s="12">
        <v>0</v>
      </c>
      <c r="G151" s="12">
        <v>175</v>
      </c>
      <c r="H151" s="12">
        <v>1000</v>
      </c>
      <c r="I151" s="12">
        <v>500</v>
      </c>
      <c r="J151" s="12"/>
      <c r="K151"/>
      <c r="L151"/>
      <c r="M151"/>
      <c r="N151"/>
      <c r="O151"/>
      <c r="P151"/>
      <c r="Q151"/>
      <c r="R151"/>
    </row>
    <row r="152" spans="1:18" x14ac:dyDescent="0.3">
      <c r="A152" s="1"/>
      <c r="B152" s="1"/>
      <c r="C152" s="1"/>
      <c r="D152" s="1" t="s">
        <v>122</v>
      </c>
      <c r="E152" s="12">
        <v>4000</v>
      </c>
      <c r="F152" s="12">
        <v>7068.47</v>
      </c>
      <c r="G152" s="12">
        <v>11582.83</v>
      </c>
      <c r="H152" s="12">
        <v>4000</v>
      </c>
      <c r="I152" s="12">
        <v>10750</v>
      </c>
      <c r="J152" s="12"/>
      <c r="K152"/>
      <c r="L152"/>
      <c r="M152"/>
      <c r="N152"/>
      <c r="O152"/>
      <c r="P152"/>
      <c r="Q152"/>
      <c r="R152"/>
    </row>
    <row r="153" spans="1:18" x14ac:dyDescent="0.3">
      <c r="A153" s="1"/>
      <c r="B153" s="1"/>
      <c r="C153" s="1"/>
      <c r="D153" s="1" t="s">
        <v>173</v>
      </c>
      <c r="E153" s="12">
        <v>0</v>
      </c>
      <c r="F153" s="12">
        <v>810.5</v>
      </c>
      <c r="G153" s="12">
        <v>620.5</v>
      </c>
      <c r="H153" s="12">
        <v>900</v>
      </c>
      <c r="I153" s="12">
        <v>1000</v>
      </c>
      <c r="J153" s="12"/>
      <c r="K153"/>
      <c r="L153"/>
      <c r="M153"/>
      <c r="N153"/>
      <c r="O153"/>
      <c r="P153"/>
      <c r="Q153"/>
      <c r="R153"/>
    </row>
    <row r="154" spans="1:18" x14ac:dyDescent="0.3">
      <c r="A154" s="1"/>
      <c r="B154" s="1"/>
      <c r="C154" s="1"/>
      <c r="D154" s="1" t="s">
        <v>174</v>
      </c>
      <c r="E154" s="12">
        <v>0</v>
      </c>
      <c r="F154" s="12">
        <v>100</v>
      </c>
      <c r="G154" s="12">
        <v>3330</v>
      </c>
      <c r="H154" s="12">
        <v>0</v>
      </c>
      <c r="I154" s="12">
        <v>2800</v>
      </c>
      <c r="J154" s="12"/>
      <c r="K154"/>
      <c r="L154"/>
      <c r="M154"/>
      <c r="N154"/>
      <c r="O154"/>
      <c r="P154"/>
      <c r="Q154"/>
      <c r="R154"/>
    </row>
    <row r="155" spans="1:18" x14ac:dyDescent="0.3">
      <c r="A155" s="1"/>
      <c r="B155" s="1"/>
      <c r="C155" s="1"/>
      <c r="D155" s="1" t="s">
        <v>123</v>
      </c>
      <c r="E155" s="12">
        <v>1500</v>
      </c>
      <c r="F155" s="12">
        <v>1449</v>
      </c>
      <c r="G155" s="12">
        <v>500</v>
      </c>
      <c r="H155" s="12">
        <v>1500</v>
      </c>
      <c r="I155" s="12">
        <v>500</v>
      </c>
      <c r="J155" s="12"/>
      <c r="K155"/>
      <c r="L155"/>
      <c r="M155"/>
      <c r="N155"/>
      <c r="O155"/>
      <c r="P155"/>
      <c r="Q155"/>
      <c r="R155"/>
    </row>
    <row r="156" spans="1:18" x14ac:dyDescent="0.3">
      <c r="A156" s="1"/>
      <c r="B156" s="1"/>
      <c r="C156" s="1"/>
      <c r="D156" s="1" t="s">
        <v>124</v>
      </c>
      <c r="E156" s="12">
        <v>0</v>
      </c>
      <c r="F156" s="12">
        <v>0</v>
      </c>
      <c r="G156" s="12"/>
      <c r="H156" s="12">
        <v>0</v>
      </c>
      <c r="I156" s="12">
        <v>0</v>
      </c>
      <c r="J156" s="12"/>
      <c r="K156"/>
      <c r="L156"/>
      <c r="M156"/>
      <c r="N156"/>
      <c r="O156"/>
      <c r="P156"/>
      <c r="Q156"/>
      <c r="R156"/>
    </row>
    <row r="157" spans="1:18" x14ac:dyDescent="0.3">
      <c r="A157" s="1"/>
      <c r="B157" s="1"/>
      <c r="C157" s="1"/>
      <c r="D157" s="1" t="s">
        <v>175</v>
      </c>
      <c r="E157" s="12">
        <v>0</v>
      </c>
      <c r="F157" s="12">
        <v>60</v>
      </c>
      <c r="G157" s="12"/>
      <c r="H157" s="12">
        <v>0</v>
      </c>
      <c r="I157" s="12">
        <v>0</v>
      </c>
      <c r="J157" s="12"/>
      <c r="K157"/>
      <c r="L157"/>
      <c r="M157"/>
      <c r="N157"/>
      <c r="O157"/>
      <c r="P157"/>
      <c r="Q157"/>
      <c r="R157"/>
    </row>
    <row r="158" spans="1:18" ht="15" thickBot="1" x14ac:dyDescent="0.35">
      <c r="A158" s="1"/>
      <c r="B158" s="1"/>
      <c r="C158" s="1"/>
      <c r="D158" s="1" t="s">
        <v>198</v>
      </c>
      <c r="E158" s="13">
        <v>0</v>
      </c>
      <c r="F158" s="13">
        <v>16782.34</v>
      </c>
      <c r="G158" s="13">
        <v>33344.410000000003</v>
      </c>
      <c r="H158" s="13">
        <v>0</v>
      </c>
      <c r="I158" s="13">
        <v>0</v>
      </c>
      <c r="J158" s="40"/>
      <c r="K158"/>
      <c r="L158"/>
      <c r="M158"/>
      <c r="N158"/>
      <c r="O158"/>
      <c r="P158"/>
      <c r="Q158"/>
      <c r="R158"/>
    </row>
    <row r="159" spans="1:18" x14ac:dyDescent="0.3">
      <c r="A159" s="19"/>
      <c r="B159" s="19"/>
      <c r="C159" s="19" t="s">
        <v>125</v>
      </c>
      <c r="D159" s="19"/>
      <c r="E159" s="16">
        <f>SUM(E138:E158)</f>
        <v>301500</v>
      </c>
      <c r="F159" s="16">
        <f>SUM(F138:F158)</f>
        <v>295150.73</v>
      </c>
      <c r="G159" s="16">
        <f>SUM(G138:G158)</f>
        <v>334937.90000000002</v>
      </c>
      <c r="H159" s="16">
        <f>SUM(H138:H158)</f>
        <v>306700</v>
      </c>
      <c r="I159" s="16">
        <f>SUM(I138:I158)</f>
        <v>333800</v>
      </c>
      <c r="J159"/>
      <c r="K159"/>
      <c r="L159"/>
      <c r="M159"/>
      <c r="N159"/>
      <c r="O159"/>
      <c r="P159"/>
      <c r="Q159"/>
      <c r="R159"/>
    </row>
    <row r="160" spans="1:18" x14ac:dyDescent="0.3">
      <c r="A160" s="1"/>
      <c r="B160" s="1"/>
      <c r="C160" s="1"/>
      <c r="D160" s="1"/>
      <c r="E160" s="12"/>
      <c r="F160" s="12"/>
      <c r="G160" s="12"/>
      <c r="H160" s="12"/>
      <c r="I160" s="12"/>
      <c r="J160"/>
      <c r="K160"/>
      <c r="L160"/>
      <c r="M160"/>
      <c r="N160"/>
      <c r="O160"/>
      <c r="P160"/>
      <c r="Q160"/>
      <c r="R160"/>
    </row>
    <row r="161" spans="1:18" x14ac:dyDescent="0.3">
      <c r="A161" s="1"/>
      <c r="B161" s="1"/>
      <c r="C161" s="1" t="s">
        <v>190</v>
      </c>
      <c r="D161" s="1"/>
      <c r="E161" s="12"/>
      <c r="F161" s="12"/>
      <c r="G161" s="12">
        <v>16801.04</v>
      </c>
      <c r="H161" s="12">
        <v>0</v>
      </c>
      <c r="I161" s="12">
        <v>0</v>
      </c>
      <c r="J161"/>
      <c r="K161"/>
      <c r="L161"/>
      <c r="M161"/>
      <c r="N161"/>
      <c r="O161"/>
      <c r="P161"/>
      <c r="Q161"/>
      <c r="R161"/>
    </row>
    <row r="162" spans="1:18" x14ac:dyDescent="0.3">
      <c r="A162" s="1"/>
      <c r="B162" s="1"/>
      <c r="C162" s="1"/>
      <c r="D162" s="1" t="s">
        <v>126</v>
      </c>
      <c r="E162" s="12">
        <v>11700</v>
      </c>
      <c r="F162" s="12">
        <v>10726.74</v>
      </c>
      <c r="G162" s="12">
        <v>8659.4</v>
      </c>
      <c r="H162" s="12">
        <v>11700</v>
      </c>
      <c r="I162" s="12">
        <v>11040</v>
      </c>
      <c r="J162"/>
      <c r="K162"/>
      <c r="L162"/>
      <c r="M162"/>
      <c r="N162"/>
      <c r="O162"/>
      <c r="P162"/>
      <c r="Q162"/>
      <c r="R162"/>
    </row>
    <row r="163" spans="1:18" x14ac:dyDescent="0.3">
      <c r="A163" s="1"/>
      <c r="B163" s="1"/>
      <c r="C163" s="1"/>
      <c r="D163" s="1" t="s">
        <v>127</v>
      </c>
      <c r="E163" s="12">
        <v>20000</v>
      </c>
      <c r="F163" s="12">
        <v>25000</v>
      </c>
      <c r="G163" s="12">
        <v>15000</v>
      </c>
      <c r="H163" s="12">
        <v>20000</v>
      </c>
      <c r="I163" s="12">
        <v>20000</v>
      </c>
      <c r="J163"/>
      <c r="K163"/>
      <c r="L163"/>
      <c r="M163"/>
      <c r="N163"/>
      <c r="O163"/>
      <c r="P163"/>
      <c r="Q163"/>
      <c r="R163"/>
    </row>
    <row r="164" spans="1:18" x14ac:dyDescent="0.3">
      <c r="A164" s="1"/>
      <c r="B164" s="1"/>
      <c r="C164" s="1"/>
      <c r="D164" s="1" t="s">
        <v>157</v>
      </c>
      <c r="E164" s="14">
        <v>1500</v>
      </c>
      <c r="F164" s="14">
        <v>1500</v>
      </c>
      <c r="G164" s="14">
        <v>1500</v>
      </c>
      <c r="H164" s="12">
        <v>1500</v>
      </c>
      <c r="I164" s="12">
        <v>1500</v>
      </c>
      <c r="J164"/>
      <c r="K164"/>
      <c r="L164"/>
      <c r="M164"/>
      <c r="N164"/>
      <c r="O164"/>
      <c r="P164"/>
      <c r="Q164"/>
      <c r="R164"/>
    </row>
    <row r="165" spans="1:18" ht="15" thickBot="1" x14ac:dyDescent="0.35">
      <c r="A165" s="1"/>
      <c r="B165" s="1"/>
      <c r="C165" s="1"/>
      <c r="D165" s="1" t="s">
        <v>176</v>
      </c>
      <c r="E165" s="13">
        <v>0</v>
      </c>
      <c r="F165" s="13">
        <v>6214.98</v>
      </c>
      <c r="G165" s="13">
        <v>5664.84</v>
      </c>
      <c r="H165" s="13">
        <v>6300</v>
      </c>
      <c r="I165" s="13">
        <v>5700</v>
      </c>
      <c r="J165"/>
      <c r="K165"/>
      <c r="L165"/>
      <c r="M165"/>
      <c r="N165"/>
      <c r="O165"/>
      <c r="P165"/>
      <c r="Q165"/>
      <c r="R165"/>
    </row>
    <row r="166" spans="1:18" x14ac:dyDescent="0.3">
      <c r="A166" s="19"/>
      <c r="B166" s="19"/>
      <c r="C166" s="19" t="s">
        <v>128</v>
      </c>
      <c r="D166" s="19"/>
      <c r="E166" s="16">
        <f>SUM(E162:E165)</f>
        <v>33200</v>
      </c>
      <c r="F166" s="16">
        <f>SUM(F162:F165)</f>
        <v>43441.72</v>
      </c>
      <c r="G166" s="16">
        <f>SUM(G162:G165)</f>
        <v>30824.240000000002</v>
      </c>
      <c r="H166" s="16">
        <f>SUM(H161:H165)</f>
        <v>39500</v>
      </c>
      <c r="I166" s="16">
        <f>SUM(I162:I165)</f>
        <v>38240</v>
      </c>
      <c r="J166"/>
      <c r="K166"/>
      <c r="L166"/>
      <c r="M166"/>
      <c r="N166"/>
      <c r="O166"/>
      <c r="P166"/>
      <c r="Q166"/>
      <c r="R166"/>
    </row>
    <row r="167" spans="1:18" x14ac:dyDescent="0.3">
      <c r="A167" s="1"/>
      <c r="B167" s="1"/>
      <c r="C167" s="1"/>
      <c r="D167" s="1"/>
      <c r="E167" s="12"/>
      <c r="F167" s="12"/>
      <c r="G167" s="12"/>
      <c r="H167" s="12"/>
      <c r="I167" s="12"/>
      <c r="J167"/>
      <c r="K167"/>
      <c r="L167"/>
      <c r="M167"/>
      <c r="N167"/>
      <c r="O167"/>
      <c r="P167"/>
      <c r="Q167"/>
      <c r="R167"/>
    </row>
    <row r="168" spans="1:18" x14ac:dyDescent="0.3">
      <c r="A168" s="19"/>
      <c r="B168" s="19"/>
      <c r="C168" s="19" t="s">
        <v>177</v>
      </c>
      <c r="D168" s="19"/>
      <c r="E168" s="16">
        <v>0</v>
      </c>
      <c r="F168" s="16">
        <v>1721</v>
      </c>
      <c r="G168" s="16">
        <f>342+31.5</f>
        <v>373.5</v>
      </c>
      <c r="H168" s="16">
        <v>1500</v>
      </c>
      <c r="I168" s="16">
        <v>500</v>
      </c>
      <c r="J168"/>
      <c r="K168"/>
      <c r="L168"/>
      <c r="M168"/>
      <c r="N168"/>
      <c r="O168"/>
      <c r="P168"/>
      <c r="Q168"/>
      <c r="R168"/>
    </row>
    <row r="169" spans="1:18" x14ac:dyDescent="0.3">
      <c r="A169" s="1"/>
      <c r="B169" s="1"/>
      <c r="C169" s="1"/>
      <c r="D169" s="1"/>
      <c r="E169" s="12"/>
      <c r="F169" s="12"/>
      <c r="G169" s="12"/>
      <c r="H169" s="12"/>
      <c r="I169" s="12"/>
      <c r="J169"/>
      <c r="K169"/>
      <c r="L169"/>
      <c r="M169"/>
      <c r="N169"/>
      <c r="O169"/>
      <c r="P169"/>
      <c r="Q169"/>
      <c r="R169"/>
    </row>
    <row r="170" spans="1:18" x14ac:dyDescent="0.3">
      <c r="A170" s="1"/>
      <c r="B170" s="1"/>
      <c r="C170" s="1" t="s">
        <v>129</v>
      </c>
      <c r="D170" s="1"/>
      <c r="E170" s="12"/>
      <c r="F170" s="12"/>
      <c r="G170" s="12"/>
      <c r="H170" s="12"/>
      <c r="I170" s="12"/>
      <c r="J170"/>
      <c r="K170"/>
      <c r="L170"/>
      <c r="M170"/>
      <c r="N170"/>
      <c r="O170"/>
      <c r="P170"/>
      <c r="Q170"/>
      <c r="R170"/>
    </row>
    <row r="171" spans="1:18" x14ac:dyDescent="0.3">
      <c r="A171" s="29"/>
      <c r="B171" s="29"/>
      <c r="C171" s="29"/>
      <c r="D171" s="1" t="s">
        <v>178</v>
      </c>
      <c r="E171" s="12">
        <v>0</v>
      </c>
      <c r="F171" s="12">
        <v>8479</v>
      </c>
      <c r="G171" s="12">
        <v>259.49</v>
      </c>
      <c r="H171" s="12">
        <v>5000</v>
      </c>
      <c r="I171" s="12">
        <v>2000</v>
      </c>
      <c r="K171"/>
      <c r="L171"/>
      <c r="M171"/>
      <c r="N171"/>
      <c r="O171"/>
      <c r="P171"/>
      <c r="Q171"/>
      <c r="R171"/>
    </row>
    <row r="172" spans="1:18" x14ac:dyDescent="0.3">
      <c r="A172" s="1"/>
      <c r="B172" s="1"/>
      <c r="C172" s="1"/>
      <c r="D172" s="1" t="s">
        <v>130</v>
      </c>
      <c r="E172" s="12">
        <v>4900</v>
      </c>
      <c r="F172" s="12">
        <v>4021</v>
      </c>
      <c r="G172" s="12">
        <v>3785.94</v>
      </c>
      <c r="H172" s="12">
        <v>5050</v>
      </c>
      <c r="I172" s="12">
        <v>5300</v>
      </c>
      <c r="K172"/>
      <c r="L172"/>
      <c r="M172"/>
      <c r="N172"/>
      <c r="O172"/>
      <c r="P172"/>
      <c r="Q172"/>
      <c r="R172"/>
    </row>
    <row r="173" spans="1:18" x14ac:dyDescent="0.3">
      <c r="A173" s="1"/>
      <c r="B173" s="1"/>
      <c r="C173" s="1"/>
      <c r="D173" s="1" t="s">
        <v>131</v>
      </c>
      <c r="E173" s="12">
        <v>1500</v>
      </c>
      <c r="F173" s="12">
        <v>866.6</v>
      </c>
      <c r="G173" s="12">
        <v>1127.28</v>
      </c>
      <c r="H173" s="12">
        <v>1500</v>
      </c>
      <c r="I173" s="12">
        <v>1200</v>
      </c>
      <c r="K173"/>
      <c r="L173"/>
      <c r="M173"/>
      <c r="N173"/>
      <c r="O173"/>
      <c r="P173"/>
      <c r="Q173"/>
      <c r="R173"/>
    </row>
    <row r="174" spans="1:18" x14ac:dyDescent="0.3">
      <c r="A174" s="1"/>
      <c r="B174" s="1"/>
      <c r="C174" s="1"/>
      <c r="D174" s="1" t="s">
        <v>132</v>
      </c>
      <c r="E174" s="12">
        <v>42000</v>
      </c>
      <c r="F174" s="12">
        <v>35653.25</v>
      </c>
      <c r="G174" s="12">
        <v>34549</v>
      </c>
      <c r="H174" s="12">
        <v>42000</v>
      </c>
      <c r="I174" s="12">
        <v>41500</v>
      </c>
      <c r="K174"/>
      <c r="L174"/>
      <c r="M174"/>
      <c r="N174"/>
      <c r="O174"/>
      <c r="P174"/>
      <c r="Q174"/>
      <c r="R174"/>
    </row>
    <row r="175" spans="1:18" x14ac:dyDescent="0.3">
      <c r="A175" s="1"/>
      <c r="B175" s="1"/>
      <c r="C175" s="1"/>
      <c r="D175" s="1" t="s">
        <v>133</v>
      </c>
      <c r="E175" s="12">
        <v>4000</v>
      </c>
      <c r="F175" s="12">
        <v>546</v>
      </c>
      <c r="G175" s="12">
        <v>1981.86</v>
      </c>
      <c r="H175" s="12">
        <v>1000</v>
      </c>
      <c r="I175" s="12">
        <v>2500</v>
      </c>
      <c r="K175"/>
      <c r="L175"/>
      <c r="M175"/>
      <c r="N175"/>
      <c r="O175"/>
      <c r="P175"/>
      <c r="Q175"/>
      <c r="R175"/>
    </row>
    <row r="176" spans="1:18" x14ac:dyDescent="0.3">
      <c r="A176" s="1"/>
      <c r="B176" s="1"/>
      <c r="C176" s="1"/>
      <c r="D176" s="1" t="s">
        <v>191</v>
      </c>
      <c r="E176" s="12">
        <v>0</v>
      </c>
      <c r="F176" s="12">
        <v>0</v>
      </c>
      <c r="G176" s="12">
        <v>1465</v>
      </c>
      <c r="H176" s="12"/>
      <c r="I176" s="12">
        <v>500</v>
      </c>
      <c r="K176"/>
      <c r="L176"/>
      <c r="M176"/>
      <c r="N176"/>
      <c r="O176"/>
      <c r="P176"/>
      <c r="Q176"/>
      <c r="R176"/>
    </row>
    <row r="177" spans="1:18" x14ac:dyDescent="0.3">
      <c r="A177" s="1"/>
      <c r="B177" s="1"/>
      <c r="C177" s="1"/>
      <c r="D177" s="1" t="s">
        <v>134</v>
      </c>
      <c r="E177" s="12">
        <v>2500</v>
      </c>
      <c r="F177" s="12">
        <v>511.24</v>
      </c>
      <c r="G177" s="12">
        <v>1190.5</v>
      </c>
      <c r="H177" s="12">
        <v>1500</v>
      </c>
      <c r="I177" s="12">
        <v>1500</v>
      </c>
      <c r="K177"/>
      <c r="L177"/>
      <c r="M177"/>
      <c r="N177"/>
      <c r="O177"/>
      <c r="P177"/>
      <c r="Q177"/>
      <c r="R177"/>
    </row>
    <row r="178" spans="1:18" x14ac:dyDescent="0.3">
      <c r="A178" s="1"/>
      <c r="B178" s="1"/>
      <c r="C178" s="1"/>
      <c r="D178" s="1" t="s">
        <v>135</v>
      </c>
      <c r="E178" s="12">
        <v>0</v>
      </c>
      <c r="F178" s="12">
        <v>0</v>
      </c>
      <c r="G178" s="12"/>
      <c r="H178" s="12"/>
      <c r="I178" s="12"/>
      <c r="K178"/>
      <c r="L178"/>
      <c r="M178"/>
      <c r="N178"/>
      <c r="O178"/>
      <c r="P178"/>
      <c r="Q178"/>
      <c r="R178"/>
    </row>
    <row r="179" spans="1:18" x14ac:dyDescent="0.3">
      <c r="A179" s="1"/>
      <c r="B179" s="1"/>
      <c r="C179" s="1"/>
      <c r="D179" s="1" t="s">
        <v>136</v>
      </c>
      <c r="E179" s="12">
        <v>1000</v>
      </c>
      <c r="F179" s="12">
        <v>0</v>
      </c>
      <c r="G179" s="12"/>
      <c r="H179" s="12">
        <v>1000</v>
      </c>
      <c r="I179" s="12"/>
      <c r="K179"/>
      <c r="L179"/>
      <c r="M179"/>
      <c r="N179"/>
      <c r="O179"/>
      <c r="P179"/>
      <c r="Q179"/>
      <c r="R179"/>
    </row>
    <row r="180" spans="1:18" ht="15" thickBot="1" x14ac:dyDescent="0.35">
      <c r="A180" s="1"/>
      <c r="B180" s="1"/>
      <c r="C180" s="1"/>
      <c r="D180" s="1" t="s">
        <v>137</v>
      </c>
      <c r="E180" s="13">
        <v>0</v>
      </c>
      <c r="F180" s="13">
        <v>0</v>
      </c>
      <c r="G180" s="13"/>
      <c r="H180" s="13">
        <v>0</v>
      </c>
      <c r="I180" s="13">
        <v>0</v>
      </c>
      <c r="K180"/>
      <c r="L180"/>
      <c r="M180"/>
      <c r="N180"/>
      <c r="O180"/>
      <c r="P180"/>
      <c r="Q180"/>
      <c r="R180"/>
    </row>
    <row r="181" spans="1:18" x14ac:dyDescent="0.3">
      <c r="A181" s="19"/>
      <c r="B181" s="19"/>
      <c r="C181" s="19" t="s">
        <v>138</v>
      </c>
      <c r="D181" s="19"/>
      <c r="E181" s="16">
        <f>SUM(E171:E180)</f>
        <v>55900</v>
      </c>
      <c r="F181" s="16">
        <f>SUM(F171:F180)</f>
        <v>50077.09</v>
      </c>
      <c r="G181" s="16">
        <f>SUM(G171:G180)</f>
        <v>44359.07</v>
      </c>
      <c r="H181" s="16">
        <f>SUM(H171:H180)</f>
        <v>57050</v>
      </c>
      <c r="I181" s="16">
        <f>SUM(I171:I180)</f>
        <v>54500</v>
      </c>
      <c r="J181"/>
      <c r="K181"/>
      <c r="L181"/>
      <c r="M181"/>
      <c r="N181"/>
      <c r="O181"/>
      <c r="P181"/>
      <c r="Q181"/>
      <c r="R181"/>
    </row>
    <row r="182" spans="1:18" x14ac:dyDescent="0.3">
      <c r="A182" s="1"/>
      <c r="B182" s="1"/>
      <c r="C182" s="1"/>
      <c r="D182" s="1"/>
      <c r="E182" s="12"/>
      <c r="F182" s="12"/>
      <c r="G182" s="12"/>
      <c r="H182" s="12"/>
      <c r="I182" s="12"/>
      <c r="J182"/>
      <c r="K182"/>
      <c r="L182"/>
      <c r="M182"/>
      <c r="N182"/>
      <c r="O182"/>
      <c r="P182"/>
      <c r="Q182"/>
      <c r="R182"/>
    </row>
    <row r="183" spans="1:18" x14ac:dyDescent="0.3">
      <c r="A183" s="1"/>
      <c r="B183" s="1"/>
      <c r="C183" s="1" t="s">
        <v>139</v>
      </c>
      <c r="D183" s="1"/>
      <c r="E183" s="12">
        <v>8000</v>
      </c>
      <c r="F183" s="12">
        <v>3303.74</v>
      </c>
      <c r="G183" s="12">
        <v>6725.05</v>
      </c>
      <c r="H183" s="12">
        <v>2000</v>
      </c>
      <c r="I183" s="12">
        <v>6800</v>
      </c>
      <c r="K183"/>
      <c r="L183"/>
      <c r="M183"/>
      <c r="N183"/>
      <c r="O183"/>
      <c r="P183"/>
      <c r="Q183"/>
      <c r="R183"/>
    </row>
    <row r="184" spans="1:18" x14ac:dyDescent="0.3">
      <c r="A184" s="1"/>
      <c r="B184" s="1"/>
      <c r="C184" s="1" t="s">
        <v>140</v>
      </c>
      <c r="D184" s="1"/>
      <c r="E184" s="12">
        <v>300</v>
      </c>
      <c r="F184" s="12">
        <v>357.98</v>
      </c>
      <c r="G184" s="12">
        <v>293.89</v>
      </c>
      <c r="H184" s="12">
        <v>400</v>
      </c>
      <c r="I184" s="12">
        <v>400</v>
      </c>
      <c r="K184"/>
      <c r="L184"/>
      <c r="M184"/>
      <c r="N184"/>
      <c r="O184"/>
      <c r="P184"/>
      <c r="Q184"/>
      <c r="R184"/>
    </row>
    <row r="185" spans="1:18" x14ac:dyDescent="0.3">
      <c r="A185" s="1"/>
      <c r="B185" s="1"/>
      <c r="C185" s="1" t="s">
        <v>141</v>
      </c>
      <c r="D185" s="1"/>
      <c r="E185" s="12">
        <v>500</v>
      </c>
      <c r="F185" s="12">
        <v>122.28</v>
      </c>
      <c r="G185" s="12">
        <v>301.55</v>
      </c>
      <c r="H185" s="12">
        <v>250</v>
      </c>
      <c r="I185" s="12">
        <v>325</v>
      </c>
      <c r="K185"/>
      <c r="L185"/>
      <c r="M185"/>
      <c r="N185"/>
      <c r="O185"/>
      <c r="P185"/>
      <c r="Q185"/>
      <c r="R185"/>
    </row>
    <row r="186" spans="1:18" x14ac:dyDescent="0.3">
      <c r="A186" s="1"/>
      <c r="B186" s="1"/>
      <c r="C186" s="1" t="s">
        <v>142</v>
      </c>
      <c r="D186" s="1"/>
      <c r="E186" s="12">
        <v>30000</v>
      </c>
      <c r="F186" s="12">
        <v>18607.34</v>
      </c>
      <c r="G186" s="12">
        <v>13777.74</v>
      </c>
      <c r="H186" s="12">
        <v>20000</v>
      </c>
      <c r="I186" s="12">
        <v>20000</v>
      </c>
      <c r="K186"/>
      <c r="L186"/>
      <c r="M186"/>
      <c r="N186"/>
      <c r="O186"/>
      <c r="P186"/>
      <c r="Q186"/>
      <c r="R186"/>
    </row>
    <row r="187" spans="1:18" x14ac:dyDescent="0.3">
      <c r="A187" s="1"/>
      <c r="B187" s="1"/>
      <c r="C187" s="1" t="s">
        <v>179</v>
      </c>
      <c r="D187" s="1"/>
      <c r="E187" s="12">
        <v>0</v>
      </c>
      <c r="F187" s="12">
        <v>0</v>
      </c>
      <c r="G187" s="12"/>
      <c r="H187" s="12"/>
      <c r="I187" s="12"/>
      <c r="J187"/>
      <c r="K187"/>
      <c r="L187"/>
      <c r="M187"/>
      <c r="N187"/>
      <c r="O187"/>
      <c r="P187"/>
      <c r="Q187"/>
      <c r="R187"/>
    </row>
    <row r="188" spans="1:18" x14ac:dyDescent="0.3">
      <c r="A188" s="1"/>
      <c r="B188" s="1"/>
      <c r="C188" s="1" t="s">
        <v>180</v>
      </c>
      <c r="D188" s="1"/>
      <c r="E188" s="12">
        <v>0</v>
      </c>
      <c r="F188" s="12">
        <v>500</v>
      </c>
      <c r="G188" s="12">
        <v>500</v>
      </c>
      <c r="H188" s="12">
        <v>0</v>
      </c>
      <c r="I188" s="12">
        <v>300</v>
      </c>
      <c r="K188"/>
      <c r="L188"/>
      <c r="M188"/>
      <c r="N188"/>
      <c r="O188"/>
      <c r="P188"/>
      <c r="Q188"/>
      <c r="R188"/>
    </row>
    <row r="189" spans="1:18" x14ac:dyDescent="0.3">
      <c r="A189" s="1"/>
      <c r="B189" s="1"/>
      <c r="C189" s="1" t="s">
        <v>181</v>
      </c>
      <c r="D189" s="1"/>
      <c r="E189" s="12">
        <v>0</v>
      </c>
      <c r="F189" s="12">
        <v>303.01</v>
      </c>
      <c r="G189" s="12">
        <v>1933.56</v>
      </c>
      <c r="H189" s="12">
        <v>500</v>
      </c>
      <c r="I189" s="12">
        <v>2000</v>
      </c>
      <c r="K189"/>
      <c r="L189"/>
      <c r="M189"/>
      <c r="N189"/>
      <c r="O189"/>
      <c r="P189"/>
      <c r="Q189"/>
      <c r="R189"/>
    </row>
    <row r="190" spans="1:18" ht="15" thickBot="1" x14ac:dyDescent="0.35">
      <c r="A190" s="1"/>
      <c r="B190" s="1"/>
      <c r="C190" s="1" t="s">
        <v>143</v>
      </c>
      <c r="D190" s="1"/>
      <c r="E190" s="13">
        <v>1500</v>
      </c>
      <c r="F190" s="13">
        <v>196.04</v>
      </c>
      <c r="G190" s="13">
        <v>524.24</v>
      </c>
      <c r="H190" s="13">
        <v>200</v>
      </c>
      <c r="I190" s="13">
        <v>725</v>
      </c>
      <c r="K190"/>
      <c r="L190"/>
      <c r="M190"/>
      <c r="N190"/>
      <c r="O190"/>
      <c r="P190"/>
      <c r="Q190"/>
      <c r="R190"/>
    </row>
    <row r="191" spans="1:18" x14ac:dyDescent="0.3">
      <c r="A191" s="19"/>
      <c r="B191" s="19"/>
      <c r="C191" s="19"/>
      <c r="D191" s="19" t="s">
        <v>144</v>
      </c>
      <c r="E191" s="16">
        <f>SUM(E183:E190)</f>
        <v>40300</v>
      </c>
      <c r="F191" s="16">
        <f>SUM(F183:F190)</f>
        <v>23390.39</v>
      </c>
      <c r="G191" s="16">
        <f>SUM(G183:G190)</f>
        <v>24056.030000000002</v>
      </c>
      <c r="H191" s="16">
        <f>SUM(H183:H190)</f>
        <v>23350</v>
      </c>
      <c r="I191" s="16">
        <f>SUM(I183:I190)</f>
        <v>30550</v>
      </c>
      <c r="J191"/>
      <c r="K191"/>
      <c r="L191"/>
      <c r="M191"/>
      <c r="N191"/>
      <c r="O191"/>
      <c r="P191"/>
      <c r="Q191"/>
      <c r="R191"/>
    </row>
    <row r="192" spans="1:18" x14ac:dyDescent="0.3">
      <c r="A192" s="1"/>
      <c r="B192" s="1"/>
      <c r="C192" s="1"/>
      <c r="D192" s="1"/>
      <c r="E192" s="12"/>
      <c r="F192" s="12"/>
      <c r="G192" s="12"/>
      <c r="H192" s="12"/>
      <c r="I192" s="12"/>
      <c r="J192"/>
      <c r="K192"/>
      <c r="L192"/>
      <c r="M192"/>
      <c r="N192"/>
      <c r="O192"/>
      <c r="P192"/>
      <c r="Q192"/>
      <c r="R192"/>
    </row>
    <row r="193" spans="1:18" ht="15" thickBot="1" x14ac:dyDescent="0.35">
      <c r="A193" s="1"/>
      <c r="B193" s="1"/>
      <c r="C193" s="1" t="s">
        <v>145</v>
      </c>
      <c r="D193" s="1"/>
      <c r="E193" s="13">
        <v>3500</v>
      </c>
      <c r="F193" s="13">
        <v>4571.9799999999996</v>
      </c>
      <c r="G193" s="13">
        <v>5378.4</v>
      </c>
      <c r="H193" s="13">
        <v>3500</v>
      </c>
      <c r="I193" s="13">
        <v>5000</v>
      </c>
      <c r="K193"/>
      <c r="L193"/>
      <c r="M193"/>
      <c r="N193"/>
      <c r="O193"/>
      <c r="P193"/>
      <c r="Q193"/>
      <c r="R193"/>
    </row>
    <row r="194" spans="1:18" x14ac:dyDescent="0.3">
      <c r="A194" s="19"/>
      <c r="B194" s="19"/>
      <c r="C194" s="19"/>
      <c r="D194" s="19" t="s">
        <v>146</v>
      </c>
      <c r="E194" s="16">
        <f>E193</f>
        <v>3500</v>
      </c>
      <c r="F194" s="16">
        <f>F193</f>
        <v>4571.9799999999996</v>
      </c>
      <c r="G194" s="16">
        <f>G193</f>
        <v>5378.4</v>
      </c>
      <c r="H194" s="16">
        <v>3500</v>
      </c>
      <c r="I194" s="16">
        <f>I193</f>
        <v>5000</v>
      </c>
      <c r="J194"/>
      <c r="K194"/>
      <c r="L194"/>
      <c r="M194"/>
      <c r="N194"/>
      <c r="O194"/>
      <c r="P194"/>
      <c r="Q194"/>
      <c r="R194"/>
    </row>
    <row r="195" spans="1:18" x14ac:dyDescent="0.3">
      <c r="A195" s="1"/>
      <c r="B195" s="1"/>
      <c r="C195" s="1"/>
      <c r="D195" s="1"/>
      <c r="E195" s="12"/>
      <c r="F195" s="12"/>
      <c r="G195" s="12"/>
      <c r="H195" s="12"/>
      <c r="I195" s="12" t="s">
        <v>197</v>
      </c>
      <c r="J195"/>
      <c r="K195"/>
      <c r="L195"/>
      <c r="M195"/>
      <c r="N195"/>
      <c r="O195"/>
      <c r="P195"/>
      <c r="Q195"/>
      <c r="R195"/>
    </row>
    <row r="196" spans="1:18" x14ac:dyDescent="0.3">
      <c r="A196" s="19"/>
      <c r="B196" s="19"/>
      <c r="C196" s="19" t="s">
        <v>188</v>
      </c>
      <c r="D196" s="19"/>
      <c r="E196" s="16">
        <v>0</v>
      </c>
      <c r="F196" s="16">
        <v>200</v>
      </c>
      <c r="G196" s="16"/>
      <c r="H196" s="16">
        <v>0</v>
      </c>
      <c r="I196" s="16">
        <v>0</v>
      </c>
      <c r="J196"/>
      <c r="K196"/>
      <c r="L196"/>
      <c r="M196"/>
      <c r="N196"/>
      <c r="O196"/>
      <c r="P196"/>
      <c r="Q196"/>
      <c r="R196"/>
    </row>
    <row r="197" spans="1:18" x14ac:dyDescent="0.3">
      <c r="A197" s="1"/>
      <c r="B197" s="1"/>
      <c r="C197" s="1"/>
      <c r="D197" s="1"/>
      <c r="E197" s="12"/>
      <c r="F197" s="12"/>
      <c r="G197" s="12"/>
      <c r="H197" s="12"/>
      <c r="I197" s="12"/>
      <c r="J197"/>
      <c r="K197"/>
      <c r="L197"/>
      <c r="M197"/>
      <c r="N197"/>
      <c r="O197"/>
      <c r="P197"/>
      <c r="Q197"/>
      <c r="R197"/>
    </row>
    <row r="198" spans="1:18" x14ac:dyDescent="0.3">
      <c r="A198" s="1"/>
      <c r="B198" s="1"/>
      <c r="C198" s="1" t="s">
        <v>182</v>
      </c>
      <c r="D198" s="1"/>
      <c r="E198" s="12">
        <v>26100</v>
      </c>
      <c r="F198" s="12">
        <v>33657.29</v>
      </c>
      <c r="G198" s="12">
        <v>31804.18</v>
      </c>
      <c r="H198" s="12">
        <f>6160+10420+8340+10425</f>
        <v>35345</v>
      </c>
      <c r="I198" s="12">
        <v>38000</v>
      </c>
      <c r="J198"/>
      <c r="K198"/>
      <c r="L198"/>
      <c r="M198"/>
      <c r="N198"/>
      <c r="O198"/>
      <c r="P198"/>
      <c r="Q198"/>
      <c r="R198"/>
    </row>
    <row r="199" spans="1:18" x14ac:dyDescent="0.3">
      <c r="A199" s="1"/>
      <c r="B199" s="1"/>
      <c r="C199" s="1" t="s">
        <v>183</v>
      </c>
      <c r="D199" s="1"/>
      <c r="E199" s="12">
        <v>5000</v>
      </c>
      <c r="F199" s="12">
        <v>5723.65</v>
      </c>
      <c r="G199" s="12">
        <v>4310.55</v>
      </c>
      <c r="H199" s="12">
        <f>98+3118+284+1650</f>
        <v>5150</v>
      </c>
      <c r="I199" s="12">
        <v>5500</v>
      </c>
      <c r="J199"/>
      <c r="K199"/>
      <c r="L199"/>
      <c r="M199"/>
      <c r="N199"/>
      <c r="O199"/>
      <c r="P199"/>
      <c r="Q199"/>
      <c r="R199"/>
    </row>
    <row r="200" spans="1:18" ht="15" thickBot="1" x14ac:dyDescent="0.35">
      <c r="A200" s="1"/>
      <c r="B200" s="1"/>
      <c r="C200" s="1"/>
      <c r="D200" s="1" t="s">
        <v>184</v>
      </c>
      <c r="E200" s="13">
        <v>0</v>
      </c>
      <c r="F200" s="13">
        <v>1112.44</v>
      </c>
      <c r="G200" s="13">
        <v>1143.07</v>
      </c>
      <c r="H200" s="13">
        <v>1200</v>
      </c>
      <c r="I200" s="13">
        <v>1150</v>
      </c>
      <c r="J200"/>
      <c r="K200"/>
      <c r="L200"/>
      <c r="M200"/>
      <c r="N200"/>
      <c r="O200"/>
      <c r="P200" s="24"/>
      <c r="Q200" s="24"/>
      <c r="R200" s="24"/>
    </row>
    <row r="201" spans="1:18" x14ac:dyDescent="0.3">
      <c r="A201" s="19"/>
      <c r="B201" s="19"/>
      <c r="C201" s="19" t="s">
        <v>185</v>
      </c>
      <c r="D201" s="19"/>
      <c r="E201" s="16">
        <f>SUM(E198:E200)</f>
        <v>31100</v>
      </c>
      <c r="F201" s="16">
        <f>F198+F199+F200</f>
        <v>40493.380000000005</v>
      </c>
      <c r="G201" s="16">
        <f>G198+G199+G200</f>
        <v>37257.800000000003</v>
      </c>
      <c r="H201" s="16">
        <f>H198+H199+H200</f>
        <v>41695</v>
      </c>
      <c r="I201" s="16">
        <f>I198+I199+I200</f>
        <v>44650</v>
      </c>
      <c r="J201"/>
      <c r="K201"/>
      <c r="L201"/>
      <c r="M201"/>
      <c r="N201"/>
      <c r="O201"/>
      <c r="P201" s="37"/>
      <c r="Q201" s="37"/>
      <c r="R201" s="24"/>
    </row>
    <row r="202" spans="1:18" x14ac:dyDescent="0.3">
      <c r="A202" s="1"/>
      <c r="B202" s="1"/>
      <c r="C202" s="1"/>
      <c r="D202" s="1"/>
      <c r="E202" s="12"/>
      <c r="F202" s="12"/>
      <c r="G202" s="12"/>
      <c r="H202" s="12"/>
      <c r="I202" s="12"/>
      <c r="J202"/>
      <c r="K202"/>
      <c r="L202"/>
      <c r="M202"/>
      <c r="N202"/>
      <c r="O202"/>
      <c r="P202" s="37"/>
      <c r="Q202" s="37"/>
      <c r="R202" s="24"/>
    </row>
    <row r="203" spans="1:18" x14ac:dyDescent="0.3">
      <c r="A203" s="1"/>
      <c r="B203" s="1"/>
      <c r="C203" s="1" t="s">
        <v>186</v>
      </c>
      <c r="E203" s="12">
        <v>22030</v>
      </c>
      <c r="F203" s="12">
        <v>19851.22</v>
      </c>
      <c r="G203" s="12">
        <v>19957.310000000001</v>
      </c>
      <c r="H203" s="14">
        <v>22000</v>
      </c>
      <c r="I203" s="14">
        <v>22750</v>
      </c>
      <c r="L203" s="14"/>
      <c r="M203"/>
      <c r="N203"/>
      <c r="O203"/>
      <c r="P203" s="39"/>
      <c r="Q203" s="39"/>
      <c r="R203" s="24"/>
    </row>
    <row r="204" spans="1:18" x14ac:dyDescent="0.3">
      <c r="A204" s="1"/>
      <c r="B204" s="1"/>
      <c r="C204" s="1" t="s">
        <v>187</v>
      </c>
      <c r="E204" s="12">
        <v>0</v>
      </c>
      <c r="F204" s="12">
        <v>0</v>
      </c>
      <c r="G204" s="12">
        <v>24377</v>
      </c>
      <c r="H204" s="12">
        <v>24377</v>
      </c>
      <c r="I204" s="12">
        <v>26790</v>
      </c>
      <c r="L204" s="12"/>
      <c r="M204"/>
      <c r="N204"/>
      <c r="O204" s="38"/>
      <c r="P204" s="39"/>
      <c r="Q204" s="39"/>
      <c r="R204" s="24"/>
    </row>
    <row r="205" spans="1:18" x14ac:dyDescent="0.3">
      <c r="A205" s="1"/>
      <c r="B205" s="1"/>
      <c r="C205" s="1" t="s">
        <v>147</v>
      </c>
      <c r="D205" s="1"/>
      <c r="E205" s="12">
        <v>56000</v>
      </c>
      <c r="F205" s="12">
        <f>34736+18338</f>
        <v>53074</v>
      </c>
      <c r="G205" s="12">
        <v>35559</v>
      </c>
      <c r="H205" s="12">
        <v>48000</v>
      </c>
      <c r="I205" s="12">
        <v>41000</v>
      </c>
      <c r="J205"/>
      <c r="K205"/>
      <c r="L205" s="12"/>
      <c r="M205"/>
      <c r="N205"/>
      <c r="O205"/>
      <c r="P205" s="39"/>
      <c r="Q205" s="39"/>
      <c r="R205" s="24"/>
    </row>
    <row r="206" spans="1:18" x14ac:dyDescent="0.3">
      <c r="A206" s="1"/>
      <c r="B206" s="1"/>
      <c r="C206" s="1" t="s">
        <v>148</v>
      </c>
      <c r="D206" s="1"/>
      <c r="E206" s="12">
        <v>1200</v>
      </c>
      <c r="F206" s="12">
        <v>0</v>
      </c>
      <c r="G206" s="12"/>
      <c r="H206" s="12">
        <v>0</v>
      </c>
      <c r="I206" s="12"/>
      <c r="J206"/>
      <c r="K206"/>
      <c r="L206"/>
      <c r="M206"/>
      <c r="N206"/>
      <c r="O206"/>
      <c r="P206" s="39"/>
      <c r="Q206" s="39"/>
      <c r="R206" s="24"/>
    </row>
    <row r="207" spans="1:18" x14ac:dyDescent="0.3">
      <c r="A207" s="1"/>
      <c r="B207" s="1"/>
      <c r="C207" s="1" t="s">
        <v>149</v>
      </c>
      <c r="D207" s="1"/>
      <c r="E207" s="12">
        <v>30900</v>
      </c>
      <c r="F207" s="12">
        <f>28088.92+7500</f>
        <v>35588.92</v>
      </c>
      <c r="G207" s="12">
        <v>25992.1</v>
      </c>
      <c r="H207" s="12">
        <v>35000</v>
      </c>
      <c r="I207" s="12">
        <v>32300</v>
      </c>
      <c r="J207"/>
      <c r="K207"/>
      <c r="L207"/>
      <c r="M207"/>
      <c r="N207"/>
      <c r="O207"/>
      <c r="P207" s="39"/>
      <c r="Q207" s="39"/>
      <c r="R207" s="24"/>
    </row>
    <row r="208" spans="1:18" ht="15" thickBot="1" x14ac:dyDescent="0.35">
      <c r="A208" s="1"/>
      <c r="B208" s="1"/>
      <c r="C208" s="1"/>
      <c r="D208" s="1" t="s">
        <v>193</v>
      </c>
      <c r="E208" s="13">
        <v>0</v>
      </c>
      <c r="F208" s="13">
        <v>0</v>
      </c>
      <c r="G208" s="13">
        <v>105</v>
      </c>
      <c r="H208" s="13">
        <v>0</v>
      </c>
      <c r="I208" s="13">
        <v>100</v>
      </c>
      <c r="J208"/>
      <c r="K208"/>
      <c r="L208"/>
      <c r="M208"/>
      <c r="N208"/>
      <c r="O208"/>
      <c r="P208" s="37"/>
      <c r="Q208" s="37"/>
      <c r="R208" s="24"/>
    </row>
    <row r="209" spans="1:18" x14ac:dyDescent="0.3">
      <c r="A209" s="19"/>
      <c r="B209" s="19"/>
      <c r="C209" s="19" t="s">
        <v>152</v>
      </c>
      <c r="D209" s="19"/>
      <c r="E209" s="16">
        <f>SUM(E203:E208)</f>
        <v>110130</v>
      </c>
      <c r="F209" s="16">
        <f>SUM(F203:F208)</f>
        <v>108514.14</v>
      </c>
      <c r="G209" s="16">
        <f>SUM(G203:G208)</f>
        <v>105990.41</v>
      </c>
      <c r="H209" s="16">
        <f>SUM(H203:H208)</f>
        <v>129377</v>
      </c>
      <c r="I209" s="16">
        <f>SUM(I203:I208)</f>
        <v>122940</v>
      </c>
      <c r="J209"/>
      <c r="K209"/>
      <c r="L209"/>
      <c r="M209"/>
      <c r="N209"/>
      <c r="O209"/>
      <c r="P209" s="24"/>
      <c r="Q209" s="24"/>
      <c r="R209" s="24"/>
    </row>
    <row r="210" spans="1:18" x14ac:dyDescent="0.3">
      <c r="A210" s="1"/>
      <c r="B210" s="1"/>
      <c r="C210" s="1"/>
      <c r="D210" s="1"/>
      <c r="E210" s="12"/>
      <c r="F210" s="12"/>
      <c r="G210" s="12"/>
      <c r="H210" s="12"/>
      <c r="I210" s="12"/>
      <c r="J210"/>
      <c r="K210"/>
      <c r="L210"/>
      <c r="M210" s="35"/>
      <c r="N210" s="35"/>
      <c r="O210"/>
      <c r="P210" s="24"/>
      <c r="Q210" s="24"/>
      <c r="R210" s="24"/>
    </row>
    <row r="211" spans="1:18" x14ac:dyDescent="0.3">
      <c r="A211" s="19"/>
      <c r="B211" s="19"/>
      <c r="C211" s="19" t="s">
        <v>199</v>
      </c>
      <c r="D211" s="19"/>
      <c r="E211" s="16">
        <v>0</v>
      </c>
      <c r="F211" s="16">
        <v>0</v>
      </c>
      <c r="G211" s="16">
        <v>597</v>
      </c>
      <c r="H211" s="16">
        <v>0</v>
      </c>
      <c r="I211" s="16">
        <v>600</v>
      </c>
      <c r="J211"/>
      <c r="K211"/>
      <c r="L211"/>
      <c r="M211"/>
      <c r="N211"/>
      <c r="O211"/>
      <c r="P211" s="24"/>
      <c r="Q211" s="24"/>
      <c r="R211" s="24"/>
    </row>
    <row r="212" spans="1:18" s="8" customFormat="1" x14ac:dyDescent="0.3">
      <c r="A212" s="7"/>
      <c r="B212" s="7"/>
      <c r="C212" s="7"/>
      <c r="D212" s="7"/>
      <c r="E212" s="14"/>
      <c r="F212" s="14"/>
      <c r="G212" s="14"/>
      <c r="H212" s="14"/>
      <c r="I212" s="14"/>
      <c r="J212"/>
      <c r="K212"/>
      <c r="L212"/>
      <c r="M212" s="35"/>
      <c r="N212"/>
      <c r="O212"/>
      <c r="P212" s="26"/>
      <c r="Q212" s="26"/>
      <c r="R212" s="26"/>
    </row>
    <row r="213" spans="1:18" s="8" customFormat="1" x14ac:dyDescent="0.3">
      <c r="A213" s="19"/>
      <c r="B213" s="19"/>
      <c r="C213" s="19" t="s">
        <v>192</v>
      </c>
      <c r="D213" s="19"/>
      <c r="E213" s="16"/>
      <c r="F213" s="16"/>
      <c r="G213" s="16">
        <v>432.78</v>
      </c>
      <c r="H213" s="16"/>
      <c r="I213" s="16">
        <v>500</v>
      </c>
      <c r="J213"/>
      <c r="K213"/>
      <c r="L213"/>
      <c r="M213"/>
      <c r="N213"/>
      <c r="O213"/>
      <c r="P213" s="26"/>
      <c r="Q213" s="26"/>
      <c r="R213" s="26"/>
    </row>
    <row r="214" spans="1:18" s="8" customFormat="1" x14ac:dyDescent="0.3">
      <c r="A214" s="7"/>
      <c r="B214" s="7"/>
      <c r="C214" s="7"/>
      <c r="D214" s="7"/>
      <c r="E214" s="14"/>
      <c r="F214" s="14"/>
      <c r="G214" s="14"/>
      <c r="H214" s="14"/>
      <c r="I214" s="14"/>
      <c r="J214"/>
      <c r="K214"/>
      <c r="L214"/>
      <c r="M214"/>
      <c r="N214"/>
      <c r="O214"/>
      <c r="P214" s="26"/>
      <c r="Q214" s="26"/>
      <c r="R214" s="26"/>
    </row>
    <row r="215" spans="1:18" s="8" customFormat="1" x14ac:dyDescent="0.3">
      <c r="A215" s="20"/>
      <c r="B215" s="20"/>
      <c r="C215" s="20"/>
      <c r="D215" s="20" t="s">
        <v>150</v>
      </c>
      <c r="E215" s="21">
        <f>E209+E201+E194+E191+E181+E166+E159+E136+E118+E107+E102+E95+E90</f>
        <v>692200</v>
      </c>
      <c r="F215" s="28">
        <f>F90+F95+F102+F107+F118+F119+F120+F136+F159+F166+F168+F181+F191+F194+F196+F201+F209+F211</f>
        <v>706323.02999999991</v>
      </c>
      <c r="G215" s="28">
        <f>G90+G95+G102+G107+G118+G119+G120+G136+G159+G166+G168+G181+G191+G194+G196+G201+G209+G211+G213</f>
        <v>702750.41000000015</v>
      </c>
      <c r="H215" s="28">
        <f>H90+H95+H102+H107+H118+H119+H120+H136+H159+H166+H168+H181+H191+H194+H196+H201+H209+H211+H213</f>
        <v>750500</v>
      </c>
      <c r="I215" s="28">
        <f>I90+I95+I102+I107+I118+I119+I120+I136+I159+I166+I168+I181+I191+I194+I196+I201+I209+I211+I213</f>
        <v>765500</v>
      </c>
      <c r="J215"/>
      <c r="K215"/>
      <c r="L215"/>
      <c r="M215"/>
      <c r="N215"/>
      <c r="O215"/>
      <c r="P215" s="26"/>
      <c r="Q215" s="26"/>
      <c r="R215" s="26"/>
    </row>
    <row r="216" spans="1:18" s="8" customFormat="1" x14ac:dyDescent="0.3">
      <c r="A216" s="7"/>
      <c r="B216" s="7"/>
      <c r="C216" s="7"/>
      <c r="D216" s="7"/>
      <c r="E216" s="14"/>
      <c r="F216" s="14"/>
      <c r="G216" s="14"/>
      <c r="H216" s="14"/>
      <c r="I216" s="14"/>
      <c r="J216"/>
      <c r="K216"/>
      <c r="L216"/>
      <c r="M216"/>
      <c r="N216"/>
      <c r="O216"/>
      <c r="P216" s="26"/>
      <c r="Q216" s="26"/>
      <c r="R216" s="26"/>
    </row>
    <row r="217" spans="1:18" s="8" customFormat="1" x14ac:dyDescent="0.3">
      <c r="A217" s="7"/>
      <c r="B217" s="7"/>
      <c r="C217" s="7"/>
      <c r="D217" s="7"/>
      <c r="E217" s="14"/>
      <c r="F217" s="14"/>
      <c r="G217" s="14"/>
      <c r="H217" s="14"/>
      <c r="I217" s="14"/>
      <c r="J217"/>
      <c r="K217"/>
      <c r="L217"/>
      <c r="M217"/>
      <c r="N217"/>
      <c r="O217"/>
      <c r="P217" s="26"/>
      <c r="Q217" s="26"/>
      <c r="R217" s="26"/>
    </row>
    <row r="218" spans="1:18" s="8" customFormat="1" x14ac:dyDescent="0.3">
      <c r="A218" s="7"/>
      <c r="B218" s="7"/>
      <c r="C218" s="7"/>
      <c r="D218" s="7"/>
      <c r="E218" s="14"/>
      <c r="F218" s="14"/>
      <c r="G218" s="14"/>
      <c r="H218" s="14"/>
      <c r="I218" s="14"/>
      <c r="J218"/>
      <c r="K218"/>
      <c r="L218"/>
      <c r="M218"/>
      <c r="N218"/>
      <c r="O218"/>
      <c r="P218" s="26"/>
      <c r="Q218" s="26"/>
      <c r="R218" s="26"/>
    </row>
    <row r="219" spans="1:18" s="8" customFormat="1" x14ac:dyDescent="0.3">
      <c r="A219" s="7"/>
      <c r="B219" s="7"/>
      <c r="C219" s="7"/>
      <c r="D219" s="7"/>
      <c r="E219" s="14"/>
      <c r="F219" s="14"/>
      <c r="G219" s="14"/>
      <c r="H219" s="14"/>
      <c r="I219" s="14"/>
      <c r="J219"/>
      <c r="K219"/>
      <c r="L219"/>
      <c r="M219"/>
      <c r="N219"/>
      <c r="O219"/>
      <c r="P219" s="26"/>
      <c r="Q219" s="26"/>
      <c r="R219" s="26"/>
    </row>
    <row r="220" spans="1:18" s="8" customFormat="1" x14ac:dyDescent="0.3">
      <c r="A220" s="7"/>
      <c r="B220" s="7"/>
      <c r="C220" s="7"/>
      <c r="D220" s="7"/>
      <c r="E220" s="14"/>
      <c r="F220" s="14"/>
      <c r="G220" s="14"/>
      <c r="H220" s="14"/>
      <c r="I220" s="14"/>
      <c r="J220"/>
      <c r="K220"/>
      <c r="L220"/>
      <c r="M220"/>
      <c r="N220"/>
      <c r="O220"/>
      <c r="P220" s="26"/>
      <c r="Q220" s="26"/>
      <c r="R220" s="26"/>
    </row>
    <row r="221" spans="1:18" s="8" customFormat="1" x14ac:dyDescent="0.3">
      <c r="A221" s="7"/>
      <c r="B221" s="7"/>
      <c r="C221" s="7"/>
      <c r="D221" s="7"/>
      <c r="E221" s="14"/>
      <c r="F221" s="14"/>
      <c r="G221" s="14"/>
      <c r="H221" s="14"/>
      <c r="I221" s="14"/>
      <c r="J221"/>
      <c r="K221"/>
      <c r="L221"/>
      <c r="M221"/>
      <c r="N221"/>
      <c r="O221"/>
      <c r="P221" s="26"/>
      <c r="Q221" s="26"/>
      <c r="R221" s="26"/>
    </row>
    <row r="222" spans="1:18" s="8" customFormat="1" x14ac:dyDescent="0.3">
      <c r="A222" s="7"/>
      <c r="B222" s="7"/>
      <c r="C222" s="7"/>
      <c r="D222" s="7"/>
      <c r="E222" s="14"/>
      <c r="F222" s="14"/>
      <c r="G222" s="14"/>
      <c r="H222" s="14"/>
      <c r="I222" s="14"/>
      <c r="J222"/>
      <c r="K222"/>
      <c r="L222"/>
      <c r="M222"/>
      <c r="N222"/>
      <c r="O222"/>
      <c r="P222" s="26"/>
      <c r="Q222" s="26"/>
      <c r="R222" s="26"/>
    </row>
    <row r="223" spans="1:18" s="8" customFormat="1" x14ac:dyDescent="0.3">
      <c r="A223" s="7"/>
      <c r="B223" s="7"/>
      <c r="C223" s="7"/>
      <c r="D223" s="7"/>
      <c r="E223" s="14"/>
      <c r="F223" s="14"/>
      <c r="G223" s="14"/>
      <c r="H223" s="14"/>
      <c r="I223" s="14"/>
      <c r="J223"/>
      <c r="K223"/>
      <c r="L223"/>
      <c r="M223"/>
      <c r="N223"/>
      <c r="O223"/>
      <c r="P223" s="26"/>
      <c r="Q223" s="26"/>
      <c r="R223" s="26"/>
    </row>
    <row r="224" spans="1:18" s="8" customFormat="1" x14ac:dyDescent="0.3">
      <c r="A224" s="7"/>
      <c r="B224" s="7"/>
      <c r="C224" s="7"/>
      <c r="D224" s="7"/>
      <c r="E224" s="14"/>
      <c r="F224" s="14"/>
      <c r="G224" s="14"/>
      <c r="H224" s="14"/>
      <c r="I224" s="14"/>
      <c r="J224"/>
      <c r="K224"/>
      <c r="L224"/>
      <c r="M224"/>
      <c r="N224"/>
      <c r="O224"/>
      <c r="P224" s="26"/>
      <c r="Q224" s="26"/>
      <c r="R224" s="26"/>
    </row>
    <row r="225" spans="1:18" s="8" customFormat="1" x14ac:dyDescent="0.3">
      <c r="A225" s="7"/>
      <c r="B225" s="7"/>
      <c r="C225" s="7"/>
      <c r="D225" s="7"/>
      <c r="E225" s="14"/>
      <c r="F225" s="14"/>
      <c r="G225" s="14"/>
      <c r="H225" s="14"/>
      <c r="I225" s="14"/>
      <c r="J225"/>
      <c r="K225"/>
      <c r="L225"/>
      <c r="M225"/>
      <c r="N225"/>
      <c r="O225"/>
      <c r="P225" s="26"/>
      <c r="Q225" s="26"/>
      <c r="R225" s="26"/>
    </row>
    <row r="226" spans="1:18" s="8" customFormat="1" x14ac:dyDescent="0.3">
      <c r="A226" s="7"/>
      <c r="B226" s="7"/>
      <c r="C226" s="7"/>
      <c r="D226" s="7"/>
      <c r="E226" s="14"/>
      <c r="F226" s="14"/>
      <c r="G226" s="14"/>
      <c r="H226" s="14"/>
      <c r="I226" s="14"/>
      <c r="J226"/>
      <c r="K226"/>
      <c r="L226"/>
      <c r="M226"/>
      <c r="N226"/>
      <c r="O226"/>
      <c r="P226" s="26"/>
      <c r="Q226" s="26"/>
      <c r="R226" s="26"/>
    </row>
    <row r="227" spans="1:18" s="8" customFormat="1" x14ac:dyDescent="0.3">
      <c r="A227" s="7"/>
      <c r="B227" s="7"/>
      <c r="C227" s="7"/>
      <c r="D227" s="7"/>
      <c r="E227" s="14"/>
      <c r="F227" s="14"/>
      <c r="G227" s="14"/>
      <c r="H227" s="14"/>
      <c r="I227" s="14"/>
      <c r="J227"/>
      <c r="K227"/>
      <c r="L227"/>
      <c r="M227"/>
      <c r="N227"/>
      <c r="O227"/>
      <c r="P227" s="26"/>
      <c r="Q227" s="26"/>
      <c r="R227" s="26"/>
    </row>
    <row r="228" spans="1:18" s="8" customFormat="1" x14ac:dyDescent="0.3">
      <c r="A228" s="7"/>
      <c r="B228" s="7"/>
      <c r="C228" s="7"/>
      <c r="D228" s="7"/>
      <c r="E228" s="14"/>
      <c r="F228" s="14"/>
      <c r="G228" s="14"/>
      <c r="H228" s="14"/>
      <c r="I228" s="14"/>
      <c r="J228"/>
      <c r="K228"/>
      <c r="L228"/>
      <c r="M228"/>
      <c r="N228"/>
      <c r="O228"/>
      <c r="P228" s="26"/>
      <c r="Q228" s="26"/>
      <c r="R228" s="26"/>
    </row>
    <row r="229" spans="1:18" s="8" customFormat="1" x14ac:dyDescent="0.3">
      <c r="A229" s="7"/>
      <c r="B229" s="7"/>
      <c r="C229" s="7"/>
      <c r="D229" s="7"/>
      <c r="E229" s="14"/>
      <c r="F229" s="14"/>
      <c r="G229" s="14"/>
      <c r="H229" s="14"/>
      <c r="I229" s="14"/>
      <c r="J229"/>
      <c r="K229"/>
      <c r="L229"/>
      <c r="M229"/>
      <c r="N229"/>
      <c r="O229"/>
      <c r="P229" s="26"/>
      <c r="Q229" s="26"/>
      <c r="R229" s="26"/>
    </row>
    <row r="230" spans="1:18" s="8" customFormat="1" x14ac:dyDescent="0.3">
      <c r="A230" s="7"/>
      <c r="B230" s="7"/>
      <c r="C230" s="7"/>
      <c r="D230" s="7"/>
      <c r="E230" s="14"/>
      <c r="F230" s="14"/>
      <c r="G230" s="14"/>
      <c r="H230" s="14"/>
      <c r="I230" s="14"/>
      <c r="J230"/>
      <c r="K230"/>
      <c r="L230"/>
      <c r="M230"/>
      <c r="N230"/>
      <c r="O230"/>
      <c r="P230" s="26"/>
      <c r="Q230" s="26"/>
      <c r="R230" s="26"/>
    </row>
    <row r="231" spans="1:18" s="8" customFormat="1" x14ac:dyDescent="0.3">
      <c r="A231" s="7"/>
      <c r="B231" s="7"/>
      <c r="C231" s="7"/>
      <c r="D231" s="7"/>
      <c r="E231" s="14"/>
      <c r="F231" s="14"/>
      <c r="G231" s="14"/>
      <c r="H231" s="14"/>
      <c r="I231" s="14"/>
      <c r="J231"/>
      <c r="K231"/>
      <c r="L231"/>
      <c r="M231"/>
      <c r="N231"/>
      <c r="O231"/>
      <c r="P231" s="26"/>
      <c r="Q231" s="26"/>
      <c r="R231" s="26"/>
    </row>
    <row r="232" spans="1:18" s="8" customFormat="1" x14ac:dyDescent="0.3">
      <c r="A232" s="7"/>
      <c r="B232" s="7"/>
      <c r="C232" s="7"/>
      <c r="D232" s="7"/>
      <c r="E232" s="14"/>
      <c r="F232" s="14"/>
      <c r="G232" s="14"/>
      <c r="H232" s="14"/>
      <c r="I232" s="14"/>
      <c r="J232"/>
      <c r="K232"/>
      <c r="L232"/>
      <c r="M232"/>
      <c r="N232"/>
      <c r="O232"/>
      <c r="P232" s="26"/>
      <c r="Q232" s="26"/>
      <c r="R232" s="26"/>
    </row>
    <row r="233" spans="1:18" s="8" customFormat="1" x14ac:dyDescent="0.3">
      <c r="A233" s="7"/>
      <c r="B233" s="7"/>
      <c r="C233" s="7"/>
      <c r="D233" s="7"/>
      <c r="E233" s="14"/>
      <c r="F233" s="14"/>
      <c r="G233" s="14"/>
      <c r="H233" s="14"/>
      <c r="I233" s="14"/>
      <c r="J233"/>
      <c r="K233"/>
      <c r="L233"/>
      <c r="M233"/>
      <c r="N233"/>
      <c r="O233"/>
      <c r="P233" s="26"/>
      <c r="Q233" s="26"/>
      <c r="R233" s="26"/>
    </row>
    <row r="234" spans="1:18" s="8" customFormat="1" x14ac:dyDescent="0.3">
      <c r="A234" s="7"/>
      <c r="B234" s="7"/>
      <c r="C234" s="7"/>
      <c r="D234" s="7"/>
      <c r="E234" s="14"/>
      <c r="F234" s="14"/>
      <c r="G234" s="14"/>
      <c r="H234" s="14"/>
      <c r="I234" s="14"/>
      <c r="J234"/>
      <c r="K234"/>
      <c r="L234"/>
      <c r="M234"/>
      <c r="N234"/>
      <c r="O234"/>
      <c r="P234" s="26"/>
      <c r="Q234" s="26"/>
      <c r="R234" s="26"/>
    </row>
    <row r="235" spans="1:18" s="8" customFormat="1" x14ac:dyDescent="0.3">
      <c r="A235" s="7"/>
      <c r="B235" s="7"/>
      <c r="C235" s="7"/>
      <c r="D235" s="7"/>
      <c r="E235" s="14"/>
      <c r="F235" s="14"/>
      <c r="G235" s="14"/>
      <c r="H235" s="14"/>
      <c r="I235" s="14"/>
      <c r="J235"/>
      <c r="K235"/>
      <c r="L235"/>
      <c r="M235"/>
      <c r="N235"/>
      <c r="O235"/>
      <c r="P235" s="26"/>
      <c r="Q235" s="26"/>
      <c r="R235" s="26"/>
    </row>
    <row r="236" spans="1:18" s="8" customFormat="1" x14ac:dyDescent="0.3">
      <c r="A236" s="7"/>
      <c r="B236" s="7"/>
      <c r="C236" s="7"/>
      <c r="D236" s="7"/>
      <c r="E236" s="14"/>
      <c r="F236" s="14"/>
      <c r="G236" s="14"/>
      <c r="H236" s="14"/>
      <c r="I236" s="14"/>
      <c r="J236"/>
      <c r="K236"/>
      <c r="L236"/>
      <c r="M236"/>
      <c r="N236"/>
      <c r="O236"/>
      <c r="P236" s="26"/>
      <c r="Q236" s="26"/>
      <c r="R236" s="26"/>
    </row>
    <row r="237" spans="1:18" s="8" customFormat="1" x14ac:dyDescent="0.3">
      <c r="A237" s="7"/>
      <c r="B237" s="7"/>
      <c r="C237" s="7"/>
      <c r="D237" s="7"/>
      <c r="E237" s="14"/>
      <c r="F237" s="14"/>
      <c r="G237" s="14"/>
      <c r="H237" s="14"/>
      <c r="I237" s="14"/>
      <c r="J237"/>
      <c r="K237"/>
      <c r="L237"/>
      <c r="M237"/>
      <c r="N237"/>
      <c r="O237"/>
      <c r="P237" s="26"/>
      <c r="Q237" s="26"/>
      <c r="R237" s="26"/>
    </row>
    <row r="238" spans="1:18" s="8" customFormat="1" x14ac:dyDescent="0.3">
      <c r="A238" s="7"/>
      <c r="B238" s="7"/>
      <c r="C238" s="7"/>
      <c r="D238" s="7"/>
      <c r="E238" s="14"/>
      <c r="F238" s="14"/>
      <c r="G238" s="14"/>
      <c r="H238" s="14"/>
      <c r="I238" s="14"/>
      <c r="J238"/>
      <c r="K238"/>
      <c r="L238"/>
      <c r="M238"/>
      <c r="N238"/>
      <c r="O238"/>
      <c r="P238" s="26"/>
      <c r="Q238" s="26"/>
      <c r="R238" s="26"/>
    </row>
    <row r="239" spans="1:18" s="8" customFormat="1" x14ac:dyDescent="0.3">
      <c r="A239" s="7"/>
      <c r="B239" s="7"/>
      <c r="C239" s="7"/>
      <c r="D239" s="7"/>
      <c r="E239" s="14"/>
      <c r="F239" s="14"/>
      <c r="G239" s="14"/>
      <c r="H239" s="14"/>
      <c r="I239" s="14"/>
      <c r="J239"/>
      <c r="K239"/>
      <c r="L239"/>
      <c r="M239"/>
      <c r="N239"/>
      <c r="O239"/>
      <c r="P239" s="26"/>
      <c r="Q239" s="26"/>
      <c r="R239" s="26"/>
    </row>
    <row r="240" spans="1:18" s="8" customFormat="1" x14ac:dyDescent="0.3">
      <c r="A240" s="7"/>
      <c r="B240" s="7"/>
      <c r="C240" s="7"/>
      <c r="D240" s="7"/>
      <c r="E240" s="14"/>
      <c r="F240" s="14"/>
      <c r="G240" s="14"/>
      <c r="H240" s="14"/>
      <c r="I240" s="14"/>
      <c r="J240"/>
      <c r="K240"/>
      <c r="L240"/>
      <c r="M240"/>
      <c r="N240"/>
      <c r="O240"/>
      <c r="P240" s="26"/>
      <c r="Q240" s="26"/>
      <c r="R240" s="26"/>
    </row>
    <row r="241" spans="1:18" s="8" customFormat="1" x14ac:dyDescent="0.3">
      <c r="A241" s="7"/>
      <c r="B241" s="7"/>
      <c r="C241" s="7"/>
      <c r="D241" s="7"/>
      <c r="E241" s="14"/>
      <c r="F241" s="14"/>
      <c r="G241" s="14"/>
      <c r="H241" s="14"/>
      <c r="I241" s="14"/>
      <c r="J241"/>
      <c r="K241"/>
      <c r="L241"/>
      <c r="M241"/>
      <c r="N241"/>
      <c r="O241"/>
      <c r="P241" s="26"/>
      <c r="Q241" s="26"/>
      <c r="R241" s="26"/>
    </row>
    <row r="242" spans="1:18" s="8" customFormat="1" x14ac:dyDescent="0.3">
      <c r="A242" s="7"/>
      <c r="B242" s="7"/>
      <c r="C242" s="7"/>
      <c r="D242" s="7"/>
      <c r="E242" s="14"/>
      <c r="F242" s="14"/>
      <c r="G242" s="14"/>
      <c r="H242" s="14"/>
      <c r="I242" s="14"/>
      <c r="J242"/>
      <c r="K242"/>
      <c r="L242"/>
      <c r="M242"/>
      <c r="N242"/>
      <c r="O242"/>
      <c r="P242" s="26"/>
      <c r="Q242" s="26"/>
      <c r="R242" s="26"/>
    </row>
    <row r="243" spans="1:18" s="8" customFormat="1" x14ac:dyDescent="0.3">
      <c r="A243" s="7"/>
      <c r="B243" s="7"/>
      <c r="C243" s="7"/>
      <c r="D243" s="7"/>
      <c r="E243" s="14"/>
      <c r="F243" s="14"/>
      <c r="G243" s="14"/>
      <c r="H243" s="14"/>
      <c r="I243" s="14"/>
      <c r="J243"/>
      <c r="K243"/>
      <c r="L243"/>
      <c r="M243"/>
      <c r="N243"/>
      <c r="O243"/>
      <c r="P243" s="26"/>
      <c r="Q243" s="26"/>
      <c r="R243" s="26"/>
    </row>
    <row r="244" spans="1:18" s="8" customFormat="1" x14ac:dyDescent="0.3">
      <c r="A244" s="7"/>
      <c r="B244" s="7"/>
      <c r="C244" s="7"/>
      <c r="D244" s="7"/>
      <c r="E244" s="14"/>
      <c r="F244" s="14"/>
      <c r="G244" s="14"/>
      <c r="H244" s="14"/>
      <c r="I244" s="14"/>
      <c r="J244"/>
      <c r="K244"/>
      <c r="L244"/>
      <c r="M244"/>
      <c r="N244"/>
      <c r="O244"/>
      <c r="P244" s="26"/>
      <c r="Q244" s="26"/>
      <c r="R244" s="26"/>
    </row>
    <row r="245" spans="1:18" s="8" customFormat="1" x14ac:dyDescent="0.3">
      <c r="A245" s="7"/>
      <c r="B245" s="7"/>
      <c r="C245" s="7"/>
      <c r="D245" s="7"/>
      <c r="E245" s="14"/>
      <c r="F245" s="14"/>
      <c r="G245" s="14"/>
      <c r="H245" s="14"/>
      <c r="I245" s="14"/>
      <c r="J245"/>
      <c r="K245"/>
      <c r="L245"/>
      <c r="M245"/>
      <c r="N245"/>
      <c r="O245"/>
      <c r="P245" s="26"/>
      <c r="Q245" s="26"/>
      <c r="R245" s="26"/>
    </row>
    <row r="246" spans="1:18" s="8" customFormat="1" x14ac:dyDescent="0.3">
      <c r="A246" s="7"/>
      <c r="B246" s="7"/>
      <c r="C246" s="7"/>
      <c r="D246" s="7"/>
      <c r="E246" s="14"/>
      <c r="F246" s="14"/>
      <c r="G246" s="14"/>
      <c r="H246" s="14"/>
      <c r="I246" s="14"/>
      <c r="J246"/>
      <c r="K246"/>
      <c r="L246"/>
      <c r="M246"/>
      <c r="N246"/>
      <c r="O246"/>
      <c r="P246" s="26"/>
      <c r="Q246" s="26"/>
      <c r="R246" s="26"/>
    </row>
    <row r="247" spans="1:18" s="8" customFormat="1" x14ac:dyDescent="0.3">
      <c r="A247" s="7"/>
      <c r="B247" s="7"/>
      <c r="C247" s="7"/>
      <c r="D247" s="7"/>
      <c r="E247" s="14"/>
      <c r="F247" s="14"/>
      <c r="G247" s="14"/>
      <c r="H247" s="14"/>
      <c r="I247" s="14"/>
      <c r="J247"/>
      <c r="K247"/>
      <c r="L247"/>
      <c r="M247"/>
      <c r="N247"/>
      <c r="O247"/>
      <c r="P247" s="26"/>
      <c r="Q247" s="26"/>
      <c r="R247" s="26"/>
    </row>
    <row r="248" spans="1:18" s="8" customFormat="1" x14ac:dyDescent="0.3">
      <c r="A248" s="7"/>
      <c r="B248" s="7"/>
      <c r="C248" s="7"/>
      <c r="D248" s="7"/>
      <c r="E248" s="14"/>
      <c r="F248" s="14"/>
      <c r="G248" s="14"/>
      <c r="H248" s="14"/>
      <c r="I248" s="14"/>
      <c r="J248"/>
      <c r="K248"/>
      <c r="L248"/>
      <c r="M248"/>
      <c r="N248"/>
      <c r="O248"/>
      <c r="P248" s="26"/>
      <c r="Q248" s="26"/>
      <c r="R248" s="26"/>
    </row>
    <row r="249" spans="1:18" s="9" customFormat="1" x14ac:dyDescent="0.3">
      <c r="A249" s="7"/>
      <c r="B249" s="7"/>
      <c r="C249" s="7"/>
      <c r="D249" s="7"/>
      <c r="E249" s="15"/>
      <c r="F249" s="15"/>
      <c r="G249" s="15"/>
      <c r="H249" s="15"/>
      <c r="I249" s="15"/>
      <c r="J249"/>
      <c r="K249"/>
      <c r="L249"/>
      <c r="M249"/>
      <c r="N249"/>
      <c r="O249"/>
    </row>
    <row r="250" spans="1:18" x14ac:dyDescent="0.3">
      <c r="A250" s="10"/>
      <c r="B250" s="10"/>
      <c r="C250" s="10"/>
      <c r="D250" s="10"/>
      <c r="E250" s="12"/>
      <c r="F250" s="12"/>
      <c r="G250" s="12"/>
      <c r="H250" s="12"/>
      <c r="I250" s="12"/>
      <c r="J250"/>
      <c r="K250"/>
      <c r="L250"/>
      <c r="M250"/>
      <c r="N250"/>
      <c r="O250"/>
      <c r="P250" s="24"/>
      <c r="Q250" s="24"/>
      <c r="R250" s="24"/>
    </row>
    <row r="251" spans="1:18" x14ac:dyDescent="0.3">
      <c r="A251" s="10"/>
      <c r="B251" s="10"/>
      <c r="C251" s="10"/>
      <c r="D251" s="10"/>
      <c r="E251" s="12"/>
      <c r="F251" s="12"/>
      <c r="G251" s="12"/>
      <c r="H251" s="12"/>
      <c r="I251" s="12"/>
      <c r="J251"/>
      <c r="K251"/>
      <c r="L251"/>
      <c r="M251"/>
      <c r="N251"/>
      <c r="O251"/>
      <c r="P251" s="24"/>
      <c r="Q251" s="24"/>
      <c r="R251" s="24"/>
    </row>
    <row r="252" spans="1:18" x14ac:dyDescent="0.3">
      <c r="A252" s="10"/>
      <c r="B252" s="10"/>
      <c r="C252" s="10"/>
      <c r="D252" s="10"/>
      <c r="E252" s="12"/>
      <c r="F252" s="12"/>
      <c r="G252" s="12"/>
      <c r="H252" s="12"/>
      <c r="I252" s="12"/>
      <c r="J252"/>
      <c r="K252"/>
      <c r="L252"/>
      <c r="M252"/>
      <c r="N252"/>
      <c r="O252"/>
      <c r="P252" s="24"/>
      <c r="Q252" s="24"/>
      <c r="R252" s="24"/>
    </row>
    <row r="253" spans="1:18" x14ac:dyDescent="0.3">
      <c r="A253" s="10"/>
      <c r="B253" s="10"/>
      <c r="C253" s="10"/>
      <c r="D253" s="10"/>
      <c r="E253" s="12"/>
      <c r="F253" s="12"/>
      <c r="G253" s="12"/>
      <c r="H253" s="12"/>
      <c r="I253" s="12"/>
      <c r="J253"/>
      <c r="K253"/>
      <c r="L253"/>
      <c r="M253"/>
      <c r="N253"/>
      <c r="O253"/>
      <c r="P253" s="24"/>
      <c r="Q253" s="24"/>
      <c r="R253" s="24"/>
    </row>
    <row r="254" spans="1:18" x14ac:dyDescent="0.3">
      <c r="A254" s="10"/>
      <c r="B254" s="10"/>
      <c r="C254" s="10"/>
      <c r="D254" s="10"/>
      <c r="E254" s="12"/>
      <c r="F254" s="12"/>
      <c r="G254" s="12"/>
      <c r="H254" s="12"/>
      <c r="I254" s="12"/>
      <c r="J254"/>
      <c r="K254"/>
      <c r="L254"/>
      <c r="M254"/>
      <c r="N254"/>
      <c r="O254"/>
      <c r="P254" s="24"/>
      <c r="Q254" s="24"/>
      <c r="R254" s="24"/>
    </row>
    <row r="255" spans="1:18" x14ac:dyDescent="0.3">
      <c r="A255" s="10"/>
      <c r="B255" s="10"/>
      <c r="C255" s="10"/>
      <c r="D255" s="10"/>
      <c r="E255" s="12"/>
      <c r="F255" s="12"/>
      <c r="G255" s="12"/>
      <c r="H255" s="12"/>
      <c r="I255" s="12"/>
      <c r="J255"/>
      <c r="K255"/>
      <c r="L255"/>
      <c r="M255"/>
      <c r="N255"/>
      <c r="O255"/>
      <c r="P255" s="24"/>
      <c r="Q255" s="24"/>
      <c r="R255" s="24"/>
    </row>
    <row r="256" spans="1:18" x14ac:dyDescent="0.3">
      <c r="A256" s="10"/>
      <c r="B256" s="10"/>
      <c r="C256" s="10"/>
      <c r="D256" s="10"/>
      <c r="E256" s="12"/>
      <c r="F256" s="12"/>
      <c r="G256" s="12"/>
      <c r="H256" s="12"/>
      <c r="I256" s="12"/>
      <c r="J256"/>
      <c r="K256"/>
      <c r="L256"/>
      <c r="M256"/>
      <c r="N256"/>
      <c r="O256"/>
      <c r="P256" s="24"/>
      <c r="Q256" s="24"/>
      <c r="R256" s="24"/>
    </row>
    <row r="257" spans="1:18" x14ac:dyDescent="0.3">
      <c r="A257" s="10"/>
      <c r="B257" s="10"/>
      <c r="C257" s="10"/>
      <c r="D257" s="10"/>
      <c r="E257" s="12"/>
      <c r="F257" s="12"/>
      <c r="G257" s="12"/>
      <c r="H257" s="12"/>
      <c r="I257" s="12"/>
      <c r="J257"/>
      <c r="K257"/>
      <c r="L257"/>
      <c r="M257"/>
      <c r="N257"/>
      <c r="O257"/>
      <c r="P257" s="24"/>
      <c r="Q257" s="24"/>
      <c r="R257" s="24"/>
    </row>
    <row r="258" spans="1:18" x14ac:dyDescent="0.3">
      <c r="A258" s="10"/>
      <c r="B258" s="10"/>
      <c r="C258" s="10"/>
      <c r="D258" s="10"/>
      <c r="E258" s="12"/>
      <c r="F258" s="12"/>
      <c r="G258" s="12"/>
      <c r="H258" s="12"/>
      <c r="I258" s="12"/>
      <c r="J258"/>
      <c r="K258"/>
      <c r="L258"/>
      <c r="M258"/>
      <c r="N258"/>
      <c r="O258"/>
      <c r="P258" s="24"/>
      <c r="Q258" s="24"/>
      <c r="R258" s="24"/>
    </row>
    <row r="259" spans="1:18" x14ac:dyDescent="0.3">
      <c r="A259" s="10"/>
      <c r="B259" s="10"/>
      <c r="C259" s="10"/>
      <c r="D259" s="10"/>
      <c r="E259" s="12"/>
      <c r="F259" s="12"/>
      <c r="G259" s="12"/>
      <c r="H259" s="12"/>
      <c r="I259" s="12"/>
      <c r="J259"/>
      <c r="K259"/>
      <c r="L259"/>
      <c r="M259"/>
      <c r="N259"/>
      <c r="O259"/>
      <c r="P259" s="24"/>
      <c r="Q259" s="24"/>
      <c r="R259" s="24"/>
    </row>
    <row r="260" spans="1:18" x14ac:dyDescent="0.3">
      <c r="A260" s="10"/>
      <c r="B260" s="10"/>
      <c r="C260" s="10"/>
      <c r="D260" s="10"/>
      <c r="E260" s="12"/>
      <c r="F260" s="12"/>
      <c r="G260" s="12"/>
      <c r="H260" s="12"/>
      <c r="I260" s="12"/>
      <c r="J260"/>
      <c r="K260"/>
      <c r="L260"/>
      <c r="M260"/>
      <c r="N260"/>
      <c r="O260"/>
      <c r="P260" s="24"/>
      <c r="Q260" s="24"/>
      <c r="R260" s="24"/>
    </row>
    <row r="261" spans="1:18" x14ac:dyDescent="0.3">
      <c r="A261" s="10"/>
      <c r="B261" s="10"/>
      <c r="C261" s="10"/>
      <c r="D261" s="10"/>
      <c r="E261" s="27"/>
      <c r="F261" s="27"/>
      <c r="G261" s="27"/>
      <c r="H261" s="27"/>
      <c r="I261" s="27"/>
      <c r="J261"/>
      <c r="K261"/>
      <c r="L261"/>
      <c r="M261"/>
      <c r="N261"/>
      <c r="O261"/>
    </row>
    <row r="262" spans="1:18" x14ac:dyDescent="0.3">
      <c r="A262" s="10"/>
      <c r="B262" s="10"/>
      <c r="C262" s="10"/>
      <c r="D262" s="10"/>
      <c r="E262" s="27"/>
      <c r="F262" s="27"/>
      <c r="G262" s="27"/>
      <c r="H262" s="27"/>
      <c r="I262" s="27"/>
      <c r="J262"/>
      <c r="K262"/>
      <c r="L262"/>
      <c r="M262"/>
      <c r="N262"/>
      <c r="O262"/>
    </row>
    <row r="263" spans="1:18" x14ac:dyDescent="0.3">
      <c r="A263" s="10"/>
      <c r="B263" s="10"/>
      <c r="C263" s="10"/>
      <c r="D263" s="10"/>
      <c r="E263" s="27"/>
      <c r="F263" s="27"/>
      <c r="G263" s="27"/>
      <c r="H263" s="27"/>
      <c r="I263" s="27"/>
      <c r="J263"/>
      <c r="K263"/>
      <c r="L263"/>
      <c r="M263"/>
      <c r="N263"/>
      <c r="O263"/>
    </row>
    <row r="264" spans="1:18" x14ac:dyDescent="0.3">
      <c r="A264" s="10"/>
      <c r="B264" s="10"/>
      <c r="C264" s="10"/>
      <c r="D264" s="10"/>
      <c r="E264" s="27"/>
      <c r="F264" s="27"/>
      <c r="G264" s="27"/>
      <c r="H264" s="27"/>
      <c r="I264" s="27"/>
      <c r="J264"/>
      <c r="K264"/>
      <c r="L264"/>
      <c r="M264"/>
      <c r="N264"/>
      <c r="O264"/>
    </row>
    <row r="265" spans="1:18" x14ac:dyDescent="0.3">
      <c r="A265" s="10"/>
      <c r="B265" s="10"/>
      <c r="C265" s="10"/>
      <c r="D265" s="10"/>
      <c r="E265" s="27"/>
      <c r="F265" s="27"/>
      <c r="G265" s="27"/>
      <c r="H265" s="27"/>
      <c r="I265" s="27"/>
      <c r="J265"/>
      <c r="K265"/>
      <c r="L265"/>
      <c r="M265"/>
      <c r="N265"/>
      <c r="O265"/>
    </row>
    <row r="266" spans="1:18" x14ac:dyDescent="0.3">
      <c r="A266" s="10"/>
      <c r="B266" s="10"/>
      <c r="C266" s="10"/>
      <c r="D266" s="10"/>
      <c r="E266" s="27"/>
      <c r="F266" s="27"/>
      <c r="G266" s="27"/>
      <c r="H266" s="27"/>
      <c r="I266" s="27"/>
      <c r="J266"/>
      <c r="K266"/>
      <c r="L266"/>
      <c r="M266"/>
      <c r="N266"/>
      <c r="O266"/>
    </row>
    <row r="267" spans="1:18" x14ac:dyDescent="0.3">
      <c r="A267" s="10"/>
      <c r="B267" s="10"/>
      <c r="C267" s="10"/>
      <c r="D267" s="10"/>
      <c r="E267" s="27"/>
      <c r="F267" s="27"/>
      <c r="G267" s="27"/>
      <c r="H267" s="27"/>
      <c r="I267" s="27"/>
      <c r="J267"/>
      <c r="K267"/>
      <c r="L267"/>
      <c r="M267"/>
      <c r="N267"/>
      <c r="O267"/>
    </row>
    <row r="268" spans="1:18" x14ac:dyDescent="0.3">
      <c r="A268" s="10"/>
      <c r="B268" s="10"/>
      <c r="C268" s="10"/>
      <c r="D268" s="10"/>
      <c r="E268" s="27"/>
      <c r="F268" s="27"/>
      <c r="G268" s="27"/>
      <c r="H268" s="27"/>
      <c r="I268" s="27"/>
      <c r="J268"/>
      <c r="K268"/>
      <c r="L268"/>
      <c r="M268"/>
      <c r="N268"/>
      <c r="O268"/>
    </row>
    <row r="269" spans="1:18" x14ac:dyDescent="0.3">
      <c r="A269" s="10"/>
      <c r="B269" s="10"/>
      <c r="C269" s="10"/>
      <c r="D269" s="10"/>
      <c r="E269" s="27"/>
      <c r="F269" s="27"/>
      <c r="G269" s="27"/>
      <c r="H269" s="27"/>
      <c r="I269" s="27"/>
      <c r="J269"/>
      <c r="K269"/>
      <c r="L269"/>
      <c r="M269"/>
      <c r="N269"/>
      <c r="O269"/>
    </row>
    <row r="270" spans="1:18" x14ac:dyDescent="0.3">
      <c r="A270" s="10"/>
      <c r="B270" s="10"/>
      <c r="C270" s="10"/>
      <c r="D270" s="10"/>
      <c r="E270" s="27"/>
      <c r="F270" s="27"/>
      <c r="G270" s="27"/>
      <c r="H270" s="27"/>
      <c r="I270" s="27"/>
      <c r="J270"/>
      <c r="K270"/>
      <c r="L270"/>
      <c r="M270"/>
      <c r="N270"/>
      <c r="O270"/>
    </row>
    <row r="271" spans="1:18" x14ac:dyDescent="0.3">
      <c r="A271" s="10"/>
      <c r="B271" s="10"/>
      <c r="C271" s="10"/>
      <c r="D271" s="10"/>
      <c r="E271" s="27"/>
      <c r="F271" s="27"/>
      <c r="G271" s="27"/>
      <c r="H271" s="27"/>
      <c r="I271" s="27"/>
      <c r="J271"/>
      <c r="K271"/>
      <c r="L271"/>
      <c r="M271"/>
      <c r="N271"/>
      <c r="O271"/>
    </row>
    <row r="272" spans="1:18" x14ac:dyDescent="0.3">
      <c r="A272" s="10"/>
      <c r="B272" s="10"/>
      <c r="C272" s="10"/>
      <c r="D272" s="10"/>
      <c r="E272" s="27"/>
      <c r="F272" s="27"/>
      <c r="G272" s="27"/>
      <c r="H272" s="27"/>
      <c r="I272" s="27"/>
      <c r="J272"/>
      <c r="K272"/>
      <c r="L272"/>
      <c r="M272"/>
      <c r="N272"/>
      <c r="O272"/>
    </row>
    <row r="273" spans="1:15" x14ac:dyDescent="0.3">
      <c r="A273" s="10"/>
      <c r="B273" s="10"/>
      <c r="C273" s="10"/>
      <c r="D273" s="10"/>
      <c r="E273" s="27"/>
      <c r="F273" s="27"/>
      <c r="G273" s="27"/>
      <c r="H273" s="27"/>
      <c r="I273" s="27"/>
      <c r="J273"/>
      <c r="K273"/>
      <c r="L273"/>
      <c r="M273"/>
      <c r="N273"/>
      <c r="O273"/>
    </row>
    <row r="274" spans="1:15" x14ac:dyDescent="0.3">
      <c r="A274" s="10"/>
      <c r="B274" s="10"/>
      <c r="C274" s="10"/>
      <c r="D274" s="10"/>
      <c r="E274" s="27"/>
      <c r="F274" s="27"/>
      <c r="G274" s="27"/>
      <c r="H274" s="27"/>
      <c r="I274" s="27"/>
      <c r="J274"/>
      <c r="K274"/>
      <c r="L274"/>
      <c r="M274"/>
      <c r="N274"/>
      <c r="O274"/>
    </row>
    <row r="275" spans="1:15" x14ac:dyDescent="0.3">
      <c r="A275" s="10"/>
      <c r="B275" s="10"/>
      <c r="C275" s="10"/>
      <c r="D275" s="10"/>
      <c r="E275" s="27"/>
      <c r="F275" s="27"/>
      <c r="G275" s="27"/>
      <c r="H275" s="27"/>
      <c r="I275" s="27"/>
      <c r="J275"/>
      <c r="K275"/>
      <c r="L275"/>
      <c r="M275"/>
      <c r="N275"/>
      <c r="O275"/>
    </row>
    <row r="276" spans="1:15" x14ac:dyDescent="0.3">
      <c r="A276" s="10"/>
      <c r="B276" s="10"/>
      <c r="C276" s="10"/>
      <c r="D276" s="10"/>
      <c r="E276" s="27"/>
      <c r="F276" s="27"/>
      <c r="G276" s="27"/>
      <c r="H276" s="27"/>
      <c r="I276" s="27"/>
      <c r="J276"/>
      <c r="K276"/>
      <c r="L276"/>
      <c r="M276"/>
      <c r="N276"/>
      <c r="O276"/>
    </row>
    <row r="277" spans="1:15" x14ac:dyDescent="0.3">
      <c r="A277" s="10"/>
      <c r="B277" s="10"/>
      <c r="C277" s="10"/>
      <c r="D277" s="10"/>
      <c r="E277" s="27"/>
      <c r="F277" s="27"/>
      <c r="G277" s="27"/>
      <c r="H277" s="27"/>
      <c r="I277" s="27"/>
      <c r="J277"/>
      <c r="K277"/>
      <c r="L277"/>
      <c r="M277"/>
      <c r="N277"/>
      <c r="O277"/>
    </row>
    <row r="278" spans="1:15" x14ac:dyDescent="0.3">
      <c r="A278" s="10"/>
      <c r="B278" s="10"/>
      <c r="C278" s="10"/>
      <c r="D278" s="10"/>
      <c r="E278" s="27"/>
      <c r="F278" s="27"/>
      <c r="G278" s="27"/>
      <c r="H278" s="27"/>
      <c r="I278" s="27"/>
      <c r="J278"/>
      <c r="K278"/>
      <c r="L278"/>
      <c r="M278"/>
      <c r="N278"/>
      <c r="O278"/>
    </row>
    <row r="279" spans="1:15" x14ac:dyDescent="0.3">
      <c r="A279" s="10"/>
      <c r="B279" s="10"/>
      <c r="C279" s="10"/>
      <c r="D279" s="10"/>
      <c r="E279" s="27"/>
      <c r="F279" s="27"/>
      <c r="G279" s="27"/>
      <c r="H279" s="27"/>
      <c r="I279" s="27"/>
      <c r="J279"/>
      <c r="K279"/>
      <c r="L279"/>
      <c r="M279"/>
      <c r="N279"/>
      <c r="O279"/>
    </row>
    <row r="280" spans="1:15" x14ac:dyDescent="0.3">
      <c r="A280" s="10"/>
      <c r="B280" s="10"/>
      <c r="C280" s="10"/>
      <c r="D280" s="10"/>
      <c r="E280" s="27"/>
      <c r="F280" s="27"/>
      <c r="G280" s="27"/>
      <c r="H280" s="27"/>
      <c r="I280" s="27"/>
      <c r="J280"/>
      <c r="K280"/>
      <c r="L280"/>
      <c r="M280"/>
      <c r="N280"/>
      <c r="O280"/>
    </row>
    <row r="281" spans="1:15" x14ac:dyDescent="0.3">
      <c r="A281" s="10"/>
      <c r="B281" s="10"/>
      <c r="C281" s="10"/>
      <c r="D281" s="10"/>
      <c r="E281" s="27"/>
      <c r="F281" s="27"/>
      <c r="G281" s="27"/>
      <c r="H281" s="27"/>
      <c r="I281" s="27"/>
      <c r="J281"/>
      <c r="K281"/>
      <c r="L281"/>
      <c r="M281"/>
      <c r="N281"/>
      <c r="O281"/>
    </row>
    <row r="282" spans="1:15" x14ac:dyDescent="0.3">
      <c r="A282" s="10"/>
      <c r="B282" s="10"/>
      <c r="C282" s="10"/>
      <c r="D282" s="10"/>
      <c r="E282" s="27"/>
      <c r="F282" s="27"/>
      <c r="G282" s="27"/>
      <c r="H282" s="27"/>
      <c r="I282" s="27"/>
      <c r="J282"/>
      <c r="K282"/>
      <c r="L282"/>
      <c r="M282"/>
      <c r="N282"/>
      <c r="O282"/>
    </row>
    <row r="283" spans="1:15" x14ac:dyDescent="0.3">
      <c r="A283" s="10"/>
      <c r="B283" s="10"/>
      <c r="C283" s="10"/>
      <c r="D283" s="10"/>
      <c r="E283" s="27"/>
      <c r="F283" s="27"/>
      <c r="G283" s="27"/>
      <c r="H283" s="27"/>
      <c r="I283" s="27"/>
      <c r="J283"/>
      <c r="K283"/>
      <c r="L283"/>
      <c r="M283"/>
      <c r="N283"/>
      <c r="O283"/>
    </row>
    <row r="284" spans="1:15" x14ac:dyDescent="0.3">
      <c r="A284" s="10"/>
      <c r="B284" s="10"/>
      <c r="C284" s="10"/>
      <c r="D284" s="10"/>
      <c r="E284" s="27"/>
      <c r="F284" s="27"/>
      <c r="G284" s="27"/>
      <c r="H284" s="27"/>
      <c r="I284" s="27"/>
      <c r="J284"/>
      <c r="K284"/>
      <c r="L284"/>
      <c r="M284"/>
      <c r="N284"/>
      <c r="O284"/>
    </row>
    <row r="285" spans="1:15" x14ac:dyDescent="0.3">
      <c r="A285" s="10"/>
      <c r="B285" s="10"/>
      <c r="C285" s="10"/>
      <c r="D285" s="10"/>
      <c r="E285" s="27"/>
      <c r="F285" s="27"/>
      <c r="G285" s="27"/>
      <c r="H285" s="27"/>
      <c r="I285" s="27"/>
      <c r="J285"/>
      <c r="K285"/>
      <c r="L285"/>
      <c r="M285"/>
      <c r="N285"/>
      <c r="O285"/>
    </row>
    <row r="286" spans="1:15" x14ac:dyDescent="0.3">
      <c r="A286" s="10"/>
      <c r="B286" s="10"/>
      <c r="C286" s="10"/>
      <c r="D286" s="10"/>
      <c r="E286" s="27"/>
      <c r="F286" s="27"/>
      <c r="G286" s="27"/>
      <c r="H286" s="27"/>
      <c r="I286" s="27"/>
      <c r="J286"/>
      <c r="K286"/>
      <c r="L286"/>
      <c r="M286"/>
      <c r="N286"/>
      <c r="O286"/>
    </row>
    <row r="287" spans="1:15" x14ac:dyDescent="0.3">
      <c r="A287" s="10"/>
      <c r="B287" s="10"/>
      <c r="C287" s="10"/>
      <c r="D287" s="10"/>
      <c r="E287" s="27"/>
      <c r="F287" s="27"/>
      <c r="G287" s="27"/>
      <c r="H287" s="27"/>
      <c r="I287" s="27"/>
      <c r="J287"/>
      <c r="K287"/>
      <c r="L287"/>
      <c r="M287"/>
      <c r="N287"/>
      <c r="O287"/>
    </row>
    <row r="288" spans="1:15" x14ac:dyDescent="0.3">
      <c r="A288" s="10"/>
      <c r="B288" s="10"/>
      <c r="C288" s="10"/>
      <c r="D288" s="10"/>
      <c r="E288" s="27"/>
      <c r="F288" s="27"/>
      <c r="G288" s="27"/>
      <c r="H288" s="27"/>
      <c r="I288" s="27"/>
      <c r="J288"/>
      <c r="K288"/>
      <c r="L288"/>
      <c r="M288"/>
      <c r="N288"/>
      <c r="O288"/>
    </row>
    <row r="289" spans="1:15" x14ac:dyDescent="0.3">
      <c r="A289" s="10"/>
      <c r="B289" s="10"/>
      <c r="C289" s="10"/>
      <c r="D289" s="10"/>
      <c r="E289" s="27"/>
      <c r="F289" s="27"/>
      <c r="G289" s="27"/>
      <c r="H289" s="27"/>
      <c r="I289" s="27"/>
      <c r="J289"/>
      <c r="K289"/>
      <c r="L289"/>
      <c r="M289"/>
      <c r="N289"/>
      <c r="O289"/>
    </row>
    <row r="290" spans="1:15" x14ac:dyDescent="0.3">
      <c r="A290" s="10"/>
      <c r="B290" s="10"/>
      <c r="C290" s="10"/>
      <c r="D290" s="10"/>
      <c r="E290" s="27"/>
      <c r="F290" s="27"/>
      <c r="G290" s="27"/>
      <c r="H290" s="27"/>
      <c r="I290" s="27"/>
      <c r="J290"/>
      <c r="K290"/>
      <c r="L290"/>
      <c r="M290"/>
      <c r="N290"/>
      <c r="O290"/>
    </row>
    <row r="291" spans="1:15" x14ac:dyDescent="0.3">
      <c r="A291" s="10"/>
      <c r="B291" s="10"/>
      <c r="C291" s="10"/>
      <c r="D291" s="10"/>
      <c r="E291" s="27"/>
      <c r="F291" s="27"/>
      <c r="G291" s="27"/>
      <c r="H291" s="27"/>
      <c r="I291" s="27"/>
      <c r="J291"/>
      <c r="K291"/>
      <c r="L291"/>
      <c r="M291"/>
      <c r="N291"/>
      <c r="O291"/>
    </row>
    <row r="292" spans="1:15" x14ac:dyDescent="0.3">
      <c r="A292" s="10"/>
      <c r="B292" s="10"/>
      <c r="C292" s="10"/>
      <c r="D292" s="10"/>
      <c r="E292" s="27"/>
      <c r="F292" s="27"/>
      <c r="G292" s="27"/>
      <c r="H292" s="27"/>
      <c r="I292" s="27"/>
      <c r="J292"/>
      <c r="K292"/>
      <c r="L292"/>
      <c r="M292"/>
      <c r="N292"/>
      <c r="O292"/>
    </row>
    <row r="293" spans="1:15" x14ac:dyDescent="0.3">
      <c r="A293" s="10"/>
      <c r="B293" s="10"/>
      <c r="C293" s="10"/>
      <c r="D293" s="10"/>
      <c r="E293" s="27"/>
      <c r="F293" s="27"/>
      <c r="G293" s="27"/>
      <c r="H293" s="27"/>
      <c r="I293" s="27"/>
      <c r="J293"/>
      <c r="K293"/>
      <c r="L293"/>
      <c r="M293"/>
      <c r="N293"/>
      <c r="O293"/>
    </row>
    <row r="294" spans="1:15" x14ac:dyDescent="0.3">
      <c r="A294" s="10"/>
      <c r="B294" s="10"/>
      <c r="C294" s="10"/>
      <c r="D294" s="10"/>
      <c r="E294" s="27"/>
      <c r="F294" s="27"/>
      <c r="G294" s="27"/>
      <c r="H294" s="27"/>
      <c r="I294" s="27"/>
      <c r="J294"/>
      <c r="K294"/>
      <c r="L294"/>
      <c r="M294"/>
      <c r="N294"/>
      <c r="O294"/>
    </row>
    <row r="295" spans="1:15" x14ac:dyDescent="0.3">
      <c r="A295" s="10"/>
      <c r="B295" s="10"/>
      <c r="C295" s="10"/>
      <c r="D295" s="10"/>
      <c r="E295" s="27"/>
      <c r="F295" s="27"/>
      <c r="G295" s="27"/>
      <c r="H295" s="27"/>
      <c r="I295" s="27"/>
      <c r="J295"/>
      <c r="K295"/>
      <c r="L295"/>
      <c r="M295"/>
      <c r="N295"/>
      <c r="O295"/>
    </row>
    <row r="296" spans="1:15" x14ac:dyDescent="0.3">
      <c r="A296" s="10"/>
      <c r="B296" s="10"/>
      <c r="C296" s="10"/>
      <c r="D296" s="10"/>
      <c r="J296"/>
      <c r="K296"/>
      <c r="L296"/>
      <c r="M296"/>
      <c r="N296"/>
      <c r="O296"/>
    </row>
    <row r="297" spans="1:15" x14ac:dyDescent="0.3">
      <c r="A297" s="10"/>
      <c r="B297" s="10"/>
      <c r="C297" s="10"/>
      <c r="D297" s="10"/>
      <c r="J297"/>
      <c r="K297"/>
      <c r="L297"/>
      <c r="M297"/>
      <c r="N297"/>
      <c r="O297"/>
    </row>
    <row r="298" spans="1:15" x14ac:dyDescent="0.3">
      <c r="A298" s="10"/>
      <c r="B298" s="10"/>
      <c r="C298" s="10"/>
      <c r="D298" s="10"/>
    </row>
    <row r="299" spans="1:15" x14ac:dyDescent="0.3">
      <c r="A299" s="10"/>
      <c r="B299" s="10"/>
      <c r="C299" s="10"/>
      <c r="D299" s="10"/>
    </row>
    <row r="300" spans="1:15" x14ac:dyDescent="0.3">
      <c r="A300" s="10"/>
      <c r="B300" s="10"/>
      <c r="C300" s="10"/>
      <c r="D300" s="10"/>
    </row>
    <row r="301" spans="1:15" x14ac:dyDescent="0.3">
      <c r="A301" s="10"/>
      <c r="B301" s="10"/>
      <c r="C301" s="10"/>
      <c r="D301" s="10"/>
    </row>
    <row r="302" spans="1:15" x14ac:dyDescent="0.3">
      <c r="A302" s="10"/>
      <c r="B302" s="10"/>
      <c r="C302" s="10"/>
      <c r="D302" s="10"/>
    </row>
    <row r="303" spans="1:15" x14ac:dyDescent="0.3">
      <c r="A303" s="10"/>
      <c r="B303" s="10"/>
      <c r="C303" s="10"/>
      <c r="D303" s="10"/>
    </row>
  </sheetData>
  <pageMargins left="0.45" right="0.45" top="0.5" bottom="0.5" header="0.3" footer="0.3"/>
  <pageSetup orientation="portrait" r:id="rId1"/>
  <rowBreaks count="2" manualBreakCount="2">
    <brk id="41" max="16383" man="1"/>
    <brk id="8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30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9.109375" defaultRowHeight="14.4" x14ac:dyDescent="0.3"/>
  <cols>
    <col min="1" max="2" width="3" style="11" customWidth="1"/>
    <col min="3" max="3" width="1.88671875" style="11" customWidth="1"/>
    <col min="4" max="4" width="37.77734375" style="11" customWidth="1"/>
    <col min="5" max="5" width="11.21875" style="3" customWidth="1"/>
    <col min="6" max="8" width="11.88671875" style="3" customWidth="1"/>
    <col min="9" max="9" width="12.44140625" style="3" customWidth="1"/>
    <col min="10" max="11" width="9.109375" style="3"/>
    <col min="12" max="12" width="12.33203125" style="3" bestFit="1" customWidth="1"/>
    <col min="13" max="14" width="9.109375" style="3"/>
    <col min="15" max="15" width="20.77734375" style="3" customWidth="1"/>
    <col min="16" max="16" width="10.109375" style="3" bestFit="1" customWidth="1"/>
    <col min="17" max="17" width="9.21875" style="3" bestFit="1" customWidth="1"/>
    <col min="18" max="16384" width="9.109375" style="3"/>
  </cols>
  <sheetData>
    <row r="1" spans="1:18" x14ac:dyDescent="0.3">
      <c r="A1" s="1"/>
      <c r="B1" s="1"/>
      <c r="C1" s="1"/>
      <c r="D1" s="42" t="s">
        <v>201</v>
      </c>
      <c r="E1" s="2">
        <v>2017</v>
      </c>
      <c r="F1" s="2">
        <v>2017</v>
      </c>
      <c r="G1" s="2">
        <v>2018</v>
      </c>
      <c r="H1" s="33">
        <v>2018</v>
      </c>
      <c r="I1" s="33">
        <v>2019</v>
      </c>
      <c r="J1" s="24"/>
      <c r="K1" s="24"/>
      <c r="L1" s="24"/>
      <c r="M1" s="24"/>
      <c r="N1" s="24"/>
      <c r="O1" s="24"/>
      <c r="P1" s="24"/>
      <c r="Q1" s="24"/>
      <c r="R1" s="24"/>
    </row>
    <row r="2" spans="1:18" s="5" customFormat="1" x14ac:dyDescent="0.3">
      <c r="A2" s="4"/>
      <c r="B2" s="4"/>
      <c r="C2" s="4"/>
      <c r="D2" s="4"/>
      <c r="E2" s="2" t="s">
        <v>0</v>
      </c>
      <c r="F2" s="2" t="s">
        <v>155</v>
      </c>
      <c r="G2" s="2" t="s">
        <v>155</v>
      </c>
      <c r="H2" s="33" t="s">
        <v>0</v>
      </c>
      <c r="I2" s="33" t="s">
        <v>200</v>
      </c>
      <c r="J2" s="25"/>
      <c r="K2" s="25"/>
      <c r="L2" s="25"/>
      <c r="M2" s="25"/>
      <c r="N2" s="25"/>
      <c r="O2" s="25"/>
      <c r="P2" s="25"/>
      <c r="Q2" s="25"/>
      <c r="R2" s="25"/>
    </row>
    <row r="3" spans="1:18" x14ac:dyDescent="0.3">
      <c r="A3" s="1"/>
      <c r="B3" s="1" t="s">
        <v>153</v>
      </c>
      <c r="C3" s="1"/>
      <c r="D3" s="1"/>
      <c r="E3" s="24"/>
      <c r="F3" s="24"/>
      <c r="G3" s="24"/>
      <c r="H3" s="24"/>
      <c r="I3" s="24"/>
      <c r="J3" s="12"/>
      <c r="K3" s="30"/>
      <c r="L3" s="24"/>
      <c r="M3" s="24"/>
      <c r="N3" s="24"/>
      <c r="O3" s="24"/>
      <c r="P3" s="24"/>
      <c r="Q3" s="24"/>
      <c r="R3" s="24"/>
    </row>
    <row r="4" spans="1:18" x14ac:dyDescent="0.3">
      <c r="A4" s="1"/>
      <c r="B4" s="1"/>
      <c r="C4" s="1" t="s">
        <v>1</v>
      </c>
      <c r="D4" s="1"/>
      <c r="E4" s="24"/>
      <c r="F4" s="24"/>
      <c r="G4" s="24"/>
      <c r="H4" s="24"/>
      <c r="I4" s="24"/>
      <c r="J4" s="12"/>
      <c r="K4" s="30"/>
      <c r="L4" s="24"/>
      <c r="M4" s="24"/>
      <c r="N4" s="24"/>
      <c r="O4" s="24"/>
      <c r="P4" s="24"/>
      <c r="Q4" s="24"/>
      <c r="R4" s="24"/>
    </row>
    <row r="5" spans="1:18" x14ac:dyDescent="0.3">
      <c r="A5" s="1"/>
      <c r="B5" s="1"/>
      <c r="C5" s="1"/>
      <c r="D5" s="1" t="s">
        <v>2</v>
      </c>
      <c r="E5" s="12">
        <v>295000</v>
      </c>
      <c r="F5" s="12">
        <v>291758.44</v>
      </c>
      <c r="G5" s="12">
        <v>298120.74</v>
      </c>
      <c r="H5" s="12">
        <v>295000</v>
      </c>
      <c r="I5" s="12">
        <v>298000</v>
      </c>
      <c r="J5" s="12"/>
      <c r="K5" s="30"/>
      <c r="L5" s="24"/>
      <c r="M5" s="24"/>
      <c r="N5" s="24"/>
      <c r="O5" s="24"/>
      <c r="P5" s="24"/>
      <c r="Q5" s="24"/>
      <c r="R5" s="24"/>
    </row>
    <row r="6" spans="1:18" x14ac:dyDescent="0.3">
      <c r="A6" s="1"/>
      <c r="B6" s="1"/>
      <c r="C6" s="1"/>
      <c r="D6" s="1" t="s">
        <v>3</v>
      </c>
      <c r="E6" s="12">
        <v>44500</v>
      </c>
      <c r="F6" s="12">
        <v>49335.5</v>
      </c>
      <c r="G6" s="12">
        <v>58132.35</v>
      </c>
      <c r="H6" s="12">
        <f>51000-950</f>
        <v>50050</v>
      </c>
      <c r="I6" s="12">
        <v>54500</v>
      </c>
      <c r="J6" s="12"/>
      <c r="K6" s="30"/>
      <c r="L6" s="36"/>
      <c r="M6" s="24"/>
      <c r="N6" s="24"/>
      <c r="O6" s="24"/>
      <c r="P6" s="24"/>
      <c r="Q6" s="24"/>
      <c r="R6" s="24"/>
    </row>
    <row r="7" spans="1:18" hidden="1" x14ac:dyDescent="0.3">
      <c r="A7" s="1"/>
      <c r="B7" s="1"/>
      <c r="C7" s="1"/>
      <c r="D7" s="1" t="s">
        <v>4</v>
      </c>
      <c r="E7" s="12"/>
      <c r="F7" s="12"/>
      <c r="G7" s="12"/>
      <c r="H7" s="12"/>
      <c r="I7" s="12"/>
      <c r="J7" s="12"/>
      <c r="K7" s="30"/>
      <c r="L7" s="24"/>
      <c r="M7" s="24"/>
      <c r="N7" s="24"/>
      <c r="O7" s="24"/>
      <c r="P7" s="24"/>
      <c r="Q7" s="24"/>
      <c r="R7" s="24"/>
    </row>
    <row r="8" spans="1:18" ht="15" thickBot="1" x14ac:dyDescent="0.35">
      <c r="A8" s="1"/>
      <c r="B8" s="1"/>
      <c r="C8" s="1"/>
      <c r="D8" s="1" t="s">
        <v>5</v>
      </c>
      <c r="E8" s="13"/>
      <c r="F8" s="13"/>
      <c r="G8" s="13">
        <v>0</v>
      </c>
      <c r="H8" s="13"/>
      <c r="I8" s="13"/>
      <c r="J8" s="12"/>
      <c r="K8" s="30"/>
      <c r="L8" s="24"/>
      <c r="M8" s="24"/>
      <c r="N8" s="24"/>
      <c r="O8" s="24"/>
      <c r="P8" s="24"/>
      <c r="Q8" s="24"/>
      <c r="R8" s="24"/>
    </row>
    <row r="9" spans="1:18" x14ac:dyDescent="0.3">
      <c r="A9" s="17"/>
      <c r="B9" s="17"/>
      <c r="C9" s="17" t="s">
        <v>6</v>
      </c>
      <c r="D9" s="17"/>
      <c r="E9" s="12">
        <f>SUM(E5:E8)</f>
        <v>339500</v>
      </c>
      <c r="F9" s="18">
        <f>SUM(F5:F8)</f>
        <v>341093.94</v>
      </c>
      <c r="G9" s="18">
        <f>SUM(G5:G8)</f>
        <v>356253.08999999997</v>
      </c>
      <c r="H9" s="18">
        <f>SUM(H5:H8)</f>
        <v>345050</v>
      </c>
      <c r="I9" s="18">
        <f>SUM(I5:I8)</f>
        <v>352500</v>
      </c>
      <c r="J9" s="12"/>
      <c r="K9" s="30"/>
      <c r="L9" s="24"/>
      <c r="M9" s="24"/>
      <c r="N9" s="24"/>
      <c r="O9" s="24"/>
      <c r="P9" s="24"/>
      <c r="Q9" s="24"/>
      <c r="R9" s="24"/>
    </row>
    <row r="10" spans="1:18" x14ac:dyDescent="0.3">
      <c r="A10" s="1"/>
      <c r="B10" s="1"/>
      <c r="C10" s="1" t="s">
        <v>7</v>
      </c>
      <c r="D10" s="1"/>
      <c r="E10" s="12"/>
      <c r="F10" s="12"/>
      <c r="G10" s="12"/>
      <c r="H10" s="12"/>
      <c r="I10" s="12"/>
      <c r="J10" s="12"/>
      <c r="K10" s="30"/>
      <c r="L10" s="24"/>
      <c r="M10" s="24"/>
      <c r="N10" s="24"/>
      <c r="O10" s="24"/>
      <c r="P10" s="24"/>
      <c r="Q10" s="24"/>
      <c r="R10" s="24"/>
    </row>
    <row r="11" spans="1:18" x14ac:dyDescent="0.3">
      <c r="A11" s="1"/>
      <c r="B11" s="1"/>
      <c r="C11" s="1"/>
      <c r="D11" s="1" t="s">
        <v>8</v>
      </c>
      <c r="E11" s="12">
        <v>5200</v>
      </c>
      <c r="F11" s="31">
        <v>3441.2</v>
      </c>
      <c r="G11" s="31">
        <v>2491.3000000000002</v>
      </c>
      <c r="H11" s="12">
        <v>3400</v>
      </c>
      <c r="I11" s="12">
        <v>2500</v>
      </c>
      <c r="J11" s="12"/>
      <c r="K11" s="30"/>
      <c r="L11" s="24"/>
      <c r="M11" s="24"/>
      <c r="N11" s="24"/>
      <c r="O11" s="24"/>
      <c r="P11" s="24"/>
      <c r="Q11" s="24"/>
      <c r="R11" s="24"/>
    </row>
    <row r="12" spans="1:18" x14ac:dyDescent="0.3">
      <c r="A12" s="1"/>
      <c r="B12" s="1"/>
      <c r="C12" s="1"/>
      <c r="D12" s="1" t="s">
        <v>9</v>
      </c>
      <c r="E12" s="12">
        <v>12000</v>
      </c>
      <c r="F12" s="31">
        <v>22016.41</v>
      </c>
      <c r="G12" s="31">
        <v>26610.6</v>
      </c>
      <c r="H12" s="12">
        <v>23000</v>
      </c>
      <c r="I12" s="12">
        <v>25000</v>
      </c>
      <c r="J12" s="12"/>
      <c r="K12"/>
      <c r="L12" s="24"/>
      <c r="M12" s="24"/>
      <c r="N12" s="24"/>
      <c r="O12" s="24"/>
      <c r="P12" s="24"/>
      <c r="Q12" s="24"/>
      <c r="R12" s="24"/>
    </row>
    <row r="13" spans="1:18" x14ac:dyDescent="0.3">
      <c r="A13" s="1"/>
      <c r="B13" s="1"/>
      <c r="C13" s="1"/>
      <c r="D13" s="1" t="s">
        <v>10</v>
      </c>
      <c r="E13" s="12">
        <v>86000</v>
      </c>
      <c r="F13" s="31">
        <v>80179.199999999997</v>
      </c>
      <c r="G13" s="31">
        <v>77695.23</v>
      </c>
      <c r="H13" s="12">
        <v>80000</v>
      </c>
      <c r="I13" s="12">
        <v>78000</v>
      </c>
      <c r="J13" s="12"/>
      <c r="K13"/>
      <c r="L13" s="24"/>
      <c r="M13" s="24"/>
      <c r="N13" s="24"/>
      <c r="O13" s="24"/>
      <c r="P13" s="24"/>
      <c r="Q13" s="24"/>
      <c r="R13" s="24"/>
    </row>
    <row r="14" spans="1:18" x14ac:dyDescent="0.3">
      <c r="A14" s="1"/>
      <c r="B14" s="1"/>
      <c r="C14" s="1"/>
      <c r="D14" s="1" t="s">
        <v>11</v>
      </c>
      <c r="E14" s="12">
        <v>31000</v>
      </c>
      <c r="F14" s="31">
        <v>29600</v>
      </c>
      <c r="G14" s="31">
        <v>28800</v>
      </c>
      <c r="H14" s="12">
        <v>29000</v>
      </c>
      <c r="I14" s="12">
        <v>29000</v>
      </c>
      <c r="J14" s="12"/>
      <c r="K14"/>
      <c r="L14" s="24"/>
      <c r="M14" s="24"/>
      <c r="N14" s="24"/>
      <c r="O14" s="24"/>
      <c r="P14" s="24"/>
      <c r="Q14" s="24"/>
      <c r="R14" s="24"/>
    </row>
    <row r="15" spans="1:18" x14ac:dyDescent="0.3">
      <c r="A15" s="1"/>
      <c r="B15" s="1"/>
      <c r="C15" s="1"/>
      <c r="D15" s="1" t="s">
        <v>12</v>
      </c>
      <c r="E15" s="12">
        <v>7000</v>
      </c>
      <c r="F15" s="31">
        <v>13167.1</v>
      </c>
      <c r="G15" s="31">
        <v>12373.55</v>
      </c>
      <c r="H15" s="12">
        <v>13000</v>
      </c>
      <c r="I15" s="12">
        <v>12500</v>
      </c>
      <c r="J15" s="12"/>
      <c r="K15"/>
      <c r="L15" s="24"/>
      <c r="M15" s="24"/>
      <c r="N15" s="24"/>
      <c r="O15" s="24"/>
      <c r="P15" s="24"/>
      <c r="Q15" s="24"/>
      <c r="R15" s="24"/>
    </row>
    <row r="16" spans="1:18" x14ac:dyDescent="0.3">
      <c r="A16" s="1"/>
      <c r="B16" s="1"/>
      <c r="C16" s="1"/>
      <c r="D16" s="1" t="s">
        <v>13</v>
      </c>
      <c r="E16" s="12">
        <v>2000</v>
      </c>
      <c r="F16" s="31">
        <v>3500</v>
      </c>
      <c r="G16" s="31">
        <v>3125</v>
      </c>
      <c r="H16" s="12">
        <v>2000</v>
      </c>
      <c r="I16" s="12">
        <v>3125</v>
      </c>
      <c r="J16" s="12"/>
      <c r="K16"/>
      <c r="L16" s="24"/>
      <c r="M16" s="24"/>
      <c r="N16" s="24"/>
      <c r="O16" s="24"/>
      <c r="P16" s="24"/>
      <c r="Q16" s="24"/>
      <c r="R16" s="24"/>
    </row>
    <row r="17" spans="1:18" x14ac:dyDescent="0.3">
      <c r="A17" s="1"/>
      <c r="B17" s="1"/>
      <c r="C17" s="1"/>
      <c r="D17" s="1" t="s">
        <v>195</v>
      </c>
      <c r="E17" s="12"/>
      <c r="F17" s="32"/>
      <c r="G17" s="32">
        <v>17931.04</v>
      </c>
      <c r="H17" s="12"/>
      <c r="I17" s="12">
        <v>0</v>
      </c>
      <c r="J17" s="40"/>
      <c r="K17"/>
      <c r="L17" s="24"/>
      <c r="M17" s="24"/>
      <c r="N17" s="24"/>
      <c r="O17" s="24"/>
      <c r="P17" s="24"/>
      <c r="Q17" s="24"/>
      <c r="R17" s="24"/>
    </row>
    <row r="18" spans="1:18" ht="15" thickBot="1" x14ac:dyDescent="0.35">
      <c r="A18" s="1"/>
      <c r="B18" s="1"/>
      <c r="C18" s="1"/>
      <c r="D18" s="1" t="s">
        <v>14</v>
      </c>
      <c r="E18" s="13"/>
      <c r="F18" s="13"/>
      <c r="G18" s="13"/>
      <c r="H18" s="13"/>
      <c r="I18" s="13"/>
      <c r="J18" s="12"/>
      <c r="K18"/>
      <c r="L18" s="24"/>
      <c r="M18" s="24"/>
      <c r="N18" s="24"/>
      <c r="O18" s="24"/>
      <c r="P18" s="24"/>
      <c r="Q18" s="24"/>
      <c r="R18" s="24"/>
    </row>
    <row r="19" spans="1:18" x14ac:dyDescent="0.3">
      <c r="A19" s="17"/>
      <c r="B19" s="17"/>
      <c r="C19" s="17" t="s">
        <v>15</v>
      </c>
      <c r="D19" s="17"/>
      <c r="E19" s="18">
        <f>SUM(E11:E18)</f>
        <v>143200</v>
      </c>
      <c r="F19" s="18">
        <f>SUM(F11:F18)</f>
        <v>151903.91</v>
      </c>
      <c r="G19" s="18">
        <f>SUM(G11:G17)</f>
        <v>169026.72</v>
      </c>
      <c r="H19" s="18">
        <f>SUM(H11:H18)</f>
        <v>150400</v>
      </c>
      <c r="I19" s="18">
        <f>SUM(I11:I17)</f>
        <v>150125</v>
      </c>
      <c r="J19" s="12"/>
      <c r="K19"/>
      <c r="L19" s="24"/>
      <c r="M19" s="24"/>
      <c r="N19" s="24"/>
      <c r="O19" s="24"/>
      <c r="P19" s="24"/>
      <c r="Q19" s="24"/>
      <c r="R19" s="24"/>
    </row>
    <row r="20" spans="1:18" x14ac:dyDescent="0.3">
      <c r="A20" s="1"/>
      <c r="B20" s="1"/>
      <c r="C20" s="1" t="s">
        <v>16</v>
      </c>
      <c r="D20" s="1"/>
      <c r="E20" s="12"/>
      <c r="F20" s="12"/>
      <c r="G20" s="12"/>
      <c r="H20" s="12"/>
      <c r="I20" s="12"/>
      <c r="J20" s="12"/>
      <c r="K20"/>
      <c r="L20" s="24"/>
      <c r="M20" s="24"/>
      <c r="N20" s="24"/>
      <c r="O20" s="24"/>
      <c r="P20" s="24"/>
      <c r="Q20" s="24"/>
      <c r="R20" s="24"/>
    </row>
    <row r="21" spans="1:18" x14ac:dyDescent="0.3">
      <c r="A21" s="17"/>
      <c r="B21" s="17"/>
      <c r="C21" s="17"/>
      <c r="D21" s="17" t="s">
        <v>17</v>
      </c>
      <c r="E21" s="18">
        <v>15500</v>
      </c>
      <c r="F21" s="18">
        <v>13272.64</v>
      </c>
      <c r="G21" s="18">
        <v>12216.06</v>
      </c>
      <c r="H21" s="18">
        <v>15500</v>
      </c>
      <c r="I21" s="18">
        <v>15000</v>
      </c>
      <c r="J21" s="12"/>
      <c r="K21"/>
      <c r="L21" s="24"/>
      <c r="M21" s="24"/>
      <c r="N21" s="24"/>
      <c r="O21" s="24"/>
      <c r="P21" s="24"/>
      <c r="Q21" s="24"/>
      <c r="R21" s="24"/>
    </row>
    <row r="22" spans="1:18" x14ac:dyDescent="0.3">
      <c r="A22" s="1"/>
      <c r="B22" s="1"/>
      <c r="C22" s="1"/>
      <c r="D22" s="1" t="s">
        <v>18</v>
      </c>
      <c r="E22" s="12"/>
      <c r="F22" s="12"/>
      <c r="G22" s="12"/>
      <c r="H22" s="12"/>
      <c r="I22" s="12"/>
      <c r="J22" s="12"/>
      <c r="K22"/>
      <c r="L22" s="24"/>
      <c r="M22" s="24"/>
      <c r="N22" s="24"/>
      <c r="O22" s="24"/>
      <c r="P22" s="24"/>
      <c r="Q22" s="24"/>
      <c r="R22" s="24"/>
    </row>
    <row r="23" spans="1:18" hidden="1" x14ac:dyDescent="0.3">
      <c r="A23" s="1"/>
      <c r="B23" s="1"/>
      <c r="C23" s="1" t="s">
        <v>19</v>
      </c>
      <c r="D23" s="1"/>
      <c r="E23" s="12"/>
      <c r="F23" s="12"/>
      <c r="G23" s="12"/>
      <c r="H23" s="12"/>
      <c r="I23" s="12"/>
      <c r="J23" s="12"/>
      <c r="K23"/>
      <c r="L23" s="24"/>
      <c r="M23" s="24"/>
      <c r="N23" s="24"/>
      <c r="O23" s="24"/>
      <c r="P23" s="24"/>
      <c r="Q23" s="24"/>
      <c r="R23" s="24"/>
    </row>
    <row r="24" spans="1:18" x14ac:dyDescent="0.3">
      <c r="A24" s="17"/>
      <c r="B24" s="17"/>
      <c r="C24" s="17" t="s">
        <v>20</v>
      </c>
      <c r="D24" s="17"/>
      <c r="E24" s="18">
        <v>500</v>
      </c>
      <c r="F24" s="18">
        <v>1500</v>
      </c>
      <c r="G24" s="18">
        <v>4610</v>
      </c>
      <c r="H24" s="18">
        <v>1500</v>
      </c>
      <c r="I24" s="18">
        <v>3600</v>
      </c>
      <c r="J24" s="12"/>
      <c r="K24"/>
      <c r="L24" s="24"/>
      <c r="M24" s="24"/>
      <c r="N24" s="24"/>
      <c r="O24" s="24"/>
      <c r="P24" s="24"/>
      <c r="Q24" s="24"/>
      <c r="R24" s="24"/>
    </row>
    <row r="25" spans="1:18" x14ac:dyDescent="0.3">
      <c r="A25" s="1"/>
      <c r="B25" s="1"/>
      <c r="C25" s="1" t="s">
        <v>21</v>
      </c>
      <c r="D25" s="1"/>
      <c r="E25" s="12"/>
      <c r="F25" s="12"/>
      <c r="G25" s="12"/>
      <c r="H25" s="12"/>
      <c r="I25" s="12"/>
      <c r="J25" s="12"/>
      <c r="K25"/>
      <c r="L25" s="24"/>
      <c r="M25" s="24"/>
      <c r="N25" s="24"/>
      <c r="O25" s="24"/>
      <c r="P25" s="24"/>
      <c r="Q25" s="24"/>
      <c r="R25" s="24"/>
    </row>
    <row r="26" spans="1:18" x14ac:dyDescent="0.3">
      <c r="A26" s="1"/>
      <c r="B26" s="1"/>
      <c r="C26" s="1" t="s">
        <v>22</v>
      </c>
      <c r="D26" s="1"/>
      <c r="E26" s="12"/>
      <c r="F26" s="12"/>
      <c r="G26" s="12"/>
      <c r="H26" s="12"/>
      <c r="I26" s="12"/>
      <c r="J26" s="12"/>
      <c r="K26"/>
      <c r="L26" s="24"/>
      <c r="M26" s="24"/>
      <c r="N26" s="24"/>
      <c r="O26" s="24"/>
      <c r="P26" s="24"/>
      <c r="Q26" s="24"/>
      <c r="R26" s="24"/>
    </row>
    <row r="27" spans="1:18" x14ac:dyDescent="0.3">
      <c r="A27" s="1"/>
      <c r="B27" s="1"/>
      <c r="C27" s="1"/>
      <c r="D27" s="1" t="s">
        <v>23</v>
      </c>
      <c r="E27" s="12">
        <v>15000</v>
      </c>
      <c r="F27" s="12">
        <v>12216.78</v>
      </c>
      <c r="G27" s="12">
        <v>10905.14</v>
      </c>
      <c r="H27" s="12">
        <v>12250</v>
      </c>
      <c r="I27" s="12">
        <v>11000</v>
      </c>
      <c r="J27" s="12"/>
      <c r="K27"/>
      <c r="L27" s="24"/>
      <c r="M27" s="24"/>
      <c r="N27" s="24"/>
      <c r="O27" s="24"/>
      <c r="P27" s="24"/>
      <c r="Q27" s="24"/>
      <c r="R27" s="24"/>
    </row>
    <row r="28" spans="1:18" x14ac:dyDescent="0.3">
      <c r="A28" s="1"/>
      <c r="B28" s="1"/>
      <c r="C28" s="1"/>
      <c r="D28" s="1" t="s">
        <v>24</v>
      </c>
      <c r="E28" s="12">
        <v>500</v>
      </c>
      <c r="F28" s="12">
        <v>469.14</v>
      </c>
      <c r="G28" s="12">
        <v>475.08</v>
      </c>
      <c r="H28" s="12">
        <v>500</v>
      </c>
      <c r="I28" s="12">
        <v>500</v>
      </c>
      <c r="J28" s="12"/>
      <c r="K28"/>
      <c r="L28" s="24"/>
      <c r="M28" s="24"/>
      <c r="N28" s="24"/>
      <c r="O28" s="24"/>
      <c r="P28" s="24"/>
      <c r="Q28" s="24"/>
      <c r="R28" s="24"/>
    </row>
    <row r="29" spans="1:18" x14ac:dyDescent="0.3">
      <c r="A29" s="1"/>
      <c r="B29" s="1"/>
      <c r="C29" s="1"/>
      <c r="D29" s="1" t="s">
        <v>25</v>
      </c>
      <c r="E29" s="12">
        <v>5500</v>
      </c>
      <c r="F29" s="12">
        <v>6127.79</v>
      </c>
      <c r="G29" s="12">
        <v>7369.12</v>
      </c>
      <c r="H29" s="12">
        <v>6000</v>
      </c>
      <c r="I29" s="12">
        <v>6850</v>
      </c>
      <c r="J29" s="12"/>
      <c r="K29"/>
      <c r="L29" s="24"/>
      <c r="M29" s="24"/>
      <c r="N29" s="24"/>
      <c r="O29" s="24"/>
      <c r="P29" s="24"/>
      <c r="Q29" s="24"/>
      <c r="R29" s="24"/>
    </row>
    <row r="30" spans="1:18" x14ac:dyDescent="0.3">
      <c r="A30" s="1"/>
      <c r="B30" s="1"/>
      <c r="C30" s="1"/>
      <c r="D30" s="1" t="s">
        <v>26</v>
      </c>
      <c r="E30" s="12"/>
      <c r="F30" s="12">
        <v>475</v>
      </c>
      <c r="G30" s="12">
        <v>325</v>
      </c>
      <c r="H30" s="12">
        <v>375</v>
      </c>
      <c r="I30" s="12">
        <v>300</v>
      </c>
      <c r="J30" s="12"/>
      <c r="K30"/>
      <c r="L30" s="24"/>
      <c r="M30" s="24"/>
      <c r="N30" s="24"/>
      <c r="O30" s="24"/>
      <c r="P30" s="24"/>
      <c r="Q30" s="24"/>
      <c r="R30" s="24"/>
    </row>
    <row r="31" spans="1:18" hidden="1" x14ac:dyDescent="0.3">
      <c r="A31" s="1"/>
      <c r="B31" s="1"/>
      <c r="C31" s="1"/>
      <c r="D31" s="1" t="s">
        <v>27</v>
      </c>
      <c r="E31" s="12"/>
      <c r="F31" s="12"/>
      <c r="G31" s="12"/>
      <c r="H31" s="12"/>
      <c r="I31" s="12"/>
      <c r="J31" s="12"/>
      <c r="K31"/>
      <c r="L31" s="24"/>
      <c r="M31" s="24"/>
      <c r="N31" s="24"/>
      <c r="O31" s="24"/>
      <c r="P31" s="24"/>
      <c r="Q31" s="24"/>
      <c r="R31" s="24"/>
    </row>
    <row r="32" spans="1:18" ht="15" thickBot="1" x14ac:dyDescent="0.35">
      <c r="A32" s="1"/>
      <c r="B32" s="1"/>
      <c r="C32" s="1"/>
      <c r="D32" s="1" t="s">
        <v>28</v>
      </c>
      <c r="E32" s="13"/>
      <c r="F32" s="13"/>
      <c r="G32" s="13"/>
      <c r="H32" s="13"/>
      <c r="I32" s="13"/>
      <c r="J32" s="12"/>
      <c r="K32"/>
      <c r="L32" s="24"/>
      <c r="M32" s="24"/>
      <c r="N32" s="24"/>
      <c r="O32" s="24"/>
      <c r="P32" s="24"/>
      <c r="Q32" s="24"/>
      <c r="R32" s="24"/>
    </row>
    <row r="33" spans="1:18" x14ac:dyDescent="0.3">
      <c r="A33" s="17"/>
      <c r="B33" s="17"/>
      <c r="C33" s="17" t="s">
        <v>29</v>
      </c>
      <c r="D33" s="17"/>
      <c r="E33" s="18">
        <f>SUM(E27:E32)</f>
        <v>21000</v>
      </c>
      <c r="F33" s="18">
        <f>SUM(F27:F32)</f>
        <v>19288.71</v>
      </c>
      <c r="G33" s="18">
        <f>SUM(G27:G32)</f>
        <v>19074.34</v>
      </c>
      <c r="H33" s="18">
        <f>SUM(H27:H32)</f>
        <v>19125</v>
      </c>
      <c r="I33" s="18">
        <f>SUM(I27:I32)</f>
        <v>18650</v>
      </c>
      <c r="J33" s="12"/>
      <c r="K33"/>
      <c r="L33" s="24"/>
      <c r="M33" s="24"/>
      <c r="N33" s="24"/>
      <c r="O33" s="24"/>
      <c r="P33" s="24"/>
      <c r="Q33" s="24"/>
      <c r="R33" s="24"/>
    </row>
    <row r="34" spans="1:18" ht="28.95" customHeight="1" x14ac:dyDescent="0.3">
      <c r="A34" s="1"/>
      <c r="B34" s="1"/>
      <c r="C34" s="1" t="s">
        <v>30</v>
      </c>
      <c r="D34" s="1"/>
      <c r="E34" s="12"/>
      <c r="F34" s="12">
        <v>8.11</v>
      </c>
      <c r="G34" s="12">
        <v>61.94</v>
      </c>
      <c r="H34" s="12">
        <v>0</v>
      </c>
      <c r="I34" s="12">
        <v>75</v>
      </c>
      <c r="J34" s="12"/>
      <c r="K34"/>
      <c r="L34" s="24"/>
      <c r="M34" s="24"/>
      <c r="N34" s="24"/>
      <c r="O34" s="24"/>
      <c r="P34" s="24"/>
      <c r="Q34" s="24"/>
      <c r="R34" s="24"/>
    </row>
    <row r="35" spans="1:18" x14ac:dyDescent="0.3">
      <c r="A35" s="1"/>
      <c r="B35" s="1"/>
      <c r="C35" s="1" t="s">
        <v>31</v>
      </c>
      <c r="D35" s="1"/>
      <c r="E35" s="12">
        <v>4800</v>
      </c>
      <c r="F35" s="12">
        <v>3200</v>
      </c>
      <c r="G35" s="12">
        <v>100</v>
      </c>
      <c r="H35" s="12">
        <v>100</v>
      </c>
      <c r="I35" s="12">
        <v>100</v>
      </c>
      <c r="J35" s="12"/>
      <c r="K35"/>
      <c r="L35" s="24"/>
      <c r="M35" s="24"/>
      <c r="N35" s="24"/>
      <c r="O35" s="24"/>
      <c r="P35" s="24"/>
      <c r="Q35" s="24"/>
      <c r="R35" s="24"/>
    </row>
    <row r="36" spans="1:18" x14ac:dyDescent="0.3">
      <c r="A36" s="1"/>
      <c r="B36" s="1"/>
      <c r="C36" s="1" t="s">
        <v>32</v>
      </c>
      <c r="D36" s="1"/>
      <c r="E36" s="12"/>
      <c r="F36" s="12"/>
      <c r="G36" s="12"/>
      <c r="H36" s="12"/>
      <c r="I36" s="12"/>
      <c r="J36" s="12"/>
      <c r="K36"/>
      <c r="L36" s="24"/>
      <c r="M36" s="24"/>
      <c r="N36" s="24"/>
      <c r="O36" s="24"/>
      <c r="P36" s="24"/>
      <c r="Q36" s="24"/>
      <c r="R36" s="24"/>
    </row>
    <row r="37" spans="1:18" x14ac:dyDescent="0.3">
      <c r="A37" s="1"/>
      <c r="B37" s="1"/>
      <c r="C37" s="1" t="s">
        <v>33</v>
      </c>
      <c r="D37" s="1"/>
      <c r="E37" s="12">
        <v>58800</v>
      </c>
      <c r="F37" s="12">
        <v>44162.82</v>
      </c>
      <c r="G37" s="12">
        <v>45046.080000000002</v>
      </c>
      <c r="H37" s="14">
        <v>60000</v>
      </c>
      <c r="I37" s="14">
        <v>61250</v>
      </c>
      <c r="J37" s="12"/>
      <c r="K37"/>
      <c r="L37" s="24"/>
      <c r="M37" s="24"/>
      <c r="N37" s="24"/>
      <c r="O37" s="24"/>
      <c r="P37" s="24"/>
      <c r="Q37" s="24"/>
      <c r="R37" s="24"/>
    </row>
    <row r="38" spans="1:18" x14ac:dyDescent="0.3">
      <c r="A38" s="1"/>
      <c r="B38" s="1"/>
      <c r="C38" s="1"/>
      <c r="D38" s="1" t="s">
        <v>34</v>
      </c>
      <c r="E38" s="12">
        <v>1500</v>
      </c>
      <c r="F38" s="12">
        <v>0</v>
      </c>
      <c r="G38" s="12">
        <v>309.57</v>
      </c>
      <c r="H38" s="12">
        <v>1500</v>
      </c>
      <c r="I38" s="12">
        <v>400</v>
      </c>
      <c r="J38" s="12"/>
      <c r="K38"/>
      <c r="L38" s="24"/>
      <c r="M38" s="24"/>
      <c r="N38" s="24"/>
      <c r="O38" s="24"/>
      <c r="P38" s="24"/>
      <c r="Q38" s="24"/>
      <c r="R38" s="24"/>
    </row>
    <row r="39" spans="1:18" x14ac:dyDescent="0.3">
      <c r="A39" s="1"/>
      <c r="B39" s="1"/>
      <c r="C39" s="1"/>
      <c r="D39" s="1" t="s">
        <v>35</v>
      </c>
      <c r="E39" s="12"/>
      <c r="F39" s="12"/>
      <c r="G39" s="12"/>
      <c r="H39" s="12"/>
      <c r="I39" s="12"/>
      <c r="J39" s="12"/>
      <c r="K39"/>
      <c r="L39" s="24"/>
      <c r="M39" s="24"/>
      <c r="N39" s="24"/>
      <c r="O39" s="24"/>
      <c r="P39" s="24"/>
      <c r="Q39" s="24"/>
      <c r="R39" s="24"/>
    </row>
    <row r="40" spans="1:18" ht="15" thickBot="1" x14ac:dyDescent="0.35">
      <c r="A40" s="1"/>
      <c r="B40" s="1"/>
      <c r="C40" s="1"/>
      <c r="D40" s="1" t="s">
        <v>36</v>
      </c>
      <c r="E40" s="13"/>
      <c r="F40" s="13"/>
      <c r="G40" s="13"/>
      <c r="H40" s="13"/>
      <c r="I40" s="13"/>
      <c r="J40" s="12"/>
      <c r="K40"/>
      <c r="L40" s="24"/>
      <c r="M40" s="24"/>
      <c r="N40" s="24"/>
      <c r="O40" s="24"/>
      <c r="P40" s="24"/>
      <c r="Q40" s="24"/>
      <c r="R40" s="24"/>
    </row>
    <row r="41" spans="1:18" x14ac:dyDescent="0.3">
      <c r="A41" s="17"/>
      <c r="B41" s="17"/>
      <c r="C41" s="17" t="s">
        <v>37</v>
      </c>
      <c r="D41" s="17"/>
      <c r="E41" s="18">
        <f>SUM(E34:E40)</f>
        <v>65100</v>
      </c>
      <c r="F41" s="18">
        <f>SUM(F34:F40)</f>
        <v>47370.93</v>
      </c>
      <c r="G41" s="18">
        <f>SUM(G34:G40)</f>
        <v>45517.590000000004</v>
      </c>
      <c r="H41" s="18">
        <f>SUM(H34:H40)</f>
        <v>61600</v>
      </c>
      <c r="I41" s="18">
        <f>SUM(I34:I40)</f>
        <v>61825</v>
      </c>
      <c r="J41" s="12"/>
      <c r="K41"/>
      <c r="L41" s="24"/>
      <c r="M41" s="24"/>
      <c r="N41" s="24"/>
      <c r="O41" s="24"/>
      <c r="P41" s="24"/>
      <c r="Q41" s="24"/>
      <c r="R41" s="24"/>
    </row>
    <row r="42" spans="1:18" ht="28.95" customHeight="1" x14ac:dyDescent="0.3">
      <c r="A42" s="1"/>
      <c r="B42" s="1"/>
      <c r="C42" s="1" t="s">
        <v>38</v>
      </c>
      <c r="D42" s="1"/>
      <c r="E42" s="12"/>
      <c r="F42" s="12"/>
      <c r="G42" s="12"/>
      <c r="H42" s="12"/>
      <c r="I42" s="12"/>
      <c r="J42" s="12"/>
      <c r="K42"/>
      <c r="L42" s="24"/>
      <c r="M42" s="24"/>
      <c r="N42" s="24"/>
      <c r="O42" s="24"/>
      <c r="P42" s="24"/>
      <c r="Q42" s="24"/>
      <c r="R42" s="24"/>
    </row>
    <row r="43" spans="1:18" x14ac:dyDescent="0.3">
      <c r="A43" s="1"/>
      <c r="B43" s="1"/>
      <c r="C43" s="1"/>
      <c r="D43" s="1" t="s">
        <v>39</v>
      </c>
      <c r="E43" s="12">
        <v>700</v>
      </c>
      <c r="F43" s="12">
        <v>512.83000000000004</v>
      </c>
      <c r="G43" s="12">
        <v>568.66999999999996</v>
      </c>
      <c r="H43" s="12">
        <v>500</v>
      </c>
      <c r="I43" s="12">
        <v>550</v>
      </c>
      <c r="J43" s="12"/>
      <c r="K43"/>
      <c r="L43" s="24"/>
      <c r="M43" s="24"/>
      <c r="N43" s="24"/>
      <c r="O43" s="24"/>
      <c r="P43" s="24"/>
      <c r="Q43" s="24"/>
      <c r="R43" s="24"/>
    </row>
    <row r="44" spans="1:18" x14ac:dyDescent="0.3">
      <c r="A44" s="1"/>
      <c r="B44" s="1"/>
      <c r="C44" s="1"/>
      <c r="D44" s="1" t="s">
        <v>40</v>
      </c>
      <c r="E44" s="12">
        <v>48400</v>
      </c>
      <c r="F44" s="12">
        <v>49441.42</v>
      </c>
      <c r="G44" s="12">
        <v>51836.95</v>
      </c>
      <c r="H44" s="12">
        <v>50950</v>
      </c>
      <c r="I44" s="12">
        <v>51650</v>
      </c>
      <c r="J44" s="12"/>
      <c r="K44"/>
      <c r="L44" s="24"/>
      <c r="M44" s="24"/>
      <c r="N44" s="24"/>
      <c r="O44" s="24"/>
      <c r="P44" s="24"/>
      <c r="Q44" s="24"/>
      <c r="R44" s="24"/>
    </row>
    <row r="45" spans="1:18" x14ac:dyDescent="0.3">
      <c r="A45" s="1"/>
      <c r="B45" s="1"/>
      <c r="C45" s="1"/>
      <c r="D45" s="1" t="s">
        <v>41</v>
      </c>
      <c r="E45" s="12">
        <v>0</v>
      </c>
      <c r="F45" s="12">
        <v>0</v>
      </c>
      <c r="G45" s="12">
        <v>18737.55</v>
      </c>
      <c r="H45" s="12">
        <v>18300</v>
      </c>
      <c r="I45" s="12">
        <v>18500</v>
      </c>
      <c r="J45" s="12"/>
      <c r="K45"/>
      <c r="L45" s="24"/>
      <c r="M45" s="24"/>
      <c r="N45" s="24"/>
      <c r="O45" s="24"/>
      <c r="P45" s="24"/>
      <c r="Q45" s="24"/>
      <c r="R45" s="24"/>
    </row>
    <row r="46" spans="1:18" x14ac:dyDescent="0.3">
      <c r="A46" s="1"/>
      <c r="B46" s="1"/>
      <c r="C46" s="1"/>
      <c r="D46" s="1" t="s">
        <v>42</v>
      </c>
      <c r="E46" s="12"/>
      <c r="F46" s="12">
        <v>6214.98</v>
      </c>
      <c r="G46" s="12">
        <v>5664.84</v>
      </c>
      <c r="H46" s="12">
        <v>6300</v>
      </c>
      <c r="I46" s="12">
        <v>5650</v>
      </c>
      <c r="J46" s="12"/>
      <c r="K46"/>
      <c r="L46" s="24"/>
      <c r="M46" s="24"/>
      <c r="N46" s="24"/>
      <c r="O46" s="24"/>
      <c r="P46" s="24"/>
      <c r="Q46" s="24"/>
      <c r="R46" s="24"/>
    </row>
    <row r="47" spans="1:18" x14ac:dyDescent="0.3">
      <c r="A47" s="1"/>
      <c r="B47" s="1"/>
      <c r="C47" s="1"/>
      <c r="D47" s="1" t="s">
        <v>43</v>
      </c>
      <c r="E47" s="12">
        <v>500</v>
      </c>
      <c r="F47" s="12">
        <v>500</v>
      </c>
      <c r="G47" s="12">
        <v>450</v>
      </c>
      <c r="H47" s="12">
        <v>500</v>
      </c>
      <c r="I47" s="12">
        <v>450</v>
      </c>
      <c r="J47" s="12"/>
      <c r="K47"/>
      <c r="L47" s="24"/>
      <c r="M47" s="24"/>
      <c r="N47" s="24"/>
      <c r="O47" s="24"/>
      <c r="P47" s="24"/>
      <c r="Q47" s="24"/>
      <c r="R47" s="24"/>
    </row>
    <row r="48" spans="1:18" x14ac:dyDescent="0.3">
      <c r="A48" s="1"/>
      <c r="B48" s="1"/>
      <c r="C48" s="1"/>
      <c r="D48" s="1" t="s">
        <v>44</v>
      </c>
      <c r="E48" s="12">
        <v>700</v>
      </c>
      <c r="F48" s="12">
        <v>692.4</v>
      </c>
      <c r="G48" s="12">
        <v>952.1</v>
      </c>
      <c r="H48" s="12">
        <v>700</v>
      </c>
      <c r="I48" s="12">
        <v>850</v>
      </c>
      <c r="J48" s="12"/>
      <c r="K48"/>
      <c r="L48" s="24"/>
      <c r="M48" s="24"/>
      <c r="N48" s="24"/>
      <c r="O48" s="24"/>
      <c r="P48" s="24"/>
      <c r="Q48" s="24"/>
      <c r="R48" s="24"/>
    </row>
    <row r="49" spans="1:18" ht="15" thickBot="1" x14ac:dyDescent="0.35">
      <c r="A49" s="1"/>
      <c r="B49" s="1"/>
      <c r="C49" s="1"/>
      <c r="D49" s="1" t="s">
        <v>45</v>
      </c>
      <c r="E49" s="13">
        <v>49200</v>
      </c>
      <c r="F49" s="13">
        <v>50777.35</v>
      </c>
      <c r="G49" s="13">
        <v>47230.652999999998</v>
      </c>
      <c r="H49" s="13">
        <v>52750</v>
      </c>
      <c r="I49" s="13">
        <v>50450</v>
      </c>
      <c r="J49" s="12"/>
      <c r="K49"/>
      <c r="L49" s="24"/>
      <c r="M49" s="24"/>
      <c r="N49" s="24"/>
      <c r="O49" s="24"/>
      <c r="P49" s="24"/>
      <c r="Q49" s="24"/>
      <c r="R49" s="24"/>
    </row>
    <row r="50" spans="1:18" x14ac:dyDescent="0.3">
      <c r="A50" s="17"/>
      <c r="B50" s="17"/>
      <c r="C50" s="17" t="s">
        <v>46</v>
      </c>
      <c r="D50" s="17"/>
      <c r="E50" s="18">
        <f>SUM(E43:E49)</f>
        <v>99500</v>
      </c>
      <c r="F50" s="18">
        <f>SUM(F43:F49)</f>
        <v>108138.98</v>
      </c>
      <c r="G50" s="18">
        <f>SUM(G43:G49)</f>
        <v>125440.76300000001</v>
      </c>
      <c r="H50" s="18">
        <f>SUM(H43:H49)</f>
        <v>130000</v>
      </c>
      <c r="I50" s="18">
        <f>SUM(I43:I49)</f>
        <v>128100</v>
      </c>
      <c r="J50" s="12"/>
      <c r="K50"/>
      <c r="L50" s="24"/>
      <c r="M50" s="24"/>
      <c r="N50" s="24"/>
      <c r="O50" s="24"/>
      <c r="P50" s="24"/>
      <c r="Q50" s="24"/>
      <c r="R50" s="24"/>
    </row>
    <row r="51" spans="1:18" x14ac:dyDescent="0.3">
      <c r="A51" s="1"/>
      <c r="B51" s="1"/>
      <c r="C51" s="1" t="s">
        <v>47</v>
      </c>
      <c r="D51" s="1"/>
      <c r="E51" s="12"/>
      <c r="F51" s="12"/>
      <c r="G51" s="12"/>
      <c r="H51" s="12"/>
      <c r="I51" s="12"/>
      <c r="J51" s="12"/>
      <c r="K51"/>
      <c r="L51" s="24"/>
      <c r="M51" s="24"/>
      <c r="N51" s="24"/>
      <c r="O51" s="24"/>
      <c r="P51" s="24"/>
      <c r="Q51" s="24"/>
      <c r="R51" s="24"/>
    </row>
    <row r="52" spans="1:18" x14ac:dyDescent="0.3">
      <c r="A52" s="1"/>
      <c r="B52" s="1"/>
      <c r="C52" s="1"/>
      <c r="D52" s="1" t="s">
        <v>48</v>
      </c>
      <c r="E52" s="12">
        <v>500</v>
      </c>
      <c r="F52" s="12">
        <v>535</v>
      </c>
      <c r="G52" s="12">
        <v>420</v>
      </c>
      <c r="H52" s="12">
        <v>500</v>
      </c>
      <c r="I52" s="12">
        <v>400</v>
      </c>
      <c r="J52" s="12"/>
      <c r="K52"/>
      <c r="L52" s="24"/>
      <c r="M52" s="24"/>
      <c r="N52" s="24"/>
      <c r="O52" s="24"/>
      <c r="P52" s="24"/>
      <c r="Q52" s="24"/>
      <c r="R52" s="24"/>
    </row>
    <row r="53" spans="1:18" x14ac:dyDescent="0.3">
      <c r="A53" s="1"/>
      <c r="B53" s="1"/>
      <c r="C53" s="1"/>
      <c r="D53" s="1" t="s">
        <v>49</v>
      </c>
      <c r="E53" s="12">
        <v>300</v>
      </c>
      <c r="F53" s="12">
        <v>0</v>
      </c>
      <c r="G53" s="12">
        <v>220</v>
      </c>
      <c r="H53" s="12">
        <v>0</v>
      </c>
      <c r="I53" s="12">
        <v>0</v>
      </c>
      <c r="J53" s="12"/>
      <c r="K53"/>
      <c r="L53" s="24"/>
      <c r="M53" s="24"/>
      <c r="N53" s="24"/>
      <c r="O53" s="24"/>
      <c r="P53" s="24"/>
      <c r="Q53" s="24"/>
      <c r="R53" s="24"/>
    </row>
    <row r="54" spans="1:18" ht="15" thickBot="1" x14ac:dyDescent="0.35">
      <c r="A54" s="1"/>
      <c r="B54" s="1"/>
      <c r="C54" s="1"/>
      <c r="D54" s="1" t="s">
        <v>50</v>
      </c>
      <c r="E54" s="13"/>
      <c r="F54" s="13"/>
      <c r="G54" s="13"/>
      <c r="H54" s="13"/>
      <c r="I54" s="13"/>
      <c r="J54" s="12"/>
      <c r="K54"/>
      <c r="L54" s="24"/>
      <c r="M54" s="24"/>
      <c r="N54" s="24"/>
      <c r="O54"/>
      <c r="P54" s="24"/>
      <c r="Q54" s="24"/>
      <c r="R54" s="24"/>
    </row>
    <row r="55" spans="1:18" x14ac:dyDescent="0.3">
      <c r="A55" s="17"/>
      <c r="B55" s="17"/>
      <c r="C55" s="17" t="s">
        <v>51</v>
      </c>
      <c r="D55" s="17"/>
      <c r="E55" s="18">
        <f>SUM(E52:E54)</f>
        <v>800</v>
      </c>
      <c r="F55" s="18">
        <f>SUM(F52:F54)</f>
        <v>535</v>
      </c>
      <c r="G55" s="18">
        <f>SUM(G52:G54)</f>
        <v>640</v>
      </c>
      <c r="H55" s="18">
        <f>SUM(H52:H54)</f>
        <v>500</v>
      </c>
      <c r="I55" s="18">
        <f>SUM(I52:I54)</f>
        <v>400</v>
      </c>
      <c r="J55" s="12"/>
      <c r="K55"/>
      <c r="L55" s="24"/>
      <c r="M55" s="24"/>
      <c r="N55" s="24"/>
      <c r="O55"/>
      <c r="P55" s="24"/>
      <c r="Q55" s="24"/>
      <c r="R55" s="24"/>
    </row>
    <row r="56" spans="1:18" x14ac:dyDescent="0.3">
      <c r="A56" s="1"/>
      <c r="B56" s="1"/>
      <c r="C56" s="1" t="s">
        <v>52</v>
      </c>
      <c r="D56" s="1"/>
      <c r="E56" s="12"/>
      <c r="F56" s="12"/>
      <c r="G56" s="12"/>
      <c r="H56" s="12"/>
      <c r="I56" s="12"/>
      <c r="J56" s="12"/>
      <c r="K56"/>
      <c r="L56" s="24"/>
      <c r="M56" s="24"/>
      <c r="N56" s="24"/>
      <c r="O56"/>
      <c r="P56" s="24"/>
      <c r="Q56" s="24"/>
      <c r="R56" s="24"/>
    </row>
    <row r="57" spans="1:18" x14ac:dyDescent="0.3">
      <c r="A57" s="1"/>
      <c r="B57" s="1"/>
      <c r="C57" s="1"/>
      <c r="D57" s="1" t="s">
        <v>160</v>
      </c>
      <c r="E57" s="12">
        <v>0</v>
      </c>
      <c r="F57" s="12">
        <v>4076.82</v>
      </c>
      <c r="G57" s="12">
        <v>4136.09</v>
      </c>
      <c r="H57" s="12">
        <v>4000</v>
      </c>
      <c r="I57" s="12">
        <v>3900</v>
      </c>
      <c r="J57" s="12"/>
      <c r="K57"/>
      <c r="L57" s="24"/>
      <c r="M57" s="24"/>
      <c r="N57" s="24"/>
      <c r="O57"/>
      <c r="P57" s="24"/>
      <c r="Q57" s="24"/>
      <c r="R57" s="24"/>
    </row>
    <row r="58" spans="1:18" x14ac:dyDescent="0.3">
      <c r="A58" s="1"/>
      <c r="B58" s="1"/>
      <c r="C58" s="1"/>
      <c r="D58" s="1" t="s">
        <v>53</v>
      </c>
      <c r="E58" s="12">
        <v>500</v>
      </c>
      <c r="F58" s="12">
        <v>555</v>
      </c>
      <c r="G58" s="12">
        <v>1130</v>
      </c>
      <c r="H58" s="12">
        <v>500</v>
      </c>
      <c r="I58" s="12">
        <v>1000</v>
      </c>
      <c r="J58" s="12"/>
      <c r="K58"/>
      <c r="L58" s="24"/>
      <c r="M58" s="24"/>
      <c r="N58" s="24"/>
      <c r="O58"/>
      <c r="P58" s="24"/>
      <c r="Q58" s="24"/>
      <c r="R58" s="24"/>
    </row>
    <row r="59" spans="1:18" hidden="1" x14ac:dyDescent="0.3">
      <c r="A59" s="1"/>
      <c r="B59" s="1"/>
      <c r="C59" s="1"/>
      <c r="D59" s="6" t="s">
        <v>151</v>
      </c>
      <c r="E59" s="12">
        <v>1400</v>
      </c>
      <c r="F59" s="12">
        <v>93.3</v>
      </c>
      <c r="G59" s="12">
        <v>0</v>
      </c>
      <c r="H59" s="12">
        <v>0</v>
      </c>
      <c r="I59" s="12"/>
      <c r="J59" s="12"/>
      <c r="K59"/>
      <c r="L59" s="24"/>
      <c r="M59" s="24"/>
      <c r="N59" s="24"/>
      <c r="O59"/>
      <c r="P59" s="24"/>
      <c r="Q59" s="24"/>
      <c r="R59" s="24"/>
    </row>
    <row r="60" spans="1:18" x14ac:dyDescent="0.3">
      <c r="A60" s="1"/>
      <c r="B60" s="1"/>
      <c r="C60" s="1"/>
      <c r="D60" s="1" t="s">
        <v>161</v>
      </c>
      <c r="E60" s="12">
        <v>0</v>
      </c>
      <c r="F60" s="12">
        <v>2026.25</v>
      </c>
      <c r="G60" s="12">
        <v>983.3</v>
      </c>
      <c r="H60" s="12">
        <v>2000</v>
      </c>
      <c r="I60" s="12">
        <v>1000</v>
      </c>
      <c r="J60" s="12"/>
      <c r="K60"/>
      <c r="L60" s="24"/>
      <c r="M60" s="24"/>
      <c r="N60" s="24"/>
      <c r="O60"/>
      <c r="P60" s="24"/>
      <c r="Q60" s="24"/>
      <c r="R60" s="24"/>
    </row>
    <row r="61" spans="1:18" x14ac:dyDescent="0.3">
      <c r="A61" s="1"/>
      <c r="B61" s="1"/>
      <c r="C61" s="1"/>
      <c r="D61" s="1" t="s">
        <v>54</v>
      </c>
      <c r="E61" s="12">
        <v>300</v>
      </c>
      <c r="F61" s="12">
        <v>67.099999999999994</v>
      </c>
      <c r="G61" s="12">
        <v>1584.9</v>
      </c>
      <c r="H61" s="12">
        <v>100</v>
      </c>
      <c r="I61" s="12">
        <v>1000</v>
      </c>
      <c r="J61" s="12"/>
      <c r="K61"/>
      <c r="L61" s="24"/>
      <c r="M61" s="24"/>
      <c r="N61" s="24"/>
      <c r="O61"/>
      <c r="P61" s="24"/>
      <c r="Q61" s="24"/>
      <c r="R61" s="24"/>
    </row>
    <row r="62" spans="1:18" x14ac:dyDescent="0.3">
      <c r="A62" s="1"/>
      <c r="B62" s="1"/>
      <c r="C62" s="1"/>
      <c r="D62" s="1" t="s">
        <v>55</v>
      </c>
      <c r="E62" s="12">
        <v>2750</v>
      </c>
      <c r="F62" s="12">
        <v>2970</v>
      </c>
      <c r="G62" s="12">
        <v>2630</v>
      </c>
      <c r="H62" s="12">
        <v>2800</v>
      </c>
      <c r="I62" s="12">
        <v>2000</v>
      </c>
      <c r="J62" s="12"/>
      <c r="K62"/>
      <c r="L62" s="24"/>
      <c r="M62" s="24"/>
      <c r="N62" s="24"/>
      <c r="O62"/>
      <c r="P62" s="24"/>
      <c r="Q62" s="24"/>
      <c r="R62" s="24"/>
    </row>
    <row r="63" spans="1:18" x14ac:dyDescent="0.3">
      <c r="A63" s="1"/>
      <c r="B63" s="1"/>
      <c r="C63" s="1"/>
      <c r="D63" s="1" t="s">
        <v>56</v>
      </c>
      <c r="E63" s="12">
        <v>100</v>
      </c>
      <c r="F63" s="12">
        <v>60</v>
      </c>
      <c r="G63" s="12">
        <v>60</v>
      </c>
      <c r="H63" s="12">
        <v>60</v>
      </c>
      <c r="I63" s="12">
        <v>50</v>
      </c>
      <c r="J63" s="12"/>
      <c r="K63"/>
      <c r="L63" s="24"/>
      <c r="M63" s="24"/>
      <c r="N63" s="24"/>
      <c r="O63"/>
      <c r="P63" s="24"/>
      <c r="Q63" s="24"/>
      <c r="R63" s="24"/>
    </row>
    <row r="64" spans="1:18" ht="15" thickBot="1" x14ac:dyDescent="0.35">
      <c r="A64" s="1"/>
      <c r="B64" s="1"/>
      <c r="C64" s="1"/>
      <c r="D64" s="1" t="s">
        <v>57</v>
      </c>
      <c r="E64" s="13">
        <v>0</v>
      </c>
      <c r="F64" s="13">
        <v>65</v>
      </c>
      <c r="G64" s="13"/>
      <c r="H64" s="13">
        <v>0</v>
      </c>
      <c r="I64" s="13">
        <v>0</v>
      </c>
      <c r="J64" s="12"/>
      <c r="K64"/>
      <c r="L64" s="24"/>
      <c r="M64" s="24"/>
      <c r="N64" s="24"/>
      <c r="O64"/>
      <c r="P64" s="24"/>
      <c r="Q64" s="24"/>
      <c r="R64" s="24"/>
    </row>
    <row r="65" spans="1:18" x14ac:dyDescent="0.3">
      <c r="A65" s="17"/>
      <c r="B65" s="17"/>
      <c r="C65" s="17" t="s">
        <v>58</v>
      </c>
      <c r="D65" s="17"/>
      <c r="E65" s="18">
        <f>SUM(E57:E64)</f>
        <v>5050</v>
      </c>
      <c r="F65" s="18">
        <f>SUM(F57:F64)</f>
        <v>9913.4700000000012</v>
      </c>
      <c r="G65" s="18">
        <f>SUM(G57:G64)</f>
        <v>10524.29</v>
      </c>
      <c r="H65" s="18">
        <f>SUM(H57:H64)</f>
        <v>9460</v>
      </c>
      <c r="I65" s="18">
        <f>SUM(I57:I64)</f>
        <v>8950</v>
      </c>
      <c r="J65" s="12"/>
      <c r="K65"/>
      <c r="L65" s="24"/>
      <c r="M65" s="24"/>
      <c r="N65" s="24"/>
      <c r="O65"/>
      <c r="P65" s="24"/>
      <c r="Q65" s="24"/>
      <c r="R65" s="24"/>
    </row>
    <row r="66" spans="1:18" x14ac:dyDescent="0.3">
      <c r="A66" s="1"/>
      <c r="B66" s="1"/>
      <c r="C66" s="1" t="s">
        <v>59</v>
      </c>
      <c r="D66" s="1"/>
      <c r="E66" s="12"/>
      <c r="F66" s="12"/>
      <c r="G66" s="12"/>
      <c r="H66" s="12"/>
      <c r="I66" s="12"/>
      <c r="J66" s="12"/>
      <c r="K66"/>
      <c r="L66" s="24"/>
      <c r="M66" s="24"/>
      <c r="N66" s="24"/>
      <c r="O66"/>
      <c r="P66" s="24"/>
      <c r="Q66" s="24"/>
      <c r="R66" s="24"/>
    </row>
    <row r="67" spans="1:18" x14ac:dyDescent="0.3">
      <c r="A67" s="1"/>
      <c r="B67" s="1"/>
      <c r="C67" s="1"/>
      <c r="D67" s="1" t="s">
        <v>60</v>
      </c>
      <c r="E67" s="12">
        <v>3050</v>
      </c>
      <c r="F67" s="12">
        <v>2435</v>
      </c>
      <c r="G67" s="12">
        <v>1053.5</v>
      </c>
      <c r="H67" s="12">
        <v>2500</v>
      </c>
      <c r="I67" s="12">
        <v>1200</v>
      </c>
      <c r="J67" s="12"/>
      <c r="K67"/>
      <c r="L67" s="24"/>
      <c r="M67" s="24"/>
      <c r="N67" s="24"/>
      <c r="O67"/>
      <c r="P67" s="24"/>
      <c r="Q67" s="24"/>
      <c r="R67" s="24"/>
    </row>
    <row r="68" spans="1:18" x14ac:dyDescent="0.3">
      <c r="A68" s="1"/>
      <c r="B68" s="1"/>
      <c r="C68" s="1"/>
      <c r="D68" s="1" t="s">
        <v>61</v>
      </c>
      <c r="E68" s="12">
        <v>4000</v>
      </c>
      <c r="F68" s="12">
        <v>0</v>
      </c>
      <c r="G68" s="12">
        <v>843.52</v>
      </c>
      <c r="H68" s="12">
        <v>2040</v>
      </c>
      <c r="I68" s="12">
        <v>2000</v>
      </c>
      <c r="J68" s="12"/>
      <c r="K68"/>
      <c r="L68" s="24"/>
      <c r="M68" s="24"/>
      <c r="N68" s="24"/>
      <c r="O68"/>
      <c r="P68" s="24"/>
      <c r="Q68" s="24"/>
      <c r="R68" s="24"/>
    </row>
    <row r="69" spans="1:18" x14ac:dyDescent="0.3">
      <c r="A69" s="1"/>
      <c r="B69" s="1"/>
      <c r="C69" s="1"/>
      <c r="D69" s="1" t="s">
        <v>62</v>
      </c>
      <c r="E69" s="12">
        <v>800</v>
      </c>
      <c r="F69" s="12">
        <v>734</v>
      </c>
      <c r="G69" s="12">
        <v>683</v>
      </c>
      <c r="H69" s="12">
        <v>725</v>
      </c>
      <c r="I69" s="12">
        <v>700</v>
      </c>
      <c r="J69" s="12"/>
      <c r="K69"/>
      <c r="L69" s="24"/>
      <c r="M69" s="24"/>
      <c r="N69" s="24"/>
      <c r="O69"/>
      <c r="P69" s="24"/>
      <c r="Q69" s="24"/>
      <c r="R69" s="24"/>
    </row>
    <row r="70" spans="1:18" hidden="1" x14ac:dyDescent="0.3">
      <c r="A70" s="1"/>
      <c r="B70" s="1"/>
      <c r="C70" s="1"/>
      <c r="D70" s="1" t="s">
        <v>63</v>
      </c>
      <c r="E70" s="14"/>
      <c r="F70" s="14"/>
      <c r="G70" s="14"/>
      <c r="H70" s="12">
        <v>0</v>
      </c>
      <c r="I70" s="12"/>
      <c r="J70" s="12"/>
      <c r="K70"/>
      <c r="L70" s="24"/>
      <c r="M70" s="24"/>
      <c r="N70" s="24"/>
      <c r="O70"/>
      <c r="P70" s="24"/>
      <c r="Q70" s="24"/>
      <c r="R70" s="24"/>
    </row>
    <row r="71" spans="1:18" x14ac:dyDescent="0.3">
      <c r="A71" s="1"/>
      <c r="B71" s="1"/>
      <c r="C71" s="1"/>
      <c r="D71" s="1" t="s">
        <v>165</v>
      </c>
      <c r="E71" s="14"/>
      <c r="F71" s="14">
        <v>694.12</v>
      </c>
      <c r="G71" s="14"/>
      <c r="H71" s="12"/>
      <c r="I71" s="12"/>
      <c r="J71" s="12"/>
      <c r="K71"/>
      <c r="L71" s="24"/>
      <c r="M71" s="24"/>
      <c r="N71" s="24"/>
      <c r="O71"/>
      <c r="P71" s="24"/>
      <c r="Q71" s="24"/>
      <c r="R71" s="24"/>
    </row>
    <row r="72" spans="1:18" ht="15" thickBot="1" x14ac:dyDescent="0.35">
      <c r="A72" s="1"/>
      <c r="B72" s="1"/>
      <c r="C72" s="1"/>
      <c r="D72" s="1" t="s">
        <v>166</v>
      </c>
      <c r="E72" s="13"/>
      <c r="F72" s="13">
        <v>78.09</v>
      </c>
      <c r="G72" s="13">
        <f>688.68+675.34</f>
        <v>1364.02</v>
      </c>
      <c r="H72" s="13">
        <v>600</v>
      </c>
      <c r="I72" s="13">
        <v>750</v>
      </c>
      <c r="J72" s="12"/>
      <c r="K72"/>
      <c r="L72" s="24"/>
      <c r="M72" s="24"/>
      <c r="N72" s="24"/>
      <c r="O72"/>
      <c r="P72" s="24"/>
      <c r="Q72" s="24"/>
      <c r="R72" s="24"/>
    </row>
    <row r="73" spans="1:18" x14ac:dyDescent="0.3">
      <c r="A73" s="17"/>
      <c r="B73" s="17"/>
      <c r="C73" s="17" t="s">
        <v>64</v>
      </c>
      <c r="D73" s="17"/>
      <c r="E73" s="18">
        <f>SUM(E67:E72)</f>
        <v>7850</v>
      </c>
      <c r="F73" s="18">
        <f>SUM(F67:F72)</f>
        <v>3941.21</v>
      </c>
      <c r="G73" s="18">
        <f>SUM(G67:G72)</f>
        <v>3944.04</v>
      </c>
      <c r="H73" s="18">
        <f>SUM(H67:H72)</f>
        <v>5865</v>
      </c>
      <c r="I73" s="18">
        <f>SUM(I67:I72)</f>
        <v>4650</v>
      </c>
      <c r="J73" s="12"/>
      <c r="K73"/>
      <c r="L73" s="24"/>
      <c r="M73" s="24"/>
      <c r="N73" s="24"/>
      <c r="O73"/>
      <c r="P73" s="24"/>
      <c r="Q73" s="24"/>
      <c r="R73" s="24"/>
    </row>
    <row r="74" spans="1:18" x14ac:dyDescent="0.3">
      <c r="A74" s="1"/>
      <c r="B74" s="1"/>
      <c r="C74" s="1"/>
      <c r="D74" s="1"/>
      <c r="E74" s="12"/>
      <c r="F74" s="12"/>
      <c r="G74" s="12"/>
      <c r="H74" s="12"/>
      <c r="I74" s="12"/>
      <c r="J74" s="12"/>
      <c r="K74"/>
      <c r="L74" s="24"/>
      <c r="M74" s="24"/>
      <c r="N74" s="24"/>
      <c r="O74"/>
      <c r="P74" s="24"/>
      <c r="Q74" s="24"/>
      <c r="R74" s="24"/>
    </row>
    <row r="75" spans="1:18" x14ac:dyDescent="0.3">
      <c r="A75" s="1"/>
      <c r="B75" s="1"/>
      <c r="C75" s="1" t="s">
        <v>65</v>
      </c>
      <c r="D75" s="1"/>
      <c r="E75" s="12">
        <v>2000</v>
      </c>
      <c r="F75" s="12">
        <v>1363</v>
      </c>
      <c r="G75" s="12">
        <v>0</v>
      </c>
      <c r="H75" s="12">
        <v>2000</v>
      </c>
      <c r="I75" s="12">
        <v>0</v>
      </c>
      <c r="J75" s="12"/>
      <c r="K75"/>
      <c r="L75" s="24"/>
      <c r="M75" s="24"/>
      <c r="N75" s="24"/>
      <c r="O75"/>
      <c r="P75" s="24"/>
      <c r="Q75" s="24"/>
      <c r="R75" s="24"/>
    </row>
    <row r="76" spans="1:18" x14ac:dyDescent="0.3">
      <c r="A76" s="1"/>
      <c r="B76" s="1"/>
      <c r="C76" s="1"/>
      <c r="D76" s="1" t="s">
        <v>162</v>
      </c>
      <c r="E76" s="12"/>
      <c r="F76" s="12">
        <v>6865</v>
      </c>
      <c r="G76" s="12">
        <v>10769.5</v>
      </c>
      <c r="H76" s="12">
        <v>6000</v>
      </c>
      <c r="I76" s="12">
        <v>10200</v>
      </c>
      <c r="J76" s="12"/>
      <c r="K76"/>
      <c r="L76"/>
      <c r="M76"/>
      <c r="N76"/>
      <c r="O76"/>
      <c r="P76" s="24"/>
      <c r="Q76" s="24"/>
      <c r="R76" s="24"/>
    </row>
    <row r="77" spans="1:18" x14ac:dyDescent="0.3">
      <c r="A77" s="1"/>
      <c r="B77" s="1"/>
      <c r="C77" s="1"/>
      <c r="D77" s="1" t="s">
        <v>163</v>
      </c>
      <c r="E77" s="12"/>
      <c r="F77" s="12">
        <v>3363.12</v>
      </c>
      <c r="G77" s="12">
        <f>9935+1875</f>
        <v>11810</v>
      </c>
      <c r="H77" s="12">
        <v>3500</v>
      </c>
      <c r="I77" s="12">
        <v>11500</v>
      </c>
      <c r="J77" s="12"/>
      <c r="K77"/>
      <c r="L77"/>
      <c r="M77"/>
      <c r="N77"/>
      <c r="O77"/>
      <c r="P77" s="24"/>
      <c r="Q77" s="24"/>
      <c r="R77" s="24"/>
    </row>
    <row r="78" spans="1:18" hidden="1" x14ac:dyDescent="0.3">
      <c r="A78" s="1"/>
      <c r="B78" s="1"/>
      <c r="C78" s="1" t="s">
        <v>66</v>
      </c>
      <c r="D78" s="1"/>
      <c r="E78" s="12"/>
      <c r="F78" s="12">
        <v>100</v>
      </c>
      <c r="G78" s="12"/>
      <c r="H78" s="12"/>
      <c r="I78" s="12"/>
      <c r="J78"/>
      <c r="K78"/>
      <c r="L78"/>
      <c r="M78"/>
      <c r="N78"/>
      <c r="O78"/>
      <c r="P78" s="24"/>
      <c r="Q78" s="24"/>
      <c r="R78" s="24"/>
    </row>
    <row r="79" spans="1:18" hidden="1" x14ac:dyDescent="0.3">
      <c r="A79" s="1"/>
      <c r="B79" s="1"/>
      <c r="C79" s="1"/>
      <c r="D79" s="1" t="s">
        <v>164</v>
      </c>
      <c r="E79" s="12">
        <v>0</v>
      </c>
      <c r="F79" s="12">
        <v>0</v>
      </c>
      <c r="G79" s="12"/>
      <c r="H79" s="12"/>
      <c r="I79" s="12"/>
      <c r="J79"/>
      <c r="K79"/>
      <c r="L79"/>
      <c r="M79"/>
      <c r="N79"/>
      <c r="O79"/>
      <c r="P79" s="24"/>
      <c r="Q79" s="24"/>
      <c r="R79" s="24"/>
    </row>
    <row r="80" spans="1:18" hidden="1" x14ac:dyDescent="0.3">
      <c r="A80" s="1"/>
      <c r="B80" s="1"/>
      <c r="C80" s="1" t="s">
        <v>67</v>
      </c>
      <c r="D80" s="1"/>
      <c r="E80" s="12"/>
      <c r="F80" s="12">
        <v>0.09</v>
      </c>
      <c r="G80" s="12"/>
      <c r="H80" s="12"/>
      <c r="I80" s="12"/>
      <c r="J80"/>
      <c r="K80"/>
      <c r="L80"/>
      <c r="M80"/>
      <c r="N80"/>
      <c r="O80"/>
      <c r="P80" s="24"/>
      <c r="Q80" s="24"/>
      <c r="R80" s="24"/>
    </row>
    <row r="81" spans="1:18" x14ac:dyDescent="0.3">
      <c r="A81" s="1"/>
      <c r="B81" s="1"/>
      <c r="C81" s="1" t="s">
        <v>68</v>
      </c>
      <c r="D81" s="1"/>
      <c r="E81" s="12"/>
      <c r="F81" s="12"/>
      <c r="G81" s="12"/>
      <c r="H81" s="12"/>
      <c r="I81" s="12"/>
      <c r="J81"/>
      <c r="K81"/>
      <c r="L81"/>
      <c r="M81"/>
      <c r="N81"/>
      <c r="O81"/>
      <c r="P81" s="24"/>
      <c r="Q81" s="24"/>
      <c r="R81" s="24"/>
    </row>
    <row r="82" spans="1:18" ht="15" thickBot="1" x14ac:dyDescent="0.35">
      <c r="A82" s="1"/>
      <c r="B82" s="1"/>
      <c r="C82" s="1" t="s">
        <v>69</v>
      </c>
      <c r="D82" s="1"/>
      <c r="E82" s="13"/>
      <c r="F82" s="13"/>
      <c r="G82" s="13"/>
      <c r="H82" s="13"/>
      <c r="I82" s="13"/>
      <c r="J82"/>
      <c r="K82"/>
      <c r="L82"/>
      <c r="M82"/>
      <c r="N82"/>
      <c r="O82"/>
      <c r="P82" s="24"/>
      <c r="Q82" s="24"/>
      <c r="R82" s="24"/>
    </row>
    <row r="83" spans="1:18" x14ac:dyDescent="0.3">
      <c r="A83" s="17"/>
      <c r="B83" s="17"/>
      <c r="C83" s="17"/>
      <c r="D83" s="17" t="s">
        <v>70</v>
      </c>
      <c r="E83" s="18">
        <f>SUM(E75:E82)</f>
        <v>2000</v>
      </c>
      <c r="F83" s="18">
        <f>SUM(F75:F82)</f>
        <v>11691.21</v>
      </c>
      <c r="G83" s="18">
        <f>SUM(G75:G82)</f>
        <v>22579.5</v>
      </c>
      <c r="H83" s="18">
        <f>SUM(H75:H82)</f>
        <v>11500</v>
      </c>
      <c r="I83" s="18">
        <f>SUM(I75:I82)</f>
        <v>21700</v>
      </c>
      <c r="J83"/>
      <c r="K83"/>
      <c r="L83"/>
      <c r="M83"/>
      <c r="N83"/>
      <c r="O83"/>
      <c r="P83" s="24"/>
      <c r="Q83" s="24"/>
      <c r="R83" s="24"/>
    </row>
    <row r="84" spans="1:18" x14ac:dyDescent="0.3">
      <c r="A84" s="1"/>
      <c r="B84" s="1"/>
      <c r="C84" s="1"/>
      <c r="D84" s="1"/>
      <c r="E84" s="12"/>
      <c r="F84" s="12"/>
      <c r="G84" s="12"/>
      <c r="H84" s="12"/>
      <c r="I84" s="12"/>
      <c r="J84"/>
      <c r="K84"/>
      <c r="L84"/>
      <c r="M84"/>
      <c r="N84"/>
      <c r="O84"/>
      <c r="P84" s="24"/>
      <c r="Q84" s="24"/>
      <c r="R84" s="24"/>
    </row>
    <row r="85" spans="1:18" x14ac:dyDescent="0.3">
      <c r="A85" s="22"/>
      <c r="B85" s="22" t="s">
        <v>71</v>
      </c>
      <c r="C85" s="22"/>
      <c r="D85" s="22"/>
      <c r="E85" s="23">
        <f>E9+E19+E21+E24+E33+E41+E50+E55+E65+E73+E83</f>
        <v>700000</v>
      </c>
      <c r="F85" s="23">
        <f>F9+F19+F21+F24+F33+F41+F50+F55+F65+F73+F83</f>
        <v>708649.99999999988</v>
      </c>
      <c r="G85" s="23">
        <f>G9+G19+G21+G24+G33+G41+G50+G55+G65+G73+G83</f>
        <v>769826.39300000004</v>
      </c>
      <c r="H85" s="23">
        <f>H9+H19+H21+H24+H33+H41+H50+H55+H65+H73+H83</f>
        <v>750500</v>
      </c>
      <c r="I85" s="23">
        <f>I9+I19+I21+I24+I33+I41+I50+I55+I65+I73+I83</f>
        <v>765500</v>
      </c>
      <c r="J85" s="34"/>
      <c r="L85"/>
      <c r="M85"/>
      <c r="N85"/>
      <c r="O85"/>
      <c r="P85" s="24"/>
      <c r="Q85" s="24"/>
      <c r="R85" s="24"/>
    </row>
    <row r="86" spans="1:18" x14ac:dyDescent="0.3">
      <c r="A86" s="1"/>
      <c r="B86" s="1"/>
      <c r="C86" s="1"/>
      <c r="D86" s="1"/>
      <c r="E86" s="12"/>
      <c r="F86" s="12"/>
      <c r="G86" s="12"/>
      <c r="H86" s="12"/>
      <c r="I86" s="12"/>
      <c r="J86"/>
      <c r="K86"/>
      <c r="L86"/>
      <c r="M86"/>
      <c r="N86"/>
      <c r="O86"/>
      <c r="P86" s="24"/>
      <c r="Q86" s="24"/>
      <c r="R86" s="24"/>
    </row>
    <row r="87" spans="1:18" x14ac:dyDescent="0.3">
      <c r="A87" s="1"/>
      <c r="B87" s="1" t="s">
        <v>154</v>
      </c>
      <c r="C87" s="1"/>
      <c r="D87" s="1"/>
      <c r="E87" s="12"/>
      <c r="F87" s="12"/>
      <c r="G87" s="12"/>
      <c r="H87" s="12"/>
      <c r="I87" s="12"/>
      <c r="J87"/>
      <c r="K87"/>
      <c r="L87"/>
      <c r="M87"/>
      <c r="N87"/>
      <c r="O87"/>
      <c r="P87" s="24"/>
      <c r="Q87" s="24"/>
      <c r="R87" s="24"/>
    </row>
    <row r="88" spans="1:18" x14ac:dyDescent="0.3">
      <c r="A88" s="1"/>
      <c r="B88" s="1"/>
      <c r="C88" s="1" t="s">
        <v>72</v>
      </c>
      <c r="D88" s="1"/>
      <c r="E88" s="12"/>
      <c r="F88" s="12"/>
      <c r="G88" s="12"/>
      <c r="H88" s="12"/>
      <c r="I88" s="12"/>
      <c r="J88"/>
      <c r="K88"/>
      <c r="L88"/>
      <c r="M88"/>
      <c r="N88"/>
      <c r="O88"/>
      <c r="P88" s="24"/>
      <c r="Q88" s="24"/>
      <c r="R88" s="24"/>
    </row>
    <row r="89" spans="1:18" ht="15" thickBot="1" x14ac:dyDescent="0.35">
      <c r="A89" s="1"/>
      <c r="B89" s="1"/>
      <c r="C89" s="1"/>
      <c r="D89" s="1" t="s">
        <v>73</v>
      </c>
      <c r="E89" s="13">
        <v>2200</v>
      </c>
      <c r="F89" s="13">
        <v>5361.08</v>
      </c>
      <c r="G89" s="13">
        <v>4618.41</v>
      </c>
      <c r="H89" s="13">
        <v>2200</v>
      </c>
      <c r="I89" s="13">
        <v>4500</v>
      </c>
      <c r="J89"/>
      <c r="K89"/>
      <c r="L89"/>
      <c r="M89"/>
      <c r="N89"/>
      <c r="O89"/>
      <c r="P89" s="24"/>
      <c r="Q89" s="24"/>
      <c r="R89" s="24"/>
    </row>
    <row r="90" spans="1:18" x14ac:dyDescent="0.3">
      <c r="A90" s="19"/>
      <c r="B90" s="19"/>
      <c r="C90" s="19" t="s">
        <v>74</v>
      </c>
      <c r="D90" s="19"/>
      <c r="E90" s="16">
        <f>E89</f>
        <v>2200</v>
      </c>
      <c r="F90" s="16">
        <f>F89</f>
        <v>5361.08</v>
      </c>
      <c r="G90" s="16">
        <f>G89</f>
        <v>4618.41</v>
      </c>
      <c r="H90" s="16">
        <f>H89</f>
        <v>2200</v>
      </c>
      <c r="I90" s="16">
        <f>I89</f>
        <v>4500</v>
      </c>
      <c r="J90"/>
      <c r="K90"/>
      <c r="L90"/>
      <c r="M90"/>
      <c r="N90"/>
      <c r="O90"/>
      <c r="P90" s="24"/>
      <c r="Q90" s="24"/>
      <c r="R90" s="24"/>
    </row>
    <row r="91" spans="1:18" x14ac:dyDescent="0.3">
      <c r="A91" s="1"/>
      <c r="B91" s="1"/>
      <c r="C91" s="1"/>
      <c r="D91" s="1"/>
      <c r="E91" s="12"/>
      <c r="F91" s="12"/>
      <c r="G91" s="12"/>
      <c r="H91" s="12"/>
      <c r="I91" s="12"/>
      <c r="J91"/>
      <c r="K91"/>
      <c r="L91"/>
      <c r="M91"/>
      <c r="N91"/>
      <c r="O91"/>
      <c r="P91" s="24"/>
      <c r="Q91" s="24"/>
      <c r="R91" s="24"/>
    </row>
    <row r="92" spans="1:18" x14ac:dyDescent="0.3">
      <c r="A92" s="1"/>
      <c r="B92" s="1"/>
      <c r="C92" s="1" t="s">
        <v>75</v>
      </c>
      <c r="D92" s="1"/>
      <c r="E92" s="12">
        <v>7100</v>
      </c>
      <c r="F92" s="12">
        <v>7097.5</v>
      </c>
      <c r="G92" s="12">
        <v>7302.25</v>
      </c>
      <c r="H92" s="12">
        <v>7100</v>
      </c>
      <c r="I92" s="12">
        <v>7300</v>
      </c>
      <c r="J92"/>
      <c r="K92"/>
      <c r="L92"/>
      <c r="M92"/>
      <c r="N92"/>
      <c r="O92"/>
      <c r="P92" s="24"/>
      <c r="Q92" s="24"/>
      <c r="R92" s="24"/>
    </row>
    <row r="93" spans="1:18" x14ac:dyDescent="0.3">
      <c r="A93" s="1"/>
      <c r="B93" s="1"/>
      <c r="C93" s="1" t="s">
        <v>76</v>
      </c>
      <c r="D93" s="1"/>
      <c r="E93" s="14">
        <v>2300</v>
      </c>
      <c r="F93" s="14">
        <v>2214.19</v>
      </c>
      <c r="G93" s="14">
        <v>2448.88</v>
      </c>
      <c r="H93" s="12">
        <v>2700</v>
      </c>
      <c r="I93" s="12">
        <v>2700</v>
      </c>
      <c r="J93"/>
      <c r="K93"/>
      <c r="L93"/>
      <c r="M93"/>
      <c r="N93"/>
      <c r="O93"/>
      <c r="P93"/>
      <c r="Q93"/>
      <c r="R93"/>
    </row>
    <row r="94" spans="1:18" ht="15" thickBot="1" x14ac:dyDescent="0.35">
      <c r="A94" s="1"/>
      <c r="B94" s="1"/>
      <c r="C94" s="1" t="s">
        <v>167</v>
      </c>
      <c r="D94" s="1"/>
      <c r="E94" s="13">
        <v>0</v>
      </c>
      <c r="F94" s="13">
        <f>1459</f>
        <v>1459</v>
      </c>
      <c r="G94" s="13">
        <v>882.82</v>
      </c>
      <c r="H94" s="13">
        <v>1500</v>
      </c>
      <c r="I94" s="13">
        <v>1000</v>
      </c>
      <c r="J94"/>
      <c r="K94"/>
      <c r="L94"/>
      <c r="M94"/>
      <c r="N94"/>
      <c r="O94"/>
      <c r="P94"/>
      <c r="Q94"/>
      <c r="R94"/>
    </row>
    <row r="95" spans="1:18" x14ac:dyDescent="0.3">
      <c r="A95" s="19"/>
      <c r="B95" s="19"/>
      <c r="C95" s="19"/>
      <c r="D95" s="19"/>
      <c r="E95" s="16">
        <f>SUM(E92:E94)</f>
        <v>9400</v>
      </c>
      <c r="F95" s="16">
        <f>SUM(F92:F94)</f>
        <v>10770.69</v>
      </c>
      <c r="G95" s="16">
        <f>SUM(G92:G94)</f>
        <v>10633.95</v>
      </c>
      <c r="H95" s="16">
        <f>SUM(H92:H94)</f>
        <v>11300</v>
      </c>
      <c r="I95" s="16">
        <f>SUM(I92:I94)</f>
        <v>11000</v>
      </c>
      <c r="J95"/>
      <c r="K95"/>
      <c r="L95"/>
      <c r="M95"/>
      <c r="N95"/>
      <c r="O95"/>
      <c r="P95"/>
      <c r="Q95"/>
      <c r="R95"/>
    </row>
    <row r="96" spans="1:18" x14ac:dyDescent="0.3">
      <c r="A96" s="1"/>
      <c r="B96" s="1"/>
      <c r="C96" s="1" t="s">
        <v>77</v>
      </c>
      <c r="D96" s="1"/>
      <c r="E96" s="12"/>
      <c r="F96" s="12"/>
      <c r="G96" s="12"/>
      <c r="H96" s="12"/>
      <c r="I96" s="12"/>
      <c r="J96"/>
      <c r="K96"/>
      <c r="L96"/>
      <c r="M96"/>
      <c r="N96"/>
      <c r="O96"/>
      <c r="P96"/>
      <c r="Q96"/>
      <c r="R96"/>
    </row>
    <row r="97" spans="1:18" x14ac:dyDescent="0.3">
      <c r="A97" s="1"/>
      <c r="B97" s="1"/>
      <c r="C97" s="1"/>
      <c r="D97" s="1" t="s">
        <v>156</v>
      </c>
      <c r="E97" s="12">
        <v>1500</v>
      </c>
      <c r="F97" s="12">
        <v>533.6</v>
      </c>
      <c r="G97" s="12">
        <v>546.15</v>
      </c>
      <c r="H97" s="12">
        <v>750</v>
      </c>
      <c r="I97" s="12">
        <v>600</v>
      </c>
      <c r="J97"/>
      <c r="K97"/>
      <c r="L97"/>
      <c r="M97"/>
      <c r="N97"/>
      <c r="O97"/>
      <c r="P97"/>
      <c r="Q97"/>
      <c r="R97"/>
    </row>
    <row r="98" spans="1:18" x14ac:dyDescent="0.3">
      <c r="A98" s="1"/>
      <c r="B98" s="1"/>
      <c r="C98" s="1"/>
      <c r="D98" s="1" t="s">
        <v>168</v>
      </c>
      <c r="E98" s="12">
        <v>0</v>
      </c>
      <c r="F98" s="12">
        <v>325</v>
      </c>
      <c r="G98" s="12">
        <v>100</v>
      </c>
      <c r="H98" s="12">
        <v>350</v>
      </c>
      <c r="I98" s="12">
        <v>100</v>
      </c>
      <c r="J98"/>
      <c r="K98"/>
      <c r="L98"/>
      <c r="M98"/>
      <c r="N98"/>
      <c r="O98"/>
      <c r="P98"/>
      <c r="Q98"/>
      <c r="R98"/>
    </row>
    <row r="99" spans="1:18" x14ac:dyDescent="0.3">
      <c r="A99" s="1"/>
      <c r="B99" s="1"/>
      <c r="C99" s="1"/>
      <c r="D99" s="1" t="s">
        <v>169</v>
      </c>
      <c r="E99" s="12">
        <v>0</v>
      </c>
      <c r="F99" s="12">
        <v>12129.77</v>
      </c>
      <c r="G99" s="12">
        <v>14811.82</v>
      </c>
      <c r="H99" s="12">
        <v>10000</v>
      </c>
      <c r="I99" s="12">
        <v>10000</v>
      </c>
      <c r="J99"/>
      <c r="K99"/>
      <c r="L99"/>
      <c r="M99"/>
      <c r="N99"/>
      <c r="O99"/>
      <c r="P99"/>
      <c r="Q99"/>
      <c r="R99"/>
    </row>
    <row r="100" spans="1:18" x14ac:dyDescent="0.3">
      <c r="A100" s="1"/>
      <c r="B100" s="1"/>
      <c r="C100" s="1"/>
      <c r="D100" s="1" t="s">
        <v>78</v>
      </c>
      <c r="E100" s="12">
        <v>12000</v>
      </c>
      <c r="F100" s="12">
        <v>11988.61</v>
      </c>
      <c r="G100" s="12">
        <v>12796.73</v>
      </c>
      <c r="H100" s="12">
        <v>11000</v>
      </c>
      <c r="I100" s="12">
        <v>12400</v>
      </c>
      <c r="J100"/>
      <c r="K100"/>
      <c r="L100"/>
      <c r="M100"/>
      <c r="N100"/>
      <c r="O100"/>
      <c r="P100"/>
      <c r="Q100"/>
      <c r="R100"/>
    </row>
    <row r="101" spans="1:18" ht="15" thickBot="1" x14ac:dyDescent="0.35">
      <c r="A101" s="1"/>
      <c r="B101" s="1"/>
      <c r="C101" s="1"/>
      <c r="D101" s="1" t="s">
        <v>79</v>
      </c>
      <c r="E101" s="13"/>
      <c r="F101" s="13"/>
      <c r="G101" s="13"/>
      <c r="H101" s="13"/>
      <c r="I101" s="13"/>
      <c r="J101"/>
      <c r="K101"/>
      <c r="L101"/>
      <c r="M101"/>
      <c r="N101"/>
      <c r="O101"/>
      <c r="P101"/>
      <c r="Q101"/>
      <c r="R101"/>
    </row>
    <row r="102" spans="1:18" x14ac:dyDescent="0.3">
      <c r="A102" s="19"/>
      <c r="B102" s="19"/>
      <c r="C102" s="19" t="s">
        <v>80</v>
      </c>
      <c r="D102" s="19"/>
      <c r="E102" s="16">
        <f>SUM(E97:E101)</f>
        <v>13500</v>
      </c>
      <c r="F102" s="16">
        <f>SUM(F97:F101)</f>
        <v>24976.980000000003</v>
      </c>
      <c r="G102" s="16">
        <f>SUM(G97:G101)</f>
        <v>28254.699999999997</v>
      </c>
      <c r="H102" s="16">
        <f>SUM(H97:H101)</f>
        <v>22100</v>
      </c>
      <c r="I102" s="16">
        <f>SUM(I97:I101)</f>
        <v>23100</v>
      </c>
      <c r="J102"/>
      <c r="K102"/>
      <c r="L102"/>
      <c r="M102"/>
      <c r="N102"/>
      <c r="O102"/>
      <c r="P102"/>
      <c r="Q102"/>
      <c r="R102"/>
    </row>
    <row r="103" spans="1:18" x14ac:dyDescent="0.3">
      <c r="A103" s="1"/>
      <c r="B103" s="1"/>
      <c r="C103" s="1" t="s">
        <v>81</v>
      </c>
      <c r="D103" s="1"/>
      <c r="E103" s="12"/>
      <c r="F103" s="12"/>
      <c r="G103" s="12"/>
      <c r="H103" s="12"/>
      <c r="I103" s="12"/>
      <c r="J103"/>
      <c r="K103"/>
      <c r="L103"/>
      <c r="M103"/>
      <c r="N103"/>
      <c r="O103"/>
      <c r="P103"/>
      <c r="Q103"/>
      <c r="R103"/>
    </row>
    <row r="104" spans="1:18" x14ac:dyDescent="0.3">
      <c r="A104" s="1"/>
      <c r="B104" s="1"/>
      <c r="C104" s="1"/>
      <c r="D104" s="1" t="s">
        <v>82</v>
      </c>
      <c r="E104" s="12">
        <v>30000</v>
      </c>
      <c r="F104" s="12">
        <v>32218.75</v>
      </c>
      <c r="G104" s="12">
        <v>7075.6</v>
      </c>
      <c r="H104" s="12">
        <v>33000</v>
      </c>
      <c r="I104" s="12">
        <v>12000</v>
      </c>
      <c r="J104"/>
      <c r="K104"/>
      <c r="L104"/>
      <c r="M104"/>
      <c r="N104"/>
      <c r="O104"/>
      <c r="P104"/>
      <c r="Q104"/>
      <c r="R104"/>
    </row>
    <row r="105" spans="1:18" x14ac:dyDescent="0.3">
      <c r="A105" s="1"/>
      <c r="B105" s="1"/>
      <c r="C105" s="1"/>
      <c r="D105" s="1" t="s">
        <v>170</v>
      </c>
      <c r="E105" s="12">
        <v>0</v>
      </c>
      <c r="F105" s="12">
        <v>6300</v>
      </c>
      <c r="G105" s="12">
        <v>4900</v>
      </c>
      <c r="H105" s="12">
        <f>700*12</f>
        <v>8400</v>
      </c>
      <c r="I105" s="12">
        <v>8400</v>
      </c>
      <c r="J105" s="41"/>
      <c r="K105"/>
      <c r="L105"/>
      <c r="M105"/>
      <c r="N105"/>
      <c r="O105"/>
      <c r="P105"/>
      <c r="Q105"/>
      <c r="R105"/>
    </row>
    <row r="106" spans="1:18" ht="15" thickBot="1" x14ac:dyDescent="0.35">
      <c r="A106" s="1"/>
      <c r="B106" s="1"/>
      <c r="C106" s="1"/>
      <c r="D106" s="1" t="s">
        <v>83</v>
      </c>
      <c r="E106" s="13"/>
      <c r="F106" s="13"/>
      <c r="G106" s="13"/>
      <c r="H106" s="13"/>
      <c r="I106" s="13"/>
      <c r="J106"/>
      <c r="K106"/>
      <c r="L106"/>
      <c r="M106"/>
      <c r="N106"/>
      <c r="O106"/>
      <c r="P106"/>
      <c r="Q106"/>
      <c r="R106"/>
    </row>
    <row r="107" spans="1:18" x14ac:dyDescent="0.3">
      <c r="A107" s="19"/>
      <c r="B107" s="19"/>
      <c r="C107" s="19" t="s">
        <v>84</v>
      </c>
      <c r="D107" s="19"/>
      <c r="E107" s="16">
        <f>E104+E105+E106</f>
        <v>30000</v>
      </c>
      <c r="F107" s="16">
        <f>F104+F105+F106</f>
        <v>38518.75</v>
      </c>
      <c r="G107" s="16">
        <f>G104+G105+G106</f>
        <v>11975.6</v>
      </c>
      <c r="H107" s="16">
        <f>H104+H105+H106</f>
        <v>41400</v>
      </c>
      <c r="I107" s="16">
        <f>I104+I105+I106</f>
        <v>20400</v>
      </c>
      <c r="J107"/>
      <c r="K107"/>
      <c r="L107"/>
      <c r="M107"/>
      <c r="N107"/>
      <c r="O107"/>
      <c r="P107"/>
      <c r="Q107"/>
      <c r="R107"/>
    </row>
    <row r="108" spans="1:18" x14ac:dyDescent="0.3">
      <c r="A108" s="1"/>
      <c r="B108" s="1"/>
      <c r="C108" s="1" t="s">
        <v>85</v>
      </c>
      <c r="D108" s="1"/>
      <c r="E108" s="12"/>
      <c r="F108" s="12"/>
      <c r="G108" s="12"/>
      <c r="H108" s="12"/>
      <c r="I108" s="12"/>
      <c r="J108"/>
      <c r="K108"/>
      <c r="L108"/>
      <c r="M108"/>
      <c r="N108"/>
      <c r="O108"/>
      <c r="P108"/>
      <c r="Q108"/>
      <c r="R108"/>
    </row>
    <row r="109" spans="1:18" x14ac:dyDescent="0.3">
      <c r="A109" s="1"/>
      <c r="B109" s="1"/>
      <c r="C109" s="1"/>
      <c r="D109" s="1" t="s">
        <v>86</v>
      </c>
      <c r="E109" s="12">
        <v>34000</v>
      </c>
      <c r="F109" s="12">
        <v>28769.18</v>
      </c>
      <c r="G109" s="12">
        <v>28301.49</v>
      </c>
      <c r="H109" s="12">
        <v>35040</v>
      </c>
      <c r="I109" s="12">
        <v>34000</v>
      </c>
      <c r="J109"/>
      <c r="K109"/>
      <c r="L109"/>
      <c r="M109"/>
      <c r="N109"/>
      <c r="O109"/>
      <c r="P109"/>
      <c r="Q109"/>
      <c r="R109"/>
    </row>
    <row r="110" spans="1:18" x14ac:dyDescent="0.3">
      <c r="A110" s="1"/>
      <c r="B110" s="1"/>
      <c r="C110" s="1"/>
      <c r="D110" s="1" t="s">
        <v>87</v>
      </c>
      <c r="E110" s="12">
        <v>4900</v>
      </c>
      <c r="F110" s="12">
        <v>4021</v>
      </c>
      <c r="G110" s="12">
        <v>4206.6000000000004</v>
      </c>
      <c r="H110" s="12">
        <v>5050</v>
      </c>
      <c r="I110" s="12">
        <v>5300</v>
      </c>
      <c r="J110"/>
      <c r="K110"/>
      <c r="L110"/>
      <c r="M110"/>
      <c r="N110"/>
      <c r="O110"/>
      <c r="P110"/>
      <c r="Q110"/>
      <c r="R110"/>
    </row>
    <row r="111" spans="1:18" x14ac:dyDescent="0.3">
      <c r="A111" s="1"/>
      <c r="B111" s="1"/>
      <c r="C111" s="1"/>
      <c r="D111" s="1" t="s">
        <v>159</v>
      </c>
      <c r="E111" s="12">
        <v>0</v>
      </c>
      <c r="F111" s="12">
        <v>0</v>
      </c>
      <c r="G111" s="12">
        <v>0</v>
      </c>
      <c r="H111" s="12"/>
      <c r="I111" s="12"/>
      <c r="J111"/>
      <c r="K111"/>
      <c r="L111"/>
      <c r="M111"/>
      <c r="N111"/>
      <c r="O111"/>
      <c r="P111"/>
      <c r="Q111"/>
      <c r="R111"/>
    </row>
    <row r="112" spans="1:18" x14ac:dyDescent="0.3">
      <c r="A112" s="1"/>
      <c r="B112" s="1"/>
      <c r="C112" s="1"/>
      <c r="D112" s="1" t="s">
        <v>88</v>
      </c>
      <c r="E112" s="12">
        <v>1000</v>
      </c>
      <c r="F112" s="12">
        <v>325.66000000000003</v>
      </c>
      <c r="G112" s="12">
        <v>221.22</v>
      </c>
      <c r="H112" s="12">
        <v>818</v>
      </c>
      <c r="I112" s="12">
        <v>500</v>
      </c>
      <c r="J112"/>
      <c r="K112"/>
      <c r="L112"/>
      <c r="M112"/>
      <c r="N112"/>
      <c r="O112"/>
      <c r="P112"/>
      <c r="Q112"/>
      <c r="R112"/>
    </row>
    <row r="113" spans="1:18" x14ac:dyDescent="0.3">
      <c r="A113" s="1"/>
      <c r="B113" s="1"/>
      <c r="C113" s="1"/>
      <c r="D113" s="1" t="s">
        <v>89</v>
      </c>
      <c r="E113" s="12">
        <v>400</v>
      </c>
      <c r="F113" s="12">
        <v>290</v>
      </c>
      <c r="G113" s="12">
        <v>196</v>
      </c>
      <c r="H113" s="12">
        <v>350</v>
      </c>
      <c r="I113" s="12">
        <v>250</v>
      </c>
      <c r="J113"/>
      <c r="K113"/>
      <c r="L113"/>
      <c r="M113"/>
      <c r="N113"/>
      <c r="O113"/>
      <c r="P113"/>
      <c r="Q113"/>
      <c r="R113"/>
    </row>
    <row r="114" spans="1:18" x14ac:dyDescent="0.3">
      <c r="A114" s="1"/>
      <c r="B114" s="1"/>
      <c r="C114" s="1"/>
      <c r="D114" s="1" t="s">
        <v>90</v>
      </c>
      <c r="E114" s="12">
        <v>0</v>
      </c>
      <c r="F114" s="12">
        <v>55</v>
      </c>
      <c r="G114" s="12"/>
      <c r="H114" s="12">
        <v>0</v>
      </c>
      <c r="I114" s="12"/>
      <c r="J114"/>
      <c r="K114"/>
      <c r="L114"/>
      <c r="M114"/>
      <c r="N114"/>
      <c r="O114"/>
      <c r="P114"/>
      <c r="Q114"/>
      <c r="R114"/>
    </row>
    <row r="115" spans="1:18" x14ac:dyDescent="0.3">
      <c r="A115" s="1"/>
      <c r="B115" s="1"/>
      <c r="C115" s="1"/>
      <c r="D115" s="1" t="s">
        <v>91</v>
      </c>
      <c r="E115" s="12">
        <v>2000</v>
      </c>
      <c r="F115" s="12">
        <v>1731</v>
      </c>
      <c r="G115" s="12">
        <v>1476.36</v>
      </c>
      <c r="H115" s="12">
        <v>1800</v>
      </c>
      <c r="I115" s="12">
        <v>1600</v>
      </c>
      <c r="J115"/>
      <c r="K115"/>
      <c r="L115"/>
      <c r="M115"/>
      <c r="N115"/>
      <c r="O115"/>
      <c r="P115"/>
      <c r="Q115"/>
      <c r="R115"/>
    </row>
    <row r="116" spans="1:18" x14ac:dyDescent="0.3">
      <c r="A116" s="1"/>
      <c r="B116" s="1"/>
      <c r="C116" s="1"/>
      <c r="D116" s="1" t="s">
        <v>92</v>
      </c>
      <c r="E116" s="12">
        <v>170</v>
      </c>
      <c r="F116" s="12">
        <v>165</v>
      </c>
      <c r="G116" s="12">
        <v>165</v>
      </c>
      <c r="H116" s="12">
        <v>170</v>
      </c>
      <c r="I116" s="12">
        <v>170</v>
      </c>
      <c r="J116"/>
      <c r="K116"/>
      <c r="L116"/>
      <c r="M116"/>
      <c r="N116"/>
      <c r="O116"/>
      <c r="P116"/>
      <c r="Q116"/>
      <c r="R116"/>
    </row>
    <row r="117" spans="1:18" ht="15" thickBot="1" x14ac:dyDescent="0.35">
      <c r="A117" s="1"/>
      <c r="B117" s="1"/>
      <c r="C117" s="1"/>
      <c r="D117" s="1" t="s">
        <v>93</v>
      </c>
      <c r="E117" s="13">
        <v>600</v>
      </c>
      <c r="F117" s="13">
        <v>522</v>
      </c>
      <c r="G117" s="13">
        <v>440.65</v>
      </c>
      <c r="H117" s="13">
        <v>600</v>
      </c>
      <c r="I117" s="13">
        <v>900</v>
      </c>
      <c r="J117"/>
      <c r="K117"/>
      <c r="L117"/>
      <c r="M117"/>
      <c r="N117"/>
      <c r="O117"/>
      <c r="P117"/>
      <c r="Q117"/>
      <c r="R117"/>
    </row>
    <row r="118" spans="1:18" x14ac:dyDescent="0.3">
      <c r="A118" s="19"/>
      <c r="B118" s="19"/>
      <c r="C118" s="19" t="s">
        <v>94</v>
      </c>
      <c r="D118" s="19"/>
      <c r="E118" s="16">
        <f>SUM(E109:E117)</f>
        <v>43070</v>
      </c>
      <c r="F118" s="16">
        <f>SUM(F109:F117)</f>
        <v>35878.840000000004</v>
      </c>
      <c r="G118" s="16">
        <f>SUM(G109:G117)</f>
        <v>35007.320000000007</v>
      </c>
      <c r="H118" s="16">
        <f>SUM(H109:H117)</f>
        <v>43828</v>
      </c>
      <c r="I118" s="16">
        <f>SUM(I109:I117)</f>
        <v>42720</v>
      </c>
      <c r="J118"/>
      <c r="K118"/>
      <c r="L118"/>
      <c r="M118"/>
      <c r="N118"/>
      <c r="O118"/>
      <c r="P118"/>
      <c r="Q118"/>
      <c r="R118"/>
    </row>
    <row r="119" spans="1:18" x14ac:dyDescent="0.3">
      <c r="A119" s="19"/>
      <c r="B119" s="19"/>
      <c r="C119" s="19" t="s">
        <v>194</v>
      </c>
      <c r="D119" s="19"/>
      <c r="E119" s="16">
        <v>0</v>
      </c>
      <c r="F119" s="16">
        <v>639.12</v>
      </c>
      <c r="G119" s="16">
        <v>335.44</v>
      </c>
      <c r="H119" s="16">
        <v>650</v>
      </c>
      <c r="I119" s="16">
        <v>400</v>
      </c>
      <c r="J119"/>
      <c r="K119"/>
      <c r="L119"/>
      <c r="M119"/>
      <c r="N119"/>
      <c r="O119"/>
      <c r="P119"/>
      <c r="Q119"/>
      <c r="R119"/>
    </row>
    <row r="120" spans="1:18" x14ac:dyDescent="0.3">
      <c r="A120" s="19"/>
      <c r="B120" s="19"/>
      <c r="C120" s="19" t="s">
        <v>95</v>
      </c>
      <c r="D120" s="19"/>
      <c r="E120" s="16">
        <v>10000</v>
      </c>
      <c r="F120" s="16">
        <v>4365.75</v>
      </c>
      <c r="G120" s="16">
        <v>6915.46</v>
      </c>
      <c r="H120" s="16">
        <v>4000</v>
      </c>
      <c r="I120" s="16">
        <v>7500</v>
      </c>
      <c r="J120"/>
      <c r="K120"/>
      <c r="L120"/>
      <c r="M120"/>
      <c r="N120"/>
      <c r="O120"/>
      <c r="P120"/>
      <c r="Q120"/>
      <c r="R120"/>
    </row>
    <row r="121" spans="1:18" x14ac:dyDescent="0.3">
      <c r="A121" s="1"/>
      <c r="B121" s="1"/>
      <c r="C121" s="1"/>
      <c r="D121" s="1" t="s">
        <v>96</v>
      </c>
      <c r="E121" s="12">
        <v>0</v>
      </c>
      <c r="F121" s="12">
        <v>0</v>
      </c>
      <c r="G121" s="12"/>
      <c r="H121" s="12"/>
      <c r="I121" s="12"/>
      <c r="J121"/>
      <c r="K121"/>
      <c r="L121"/>
      <c r="M121"/>
      <c r="N121"/>
      <c r="O121"/>
      <c r="P121"/>
      <c r="Q121"/>
      <c r="R121"/>
    </row>
    <row r="122" spans="1:18" x14ac:dyDescent="0.3">
      <c r="A122" s="1"/>
      <c r="B122" s="1"/>
      <c r="C122" s="1"/>
      <c r="D122" s="1" t="s">
        <v>97</v>
      </c>
      <c r="E122" s="12">
        <v>3200</v>
      </c>
      <c r="F122" s="12">
        <v>2416.5</v>
      </c>
      <c r="G122" s="12"/>
      <c r="H122" s="12">
        <v>0</v>
      </c>
      <c r="I122" s="12">
        <v>0</v>
      </c>
      <c r="J122"/>
      <c r="K122"/>
      <c r="L122"/>
      <c r="M122"/>
      <c r="N122"/>
      <c r="O122"/>
      <c r="P122"/>
      <c r="Q122"/>
      <c r="R122"/>
    </row>
    <row r="123" spans="1:18" x14ac:dyDescent="0.3">
      <c r="A123" s="1"/>
      <c r="B123" s="1"/>
      <c r="C123" s="1"/>
      <c r="D123" s="1" t="s">
        <v>171</v>
      </c>
      <c r="E123" s="12">
        <v>0</v>
      </c>
      <c r="F123" s="12">
        <v>1020</v>
      </c>
      <c r="G123" s="12">
        <v>4875</v>
      </c>
      <c r="H123" s="12">
        <v>7000</v>
      </c>
      <c r="I123" s="12">
        <v>7000</v>
      </c>
      <c r="J123"/>
      <c r="K123"/>
      <c r="L123"/>
      <c r="M123"/>
      <c r="N123"/>
      <c r="O123"/>
      <c r="P123"/>
      <c r="Q123"/>
      <c r="R123"/>
    </row>
    <row r="124" spans="1:18" x14ac:dyDescent="0.3">
      <c r="A124" s="1"/>
      <c r="B124" s="1"/>
      <c r="C124" s="1"/>
      <c r="D124" s="1" t="s">
        <v>98</v>
      </c>
      <c r="E124" s="12">
        <v>1000</v>
      </c>
      <c r="F124" s="12">
        <v>192.44</v>
      </c>
      <c r="G124" s="12">
        <v>356.6</v>
      </c>
      <c r="H124" s="12">
        <v>200</v>
      </c>
      <c r="I124" s="12">
        <v>250</v>
      </c>
      <c r="J124"/>
      <c r="K124"/>
      <c r="L124"/>
      <c r="M124"/>
      <c r="N124"/>
      <c r="O124"/>
      <c r="P124"/>
      <c r="Q124"/>
      <c r="R124"/>
    </row>
    <row r="125" spans="1:18" x14ac:dyDescent="0.3">
      <c r="A125" s="1"/>
      <c r="B125" s="1"/>
      <c r="C125" s="1"/>
      <c r="D125" s="1" t="s">
        <v>99</v>
      </c>
      <c r="E125" s="12">
        <v>1000</v>
      </c>
      <c r="F125" s="12">
        <v>425.78</v>
      </c>
      <c r="G125" s="12">
        <v>496.8</v>
      </c>
      <c r="H125" s="12">
        <v>500</v>
      </c>
      <c r="I125" s="12">
        <v>500</v>
      </c>
      <c r="J125"/>
      <c r="K125"/>
      <c r="L125"/>
      <c r="M125"/>
      <c r="N125"/>
      <c r="O125"/>
      <c r="P125"/>
      <c r="Q125"/>
      <c r="R125"/>
    </row>
    <row r="126" spans="1:18" x14ac:dyDescent="0.3">
      <c r="A126" s="1"/>
      <c r="B126" s="1"/>
      <c r="C126" s="1"/>
      <c r="D126" s="1" t="s">
        <v>100</v>
      </c>
      <c r="E126" s="12">
        <v>2500</v>
      </c>
      <c r="F126" s="12">
        <v>2363.1</v>
      </c>
      <c r="G126" s="12">
        <v>2316.31</v>
      </c>
      <c r="H126" s="12">
        <v>2500</v>
      </c>
      <c r="I126" s="12">
        <v>2500</v>
      </c>
      <c r="J126"/>
      <c r="K126"/>
      <c r="L126"/>
      <c r="M126"/>
      <c r="N126"/>
      <c r="O126"/>
      <c r="P126"/>
      <c r="Q126"/>
      <c r="R126"/>
    </row>
    <row r="127" spans="1:18" x14ac:dyDescent="0.3">
      <c r="A127" s="1"/>
      <c r="B127" s="1"/>
      <c r="C127" s="1"/>
      <c r="D127" s="1" t="s">
        <v>101</v>
      </c>
      <c r="E127" s="12">
        <v>400</v>
      </c>
      <c r="F127" s="12">
        <v>337.06</v>
      </c>
      <c r="G127" s="12">
        <v>491.69</v>
      </c>
      <c r="H127" s="12">
        <v>400</v>
      </c>
      <c r="I127" s="12">
        <v>450</v>
      </c>
      <c r="J127"/>
      <c r="K127"/>
      <c r="L127"/>
      <c r="M127"/>
      <c r="N127"/>
      <c r="O127"/>
      <c r="P127"/>
      <c r="Q127"/>
      <c r="R127"/>
    </row>
    <row r="128" spans="1:18" x14ac:dyDescent="0.3">
      <c r="A128" s="1"/>
      <c r="B128" s="1"/>
      <c r="C128" s="1"/>
      <c r="D128" s="1" t="s">
        <v>102</v>
      </c>
      <c r="E128" s="12">
        <v>300</v>
      </c>
      <c r="F128" s="12">
        <v>308.95999999999998</v>
      </c>
      <c r="G128" s="12">
        <v>336.74</v>
      </c>
      <c r="H128" s="12">
        <v>400</v>
      </c>
      <c r="I128" s="12">
        <v>400</v>
      </c>
      <c r="J128"/>
      <c r="K128"/>
      <c r="L128"/>
      <c r="M128"/>
      <c r="N128"/>
      <c r="O128"/>
      <c r="P128"/>
      <c r="Q128"/>
      <c r="R128"/>
    </row>
    <row r="129" spans="1:18" x14ac:dyDescent="0.3">
      <c r="A129" s="1"/>
      <c r="B129" s="1"/>
      <c r="C129" s="1"/>
      <c r="D129" s="1" t="s">
        <v>103</v>
      </c>
      <c r="E129" s="12">
        <v>5000</v>
      </c>
      <c r="F129" s="12">
        <v>5013.95</v>
      </c>
      <c r="G129" s="12">
        <v>4205.3900000000003</v>
      </c>
      <c r="H129" s="12">
        <v>5100</v>
      </c>
      <c r="I129" s="12">
        <v>5000</v>
      </c>
      <c r="J129"/>
      <c r="K129"/>
      <c r="L129"/>
      <c r="M129"/>
      <c r="N129"/>
      <c r="O129"/>
      <c r="P129"/>
      <c r="Q129"/>
      <c r="R129"/>
    </row>
    <row r="130" spans="1:18" x14ac:dyDescent="0.3">
      <c r="A130" s="1"/>
      <c r="B130" s="1"/>
      <c r="C130" s="1"/>
      <c r="D130" s="1" t="s">
        <v>104</v>
      </c>
      <c r="E130" s="12">
        <v>250</v>
      </c>
      <c r="F130" s="12">
        <v>196.25</v>
      </c>
      <c r="G130" s="12">
        <v>140.96</v>
      </c>
      <c r="H130" s="12">
        <v>200</v>
      </c>
      <c r="I130" s="12">
        <v>200</v>
      </c>
      <c r="J130"/>
      <c r="K130"/>
      <c r="L130"/>
      <c r="M130"/>
      <c r="N130"/>
      <c r="O130"/>
      <c r="P130"/>
      <c r="Q130"/>
      <c r="R130"/>
    </row>
    <row r="131" spans="1:18" x14ac:dyDescent="0.3">
      <c r="A131" s="1"/>
      <c r="B131" s="1"/>
      <c r="C131" s="1"/>
      <c r="D131" s="1" t="s">
        <v>105</v>
      </c>
      <c r="E131" s="12">
        <v>150</v>
      </c>
      <c r="F131" s="12">
        <v>404.26</v>
      </c>
      <c r="G131" s="12">
        <v>162.36000000000001</v>
      </c>
      <c r="H131" s="12">
        <v>200</v>
      </c>
      <c r="I131" s="12">
        <v>200</v>
      </c>
      <c r="J131"/>
      <c r="K131"/>
      <c r="L131"/>
      <c r="M131"/>
      <c r="N131"/>
      <c r="O131"/>
      <c r="P131"/>
      <c r="Q131"/>
      <c r="R131"/>
    </row>
    <row r="132" spans="1:18" x14ac:dyDescent="0.3">
      <c r="A132" s="1"/>
      <c r="B132" s="1"/>
      <c r="C132" s="1"/>
      <c r="D132" s="1" t="s">
        <v>106</v>
      </c>
      <c r="E132" s="12">
        <v>1200</v>
      </c>
      <c r="F132" s="12">
        <v>1362.9</v>
      </c>
      <c r="G132" s="12">
        <v>2949.33</v>
      </c>
      <c r="H132" s="12">
        <v>1400</v>
      </c>
      <c r="I132" s="12">
        <v>3000</v>
      </c>
      <c r="J132"/>
      <c r="K132"/>
      <c r="L132"/>
      <c r="M132"/>
      <c r="N132"/>
      <c r="O132"/>
      <c r="P132"/>
      <c r="Q132"/>
      <c r="R132"/>
    </row>
    <row r="133" spans="1:18" x14ac:dyDescent="0.3">
      <c r="A133" s="1"/>
      <c r="B133" s="1"/>
      <c r="C133" s="1"/>
      <c r="D133" s="1" t="s">
        <v>107</v>
      </c>
      <c r="E133" s="12">
        <v>900</v>
      </c>
      <c r="F133" s="12">
        <v>504.35</v>
      </c>
      <c r="G133" s="12">
        <v>608.04999999999995</v>
      </c>
      <c r="H133" s="12">
        <v>550</v>
      </c>
      <c r="I133" s="12">
        <v>700</v>
      </c>
      <c r="J133"/>
      <c r="K133"/>
      <c r="L133"/>
      <c r="M133"/>
      <c r="N133"/>
      <c r="O133"/>
      <c r="P133"/>
      <c r="Q133"/>
      <c r="R133"/>
    </row>
    <row r="134" spans="1:18" x14ac:dyDescent="0.3">
      <c r="A134" s="1"/>
      <c r="B134" s="1"/>
      <c r="C134" s="1"/>
      <c r="D134" s="1" t="s">
        <v>108</v>
      </c>
      <c r="E134" s="12">
        <v>2500</v>
      </c>
      <c r="F134" s="12">
        <v>2574.66</v>
      </c>
      <c r="G134" s="12">
        <v>2656.97</v>
      </c>
      <c r="H134" s="12">
        <v>2700</v>
      </c>
      <c r="I134" s="12">
        <v>2700</v>
      </c>
      <c r="J134"/>
      <c r="K134"/>
      <c r="L134"/>
      <c r="M134"/>
      <c r="N134"/>
      <c r="O134"/>
      <c r="P134"/>
      <c r="Q134"/>
      <c r="R134"/>
    </row>
    <row r="135" spans="1:18" ht="15" thickBot="1" x14ac:dyDescent="0.35">
      <c r="A135" s="1"/>
      <c r="B135" s="1"/>
      <c r="C135" s="1"/>
      <c r="D135" s="1" t="s">
        <v>172</v>
      </c>
      <c r="E135" s="13">
        <v>0</v>
      </c>
      <c r="F135" s="13">
        <v>1131.18</v>
      </c>
      <c r="G135" s="13">
        <v>1206.2</v>
      </c>
      <c r="H135" s="13">
        <v>1200</v>
      </c>
      <c r="I135" s="13">
        <v>1700</v>
      </c>
      <c r="J135"/>
      <c r="K135"/>
      <c r="L135" s="14"/>
      <c r="M135"/>
      <c r="N135"/>
      <c r="O135"/>
      <c r="P135"/>
      <c r="Q135"/>
      <c r="R135"/>
    </row>
    <row r="136" spans="1:18" x14ac:dyDescent="0.3">
      <c r="A136" s="19"/>
      <c r="B136" s="19"/>
      <c r="C136" s="19" t="s">
        <v>109</v>
      </c>
      <c r="D136" s="19"/>
      <c r="E136" s="16">
        <f>SUM(E121:E135)</f>
        <v>18400</v>
      </c>
      <c r="F136" s="16">
        <f>SUM(F121:F135)</f>
        <v>18251.39</v>
      </c>
      <c r="G136" s="16">
        <f>SUM(G121:G135)</f>
        <v>20802.400000000005</v>
      </c>
      <c r="H136" s="16">
        <f>SUM(H121:H135)</f>
        <v>22350</v>
      </c>
      <c r="I136" s="16">
        <f>SUM(I121:I135)</f>
        <v>24600</v>
      </c>
      <c r="J136"/>
      <c r="K136"/>
      <c r="L136"/>
      <c r="M136"/>
      <c r="N136"/>
      <c r="O136"/>
      <c r="P136"/>
      <c r="Q136"/>
      <c r="R136"/>
    </row>
    <row r="137" spans="1:18" x14ac:dyDescent="0.3">
      <c r="A137" s="1"/>
      <c r="B137" s="1"/>
      <c r="C137" s="1" t="s">
        <v>110</v>
      </c>
      <c r="D137" s="1"/>
      <c r="E137" s="12"/>
      <c r="F137" s="12"/>
      <c r="G137" s="12"/>
      <c r="H137" s="12"/>
      <c r="I137" s="12"/>
      <c r="J137"/>
      <c r="K137"/>
      <c r="L137"/>
      <c r="M137"/>
      <c r="N137"/>
      <c r="O137"/>
      <c r="P137"/>
      <c r="Q137"/>
      <c r="R137"/>
    </row>
    <row r="138" spans="1:18" x14ac:dyDescent="0.3">
      <c r="A138" s="1"/>
      <c r="B138" s="1"/>
      <c r="C138" s="1"/>
      <c r="D138" s="1" t="s">
        <v>111</v>
      </c>
      <c r="E138" s="12">
        <v>210000</v>
      </c>
      <c r="F138" s="12">
        <v>190947.94</v>
      </c>
      <c r="G138" s="12">
        <v>201973.37</v>
      </c>
      <c r="H138" s="12">
        <v>215000</v>
      </c>
      <c r="I138" s="12">
        <v>230000</v>
      </c>
      <c r="J138" s="12"/>
      <c r="K138"/>
      <c r="L138" s="12"/>
      <c r="M138"/>
      <c r="N138"/>
      <c r="O138"/>
      <c r="P138"/>
      <c r="Q138"/>
      <c r="R138"/>
    </row>
    <row r="139" spans="1:18" x14ac:dyDescent="0.3">
      <c r="A139" s="1"/>
      <c r="B139" s="1"/>
      <c r="C139" s="1"/>
      <c r="D139" s="1" t="s">
        <v>196</v>
      </c>
      <c r="E139" s="12">
        <v>3000</v>
      </c>
      <c r="F139" s="12">
        <v>3100</v>
      </c>
      <c r="G139" s="12">
        <v>2504</v>
      </c>
      <c r="H139" s="12">
        <v>3000</v>
      </c>
      <c r="I139" s="12">
        <v>2800</v>
      </c>
      <c r="J139" s="12"/>
      <c r="K139"/>
      <c r="L139"/>
      <c r="M139"/>
      <c r="N139"/>
      <c r="O139"/>
      <c r="P139"/>
      <c r="Q139"/>
      <c r="R139"/>
    </row>
    <row r="140" spans="1:18" x14ac:dyDescent="0.3">
      <c r="A140" s="1"/>
      <c r="B140" s="1"/>
      <c r="C140" s="1"/>
      <c r="D140" s="1" t="s">
        <v>112</v>
      </c>
      <c r="E140" s="12">
        <v>58000</v>
      </c>
      <c r="F140" s="12">
        <v>53504.38</v>
      </c>
      <c r="G140" s="12">
        <v>52754.879999999997</v>
      </c>
      <c r="H140" s="12">
        <v>58000</v>
      </c>
      <c r="I140" s="12">
        <v>60500</v>
      </c>
      <c r="J140"/>
      <c r="K140"/>
      <c r="L140"/>
      <c r="M140"/>
      <c r="N140"/>
      <c r="O140"/>
      <c r="P140"/>
      <c r="Q140"/>
      <c r="R140"/>
    </row>
    <row r="141" spans="1:18" x14ac:dyDescent="0.3">
      <c r="A141" s="1"/>
      <c r="B141" s="1"/>
      <c r="C141" s="1"/>
      <c r="D141" s="1" t="s">
        <v>113</v>
      </c>
      <c r="E141" s="12">
        <v>0</v>
      </c>
      <c r="F141" s="12">
        <v>0</v>
      </c>
      <c r="G141" s="12"/>
      <c r="H141" s="12"/>
      <c r="I141" s="12"/>
      <c r="J141"/>
      <c r="K141"/>
      <c r="L141"/>
      <c r="M141"/>
      <c r="N141"/>
      <c r="O141"/>
      <c r="P141"/>
      <c r="Q141"/>
      <c r="R141"/>
    </row>
    <row r="142" spans="1:18" x14ac:dyDescent="0.3">
      <c r="A142" s="1"/>
      <c r="B142" s="1"/>
      <c r="C142" s="1"/>
      <c r="D142" s="1" t="s">
        <v>158</v>
      </c>
      <c r="E142" s="12">
        <v>0</v>
      </c>
      <c r="F142" s="12">
        <v>0</v>
      </c>
      <c r="G142" s="12"/>
      <c r="H142" s="12"/>
      <c r="I142" s="12"/>
      <c r="J142"/>
      <c r="K142"/>
      <c r="L142"/>
      <c r="M142"/>
      <c r="N142"/>
      <c r="O142"/>
      <c r="P142"/>
      <c r="Q142"/>
      <c r="R142"/>
    </row>
    <row r="143" spans="1:18" x14ac:dyDescent="0.3">
      <c r="A143" s="1"/>
      <c r="B143" s="1"/>
      <c r="C143" s="1"/>
      <c r="D143" s="1" t="s">
        <v>114</v>
      </c>
      <c r="E143" s="12">
        <v>2600</v>
      </c>
      <c r="F143" s="12">
        <v>1109.8399999999999</v>
      </c>
      <c r="G143" s="12"/>
      <c r="H143" s="12">
        <v>1500</v>
      </c>
      <c r="I143" s="12"/>
      <c r="J143"/>
      <c r="K143"/>
      <c r="L143"/>
      <c r="M143"/>
      <c r="N143"/>
      <c r="O143"/>
      <c r="P143"/>
      <c r="Q143"/>
      <c r="R143"/>
    </row>
    <row r="144" spans="1:18" x14ac:dyDescent="0.3">
      <c r="A144" s="1"/>
      <c r="B144" s="1"/>
      <c r="C144" s="1"/>
      <c r="D144" s="1" t="s">
        <v>115</v>
      </c>
      <c r="E144" s="12">
        <v>3000</v>
      </c>
      <c r="F144" s="12">
        <v>2893.71</v>
      </c>
      <c r="G144" s="12">
        <v>2368.41</v>
      </c>
      <c r="H144" s="12">
        <v>3000</v>
      </c>
      <c r="I144" s="12">
        <v>2400</v>
      </c>
      <c r="J144"/>
      <c r="K144"/>
      <c r="L144"/>
      <c r="M144"/>
      <c r="N144"/>
      <c r="O144"/>
      <c r="P144"/>
      <c r="Q144"/>
      <c r="R144"/>
    </row>
    <row r="145" spans="1:18" x14ac:dyDescent="0.3">
      <c r="A145" s="1"/>
      <c r="B145" s="1"/>
      <c r="C145" s="1"/>
      <c r="D145" s="1" t="s">
        <v>116</v>
      </c>
      <c r="E145" s="12">
        <v>3000</v>
      </c>
      <c r="F145" s="12">
        <v>2308.61</v>
      </c>
      <c r="G145" s="12">
        <v>1003.93</v>
      </c>
      <c r="H145" s="12">
        <v>1500</v>
      </c>
      <c r="I145" s="12">
        <v>1100</v>
      </c>
      <c r="J145"/>
      <c r="K145"/>
      <c r="L145" s="12"/>
      <c r="M145" s="12"/>
      <c r="N145"/>
      <c r="O145"/>
      <c r="P145"/>
      <c r="Q145"/>
      <c r="R145"/>
    </row>
    <row r="146" spans="1:18" x14ac:dyDescent="0.3">
      <c r="A146" s="1"/>
      <c r="B146" s="1"/>
      <c r="C146" s="1"/>
      <c r="D146" s="1" t="s">
        <v>117</v>
      </c>
      <c r="E146" s="12">
        <v>10000</v>
      </c>
      <c r="F146" s="12">
        <v>11142.27</v>
      </c>
      <c r="G146" s="12">
        <v>15570.18</v>
      </c>
      <c r="H146" s="12">
        <v>12500</v>
      </c>
      <c r="I146" s="12">
        <v>16250</v>
      </c>
      <c r="J146"/>
      <c r="K146"/>
      <c r="L146"/>
      <c r="M146"/>
      <c r="N146"/>
      <c r="O146"/>
      <c r="P146"/>
      <c r="Q146"/>
      <c r="R146"/>
    </row>
    <row r="147" spans="1:18" x14ac:dyDescent="0.3">
      <c r="A147" s="1"/>
      <c r="B147" s="1"/>
      <c r="C147" s="1"/>
      <c r="D147" s="1" t="s">
        <v>118</v>
      </c>
      <c r="E147" s="12">
        <v>2500</v>
      </c>
      <c r="F147" s="12">
        <v>2270.83</v>
      </c>
      <c r="G147" s="12">
        <v>3324.39</v>
      </c>
      <c r="H147" s="12">
        <v>2500</v>
      </c>
      <c r="I147" s="12">
        <v>3500</v>
      </c>
      <c r="J147"/>
      <c r="K147"/>
      <c r="L147"/>
      <c r="M147"/>
      <c r="N147"/>
      <c r="O147"/>
      <c r="P147"/>
      <c r="Q147"/>
      <c r="R147"/>
    </row>
    <row r="148" spans="1:18" x14ac:dyDescent="0.3">
      <c r="A148" s="1"/>
      <c r="B148" s="1"/>
      <c r="C148" s="1"/>
      <c r="D148" s="1" t="s">
        <v>119</v>
      </c>
      <c r="E148" s="12">
        <v>500</v>
      </c>
      <c r="F148" s="12">
        <v>300</v>
      </c>
      <c r="G148" s="12">
        <v>550</v>
      </c>
      <c r="H148" s="12">
        <v>300</v>
      </c>
      <c r="I148" s="12">
        <v>500</v>
      </c>
      <c r="J148"/>
      <c r="K148"/>
      <c r="L148"/>
      <c r="M148"/>
      <c r="N148"/>
      <c r="O148"/>
      <c r="P148"/>
      <c r="Q148"/>
      <c r="R148"/>
    </row>
    <row r="149" spans="1:18" x14ac:dyDescent="0.3">
      <c r="A149" s="1"/>
      <c r="B149" s="1"/>
      <c r="C149" s="1"/>
      <c r="D149" s="1" t="s">
        <v>120</v>
      </c>
      <c r="E149" s="12">
        <v>2400</v>
      </c>
      <c r="F149" s="12">
        <v>-378.82</v>
      </c>
      <c r="G149" s="12">
        <v>1121</v>
      </c>
      <c r="H149" s="12">
        <v>2000</v>
      </c>
      <c r="I149" s="12">
        <v>1200</v>
      </c>
      <c r="J149"/>
      <c r="K149"/>
      <c r="L149"/>
      <c r="M149"/>
      <c r="N149"/>
      <c r="O149"/>
      <c r="P149"/>
      <c r="Q149"/>
      <c r="R149"/>
    </row>
    <row r="150" spans="1:18" x14ac:dyDescent="0.3">
      <c r="A150" s="1"/>
      <c r="B150" s="1"/>
      <c r="C150" s="1"/>
      <c r="D150" s="1" t="s">
        <v>189</v>
      </c>
      <c r="E150" s="12">
        <v>0</v>
      </c>
      <c r="F150" s="12">
        <v>1681.66</v>
      </c>
      <c r="G150" s="12">
        <v>4215</v>
      </c>
      <c r="H150" s="12">
        <v>0</v>
      </c>
      <c r="I150" s="12">
        <v>0</v>
      </c>
      <c r="J150"/>
      <c r="K150"/>
      <c r="L150"/>
      <c r="M150"/>
      <c r="N150"/>
      <c r="O150"/>
      <c r="P150"/>
      <c r="Q150"/>
      <c r="R150"/>
    </row>
    <row r="151" spans="1:18" x14ac:dyDescent="0.3">
      <c r="A151" s="1"/>
      <c r="B151" s="1"/>
      <c r="C151" s="1"/>
      <c r="D151" s="1" t="s">
        <v>121</v>
      </c>
      <c r="E151" s="12">
        <v>1000</v>
      </c>
      <c r="F151" s="12">
        <v>0</v>
      </c>
      <c r="G151" s="12">
        <v>175</v>
      </c>
      <c r="H151" s="12">
        <v>1000</v>
      </c>
      <c r="I151" s="12">
        <v>500</v>
      </c>
      <c r="J151" s="12"/>
      <c r="K151"/>
      <c r="L151"/>
      <c r="M151"/>
      <c r="N151"/>
      <c r="O151"/>
      <c r="P151"/>
      <c r="Q151"/>
      <c r="R151"/>
    </row>
    <row r="152" spans="1:18" x14ac:dyDescent="0.3">
      <c r="A152" s="1"/>
      <c r="B152" s="1"/>
      <c r="C152" s="1"/>
      <c r="D152" s="1" t="s">
        <v>122</v>
      </c>
      <c r="E152" s="12">
        <v>4000</v>
      </c>
      <c r="F152" s="12">
        <v>7068.47</v>
      </c>
      <c r="G152" s="12">
        <v>11582.83</v>
      </c>
      <c r="H152" s="12">
        <v>4000</v>
      </c>
      <c r="I152" s="12">
        <v>10750</v>
      </c>
      <c r="J152" s="12"/>
      <c r="K152"/>
      <c r="L152"/>
      <c r="M152"/>
      <c r="N152"/>
      <c r="O152"/>
      <c r="P152"/>
      <c r="Q152"/>
      <c r="R152"/>
    </row>
    <row r="153" spans="1:18" x14ac:dyDescent="0.3">
      <c r="A153" s="1"/>
      <c r="B153" s="1"/>
      <c r="C153" s="1"/>
      <c r="D153" s="1" t="s">
        <v>173</v>
      </c>
      <c r="E153" s="12">
        <v>0</v>
      </c>
      <c r="F153" s="12">
        <v>810.5</v>
      </c>
      <c r="G153" s="12">
        <v>620.5</v>
      </c>
      <c r="H153" s="12">
        <v>900</v>
      </c>
      <c r="I153" s="12">
        <v>1000</v>
      </c>
      <c r="J153" s="12"/>
      <c r="K153"/>
      <c r="L153"/>
      <c r="M153"/>
      <c r="N153"/>
      <c r="O153"/>
      <c r="P153"/>
      <c r="Q153"/>
      <c r="R153"/>
    </row>
    <row r="154" spans="1:18" x14ac:dyDescent="0.3">
      <c r="A154" s="1"/>
      <c r="B154" s="1"/>
      <c r="C154" s="1"/>
      <c r="D154" s="1" t="s">
        <v>174</v>
      </c>
      <c r="E154" s="12">
        <v>0</v>
      </c>
      <c r="F154" s="12">
        <v>100</v>
      </c>
      <c r="G154" s="12">
        <v>3330</v>
      </c>
      <c r="H154" s="12">
        <v>0</v>
      </c>
      <c r="I154" s="12">
        <v>2800</v>
      </c>
      <c r="J154" s="12"/>
      <c r="K154"/>
      <c r="L154"/>
      <c r="M154"/>
      <c r="N154"/>
      <c r="O154"/>
      <c r="P154"/>
      <c r="Q154"/>
      <c r="R154"/>
    </row>
    <row r="155" spans="1:18" x14ac:dyDescent="0.3">
      <c r="A155" s="1"/>
      <c r="B155" s="1"/>
      <c r="C155" s="1"/>
      <c r="D155" s="1" t="s">
        <v>123</v>
      </c>
      <c r="E155" s="12">
        <v>1500</v>
      </c>
      <c r="F155" s="12">
        <v>1449</v>
      </c>
      <c r="G155" s="12">
        <v>500</v>
      </c>
      <c r="H155" s="12">
        <v>1500</v>
      </c>
      <c r="I155" s="12">
        <v>500</v>
      </c>
      <c r="J155" s="12"/>
      <c r="K155"/>
      <c r="L155"/>
      <c r="M155"/>
      <c r="N155"/>
      <c r="O155"/>
      <c r="P155"/>
      <c r="Q155"/>
      <c r="R155"/>
    </row>
    <row r="156" spans="1:18" x14ac:dyDescent="0.3">
      <c r="A156" s="1"/>
      <c r="B156" s="1"/>
      <c r="C156" s="1"/>
      <c r="D156" s="1" t="s">
        <v>124</v>
      </c>
      <c r="E156" s="12">
        <v>0</v>
      </c>
      <c r="F156" s="12">
        <v>0</v>
      </c>
      <c r="G156" s="12"/>
      <c r="H156" s="12">
        <v>0</v>
      </c>
      <c r="I156" s="12">
        <v>0</v>
      </c>
      <c r="J156" s="12"/>
      <c r="K156"/>
      <c r="L156"/>
      <c r="M156"/>
      <c r="N156"/>
      <c r="O156"/>
      <c r="P156"/>
      <c r="Q156"/>
      <c r="R156"/>
    </row>
    <row r="157" spans="1:18" x14ac:dyDescent="0.3">
      <c r="A157" s="1"/>
      <c r="B157" s="1"/>
      <c r="C157" s="1"/>
      <c r="D157" s="1" t="s">
        <v>175</v>
      </c>
      <c r="E157" s="12">
        <v>0</v>
      </c>
      <c r="F157" s="12">
        <v>60</v>
      </c>
      <c r="G157" s="12"/>
      <c r="H157" s="12">
        <v>0</v>
      </c>
      <c r="I157" s="12">
        <v>0</v>
      </c>
      <c r="J157" s="12"/>
      <c r="K157"/>
      <c r="L157"/>
      <c r="M157"/>
      <c r="N157"/>
      <c r="O157"/>
      <c r="P157"/>
      <c r="Q157"/>
      <c r="R157"/>
    </row>
    <row r="158" spans="1:18" ht="15" thickBot="1" x14ac:dyDescent="0.35">
      <c r="A158" s="1"/>
      <c r="B158" s="1"/>
      <c r="C158" s="1"/>
      <c r="D158" s="1" t="s">
        <v>198</v>
      </c>
      <c r="E158" s="13">
        <v>0</v>
      </c>
      <c r="F158" s="13">
        <v>16782.34</v>
      </c>
      <c r="G158" s="13">
        <v>33344.410000000003</v>
      </c>
      <c r="H158" s="13">
        <v>0</v>
      </c>
      <c r="I158" s="13">
        <v>0</v>
      </c>
      <c r="J158" s="40"/>
      <c r="K158"/>
      <c r="L158"/>
      <c r="M158"/>
      <c r="N158"/>
      <c r="O158"/>
      <c r="P158"/>
      <c r="Q158"/>
      <c r="R158"/>
    </row>
    <row r="159" spans="1:18" x14ac:dyDescent="0.3">
      <c r="A159" s="19"/>
      <c r="B159" s="19"/>
      <c r="C159" s="19" t="s">
        <v>125</v>
      </c>
      <c r="D159" s="19"/>
      <c r="E159" s="16">
        <f>SUM(E138:E158)</f>
        <v>301500</v>
      </c>
      <c r="F159" s="16">
        <f>SUM(F138:F158)</f>
        <v>295150.73</v>
      </c>
      <c r="G159" s="16">
        <f>SUM(G138:G158)</f>
        <v>334937.90000000002</v>
      </c>
      <c r="H159" s="16">
        <f>SUM(H138:H158)</f>
        <v>306700</v>
      </c>
      <c r="I159" s="16">
        <f>SUM(I138:I158)</f>
        <v>333800</v>
      </c>
      <c r="J159"/>
      <c r="K159"/>
      <c r="L159"/>
      <c r="M159"/>
      <c r="N159"/>
      <c r="O159"/>
      <c r="P159"/>
      <c r="Q159"/>
      <c r="R159"/>
    </row>
    <row r="160" spans="1:18" x14ac:dyDescent="0.3">
      <c r="A160" s="1"/>
      <c r="B160" s="1"/>
      <c r="C160" s="1"/>
      <c r="D160" s="1"/>
      <c r="E160" s="12"/>
      <c r="F160" s="12"/>
      <c r="G160" s="12"/>
      <c r="H160" s="12"/>
      <c r="I160" s="12"/>
      <c r="J160"/>
      <c r="K160"/>
      <c r="L160"/>
      <c r="M160"/>
      <c r="N160"/>
      <c r="O160"/>
      <c r="P160"/>
      <c r="Q160"/>
      <c r="R160"/>
    </row>
    <row r="161" spans="1:18" x14ac:dyDescent="0.3">
      <c r="A161" s="1"/>
      <c r="B161" s="1"/>
      <c r="C161" s="1" t="s">
        <v>190</v>
      </c>
      <c r="D161" s="1"/>
      <c r="E161" s="12"/>
      <c r="F161" s="12"/>
      <c r="G161" s="12">
        <v>16801.04</v>
      </c>
      <c r="H161" s="12">
        <v>0</v>
      </c>
      <c r="I161" s="12">
        <v>0</v>
      </c>
      <c r="J161"/>
      <c r="K161"/>
      <c r="L161"/>
      <c r="M161"/>
      <c r="N161"/>
      <c r="O161"/>
      <c r="P161"/>
      <c r="Q161"/>
      <c r="R161"/>
    </row>
    <row r="162" spans="1:18" x14ac:dyDescent="0.3">
      <c r="A162" s="1"/>
      <c r="B162" s="1"/>
      <c r="C162" s="1"/>
      <c r="D162" s="1" t="s">
        <v>126</v>
      </c>
      <c r="E162" s="12">
        <v>11700</v>
      </c>
      <c r="F162" s="12">
        <v>10726.74</v>
      </c>
      <c r="G162" s="12">
        <v>8659.4</v>
      </c>
      <c r="H162" s="12">
        <v>11700</v>
      </c>
      <c r="I162" s="12">
        <v>11040</v>
      </c>
      <c r="J162"/>
      <c r="K162"/>
      <c r="L162"/>
      <c r="M162"/>
      <c r="N162"/>
      <c r="O162"/>
      <c r="P162"/>
      <c r="Q162"/>
      <c r="R162"/>
    </row>
    <row r="163" spans="1:18" x14ac:dyDescent="0.3">
      <c r="A163" s="1"/>
      <c r="B163" s="1"/>
      <c r="C163" s="1"/>
      <c r="D163" s="1" t="s">
        <v>127</v>
      </c>
      <c r="E163" s="12">
        <v>20000</v>
      </c>
      <c r="F163" s="12">
        <v>25000</v>
      </c>
      <c r="G163" s="12">
        <v>15000</v>
      </c>
      <c r="H163" s="12">
        <v>20000</v>
      </c>
      <c r="I163" s="12">
        <v>20000</v>
      </c>
      <c r="J163"/>
      <c r="K163"/>
      <c r="L163"/>
      <c r="M163"/>
      <c r="N163"/>
      <c r="O163"/>
      <c r="P163"/>
      <c r="Q163"/>
      <c r="R163"/>
    </row>
    <row r="164" spans="1:18" x14ac:dyDescent="0.3">
      <c r="A164" s="1"/>
      <c r="B164" s="1"/>
      <c r="C164" s="1"/>
      <c r="D164" s="1" t="s">
        <v>157</v>
      </c>
      <c r="E164" s="14">
        <v>1500</v>
      </c>
      <c r="F164" s="14">
        <v>1500</v>
      </c>
      <c r="G164" s="14">
        <v>1500</v>
      </c>
      <c r="H164" s="12">
        <v>1500</v>
      </c>
      <c r="I164" s="12">
        <v>1500</v>
      </c>
      <c r="J164"/>
      <c r="K164"/>
      <c r="L164"/>
      <c r="M164"/>
      <c r="N164"/>
      <c r="O164"/>
      <c r="P164"/>
      <c r="Q164"/>
      <c r="R164"/>
    </row>
    <row r="165" spans="1:18" ht="15" thickBot="1" x14ac:dyDescent="0.35">
      <c r="A165" s="1"/>
      <c r="B165" s="1"/>
      <c r="C165" s="1"/>
      <c r="D165" s="1" t="s">
        <v>176</v>
      </c>
      <c r="E165" s="13">
        <v>0</v>
      </c>
      <c r="F165" s="13">
        <v>6214.98</v>
      </c>
      <c r="G165" s="13">
        <v>5664.84</v>
      </c>
      <c r="H165" s="13">
        <v>6300</v>
      </c>
      <c r="I165" s="13">
        <v>5700</v>
      </c>
      <c r="J165"/>
      <c r="K165"/>
      <c r="L165"/>
      <c r="M165"/>
      <c r="N165"/>
      <c r="O165"/>
      <c r="P165"/>
      <c r="Q165"/>
      <c r="R165"/>
    </row>
    <row r="166" spans="1:18" x14ac:dyDescent="0.3">
      <c r="A166" s="19"/>
      <c r="B166" s="19"/>
      <c r="C166" s="19" t="s">
        <v>128</v>
      </c>
      <c r="D166" s="19"/>
      <c r="E166" s="16">
        <f>SUM(E162:E165)</f>
        <v>33200</v>
      </c>
      <c r="F166" s="16">
        <f>SUM(F162:F165)</f>
        <v>43441.72</v>
      </c>
      <c r="G166" s="16">
        <f>SUM(G162:G165)</f>
        <v>30824.240000000002</v>
      </c>
      <c r="H166" s="16">
        <f>SUM(H161:H165)</f>
        <v>39500</v>
      </c>
      <c r="I166" s="16">
        <f>SUM(I162:I165)</f>
        <v>38240</v>
      </c>
      <c r="J166"/>
      <c r="K166"/>
      <c r="L166"/>
      <c r="M166"/>
      <c r="N166"/>
      <c r="O166"/>
      <c r="P166"/>
      <c r="Q166"/>
      <c r="R166"/>
    </row>
    <row r="167" spans="1:18" x14ac:dyDescent="0.3">
      <c r="A167" s="1"/>
      <c r="B167" s="1"/>
      <c r="C167" s="1"/>
      <c r="D167" s="1"/>
      <c r="E167" s="12"/>
      <c r="F167" s="12"/>
      <c r="G167" s="12"/>
      <c r="H167" s="12"/>
      <c r="I167" s="12"/>
      <c r="J167"/>
      <c r="K167"/>
      <c r="L167"/>
      <c r="M167"/>
      <c r="N167"/>
      <c r="O167"/>
      <c r="P167"/>
      <c r="Q167"/>
      <c r="R167"/>
    </row>
    <row r="168" spans="1:18" x14ac:dyDescent="0.3">
      <c r="A168" s="19"/>
      <c r="B168" s="19"/>
      <c r="C168" s="19" t="s">
        <v>177</v>
      </c>
      <c r="D168" s="19"/>
      <c r="E168" s="16">
        <v>0</v>
      </c>
      <c r="F168" s="16">
        <v>1721</v>
      </c>
      <c r="G168" s="16">
        <f>342+31.5</f>
        <v>373.5</v>
      </c>
      <c r="H168" s="16">
        <v>1500</v>
      </c>
      <c r="I168" s="16">
        <v>500</v>
      </c>
      <c r="J168"/>
      <c r="K168"/>
      <c r="L168"/>
      <c r="M168"/>
      <c r="N168"/>
      <c r="O168"/>
      <c r="P168"/>
      <c r="Q168"/>
      <c r="R168"/>
    </row>
    <row r="169" spans="1:18" x14ac:dyDescent="0.3">
      <c r="A169" s="1"/>
      <c r="B169" s="1"/>
      <c r="C169" s="1"/>
      <c r="D169" s="1"/>
      <c r="E169" s="12"/>
      <c r="F169" s="12"/>
      <c r="G169" s="12"/>
      <c r="H169" s="12"/>
      <c r="I169" s="12"/>
      <c r="J169"/>
      <c r="K169"/>
      <c r="L169"/>
      <c r="M169"/>
      <c r="N169"/>
      <c r="O169"/>
      <c r="P169"/>
      <c r="Q169"/>
      <c r="R169"/>
    </row>
    <row r="170" spans="1:18" x14ac:dyDescent="0.3">
      <c r="A170" s="1"/>
      <c r="B170" s="1"/>
      <c r="C170" s="1" t="s">
        <v>129</v>
      </c>
      <c r="D170" s="1"/>
      <c r="E170" s="12"/>
      <c r="F170" s="12"/>
      <c r="G170" s="12"/>
      <c r="H170" s="12"/>
      <c r="I170" s="12"/>
      <c r="J170"/>
      <c r="K170"/>
      <c r="L170"/>
      <c r="M170"/>
      <c r="N170"/>
      <c r="O170"/>
      <c r="P170"/>
      <c r="Q170"/>
      <c r="R170"/>
    </row>
    <row r="171" spans="1:18" x14ac:dyDescent="0.3">
      <c r="A171" s="29"/>
      <c r="B171" s="29"/>
      <c r="C171" s="29"/>
      <c r="D171" s="1" t="s">
        <v>178</v>
      </c>
      <c r="E171" s="12">
        <v>0</v>
      </c>
      <c r="F171" s="12">
        <v>8479</v>
      </c>
      <c r="G171" s="12">
        <v>259.49</v>
      </c>
      <c r="H171" s="12">
        <v>5000</v>
      </c>
      <c r="I171" s="12">
        <v>2000</v>
      </c>
      <c r="K171"/>
      <c r="L171"/>
      <c r="M171"/>
      <c r="N171"/>
      <c r="O171"/>
      <c r="P171"/>
      <c r="Q171"/>
      <c r="R171"/>
    </row>
    <row r="172" spans="1:18" x14ac:dyDescent="0.3">
      <c r="A172" s="1"/>
      <c r="B172" s="1"/>
      <c r="C172" s="1"/>
      <c r="D172" s="1" t="s">
        <v>130</v>
      </c>
      <c r="E172" s="12">
        <v>4900</v>
      </c>
      <c r="F172" s="12">
        <v>4021</v>
      </c>
      <c r="G172" s="12">
        <v>3785.94</v>
      </c>
      <c r="H172" s="12">
        <v>5050</v>
      </c>
      <c r="I172" s="12">
        <v>5300</v>
      </c>
      <c r="K172"/>
      <c r="L172"/>
      <c r="M172"/>
      <c r="N172"/>
      <c r="O172"/>
      <c r="P172"/>
      <c r="Q172"/>
      <c r="R172"/>
    </row>
    <row r="173" spans="1:18" x14ac:dyDescent="0.3">
      <c r="A173" s="1"/>
      <c r="B173" s="1"/>
      <c r="C173" s="1"/>
      <c r="D173" s="1" t="s">
        <v>131</v>
      </c>
      <c r="E173" s="12">
        <v>1500</v>
      </c>
      <c r="F173" s="12">
        <v>866.6</v>
      </c>
      <c r="G173" s="12">
        <v>1127.28</v>
      </c>
      <c r="H173" s="12">
        <v>1500</v>
      </c>
      <c r="I173" s="12">
        <v>1200</v>
      </c>
      <c r="K173"/>
      <c r="L173"/>
      <c r="M173"/>
      <c r="N173"/>
      <c r="O173"/>
      <c r="P173"/>
      <c r="Q173"/>
      <c r="R173"/>
    </row>
    <row r="174" spans="1:18" x14ac:dyDescent="0.3">
      <c r="A174" s="1"/>
      <c r="B174" s="1"/>
      <c r="C174" s="1"/>
      <c r="D174" s="1" t="s">
        <v>132</v>
      </c>
      <c r="E174" s="12">
        <v>42000</v>
      </c>
      <c r="F174" s="12">
        <v>35653.25</v>
      </c>
      <c r="G174" s="12">
        <v>34549</v>
      </c>
      <c r="H174" s="12">
        <v>42000</v>
      </c>
      <c r="I174" s="12">
        <v>41500</v>
      </c>
      <c r="K174"/>
      <c r="L174"/>
      <c r="M174"/>
      <c r="N174"/>
      <c r="O174"/>
      <c r="P174"/>
      <c r="Q174"/>
      <c r="R174"/>
    </row>
    <row r="175" spans="1:18" x14ac:dyDescent="0.3">
      <c r="A175" s="1"/>
      <c r="B175" s="1"/>
      <c r="C175" s="1"/>
      <c r="D175" s="1" t="s">
        <v>133</v>
      </c>
      <c r="E175" s="12">
        <v>4000</v>
      </c>
      <c r="F175" s="12">
        <v>546</v>
      </c>
      <c r="G175" s="12">
        <v>1981.86</v>
      </c>
      <c r="H175" s="12">
        <v>1000</v>
      </c>
      <c r="I175" s="12">
        <v>2500</v>
      </c>
      <c r="K175"/>
      <c r="L175"/>
      <c r="M175"/>
      <c r="N175"/>
      <c r="O175"/>
      <c r="P175"/>
      <c r="Q175"/>
      <c r="R175"/>
    </row>
    <row r="176" spans="1:18" x14ac:dyDescent="0.3">
      <c r="A176" s="1"/>
      <c r="B176" s="1"/>
      <c r="C176" s="1"/>
      <c r="D176" s="1" t="s">
        <v>191</v>
      </c>
      <c r="E176" s="12">
        <v>0</v>
      </c>
      <c r="F176" s="12">
        <v>0</v>
      </c>
      <c r="G176" s="12">
        <v>1465</v>
      </c>
      <c r="H176" s="12"/>
      <c r="I176" s="12">
        <v>500</v>
      </c>
      <c r="K176"/>
      <c r="L176"/>
      <c r="M176"/>
      <c r="N176"/>
      <c r="O176"/>
      <c r="P176"/>
      <c r="Q176"/>
      <c r="R176"/>
    </row>
    <row r="177" spans="1:18" x14ac:dyDescent="0.3">
      <c r="A177" s="1"/>
      <c r="B177" s="1"/>
      <c r="C177" s="1"/>
      <c r="D177" s="1" t="s">
        <v>134</v>
      </c>
      <c r="E177" s="12">
        <v>2500</v>
      </c>
      <c r="F177" s="12">
        <v>511.24</v>
      </c>
      <c r="G177" s="12">
        <v>1190.5</v>
      </c>
      <c r="H177" s="12">
        <v>1500</v>
      </c>
      <c r="I177" s="12">
        <v>1500</v>
      </c>
      <c r="K177"/>
      <c r="L177"/>
      <c r="M177"/>
      <c r="N177"/>
      <c r="O177"/>
      <c r="P177"/>
      <c r="Q177"/>
      <c r="R177"/>
    </row>
    <row r="178" spans="1:18" x14ac:dyDescent="0.3">
      <c r="A178" s="1"/>
      <c r="B178" s="1"/>
      <c r="C178" s="1"/>
      <c r="D178" s="1" t="s">
        <v>135</v>
      </c>
      <c r="E178" s="12">
        <v>0</v>
      </c>
      <c r="F178" s="12">
        <v>0</v>
      </c>
      <c r="G178" s="12"/>
      <c r="H178" s="12"/>
      <c r="I178" s="12"/>
      <c r="K178"/>
      <c r="L178"/>
      <c r="M178"/>
      <c r="N178"/>
      <c r="O178"/>
      <c r="P178"/>
      <c r="Q178"/>
      <c r="R178"/>
    </row>
    <row r="179" spans="1:18" x14ac:dyDescent="0.3">
      <c r="A179" s="1"/>
      <c r="B179" s="1"/>
      <c r="C179" s="1"/>
      <c r="D179" s="1" t="s">
        <v>136</v>
      </c>
      <c r="E179" s="12">
        <v>1000</v>
      </c>
      <c r="F179" s="12">
        <v>0</v>
      </c>
      <c r="G179" s="12"/>
      <c r="H179" s="12">
        <v>1000</v>
      </c>
      <c r="I179" s="12"/>
      <c r="K179"/>
      <c r="L179"/>
      <c r="M179"/>
      <c r="N179"/>
      <c r="O179"/>
      <c r="P179"/>
      <c r="Q179"/>
      <c r="R179"/>
    </row>
    <row r="180" spans="1:18" ht="15" thickBot="1" x14ac:dyDescent="0.35">
      <c r="A180" s="1"/>
      <c r="B180" s="1"/>
      <c r="C180" s="1"/>
      <c r="D180" s="1" t="s">
        <v>137</v>
      </c>
      <c r="E180" s="13">
        <v>0</v>
      </c>
      <c r="F180" s="13">
        <v>0</v>
      </c>
      <c r="G180" s="13"/>
      <c r="H180" s="13">
        <v>0</v>
      </c>
      <c r="I180" s="13">
        <v>0</v>
      </c>
      <c r="K180"/>
      <c r="L180"/>
      <c r="M180"/>
      <c r="N180"/>
      <c r="O180"/>
      <c r="P180"/>
      <c r="Q180"/>
      <c r="R180"/>
    </row>
    <row r="181" spans="1:18" x14ac:dyDescent="0.3">
      <c r="A181" s="19"/>
      <c r="B181" s="19"/>
      <c r="C181" s="19" t="s">
        <v>138</v>
      </c>
      <c r="D181" s="19"/>
      <c r="E181" s="16">
        <f>SUM(E171:E180)</f>
        <v>55900</v>
      </c>
      <c r="F181" s="16">
        <f>SUM(F171:F180)</f>
        <v>50077.09</v>
      </c>
      <c r="G181" s="16">
        <f>SUM(G171:G180)</f>
        <v>44359.07</v>
      </c>
      <c r="H181" s="16">
        <f>SUM(H171:H180)</f>
        <v>57050</v>
      </c>
      <c r="I181" s="16">
        <f>SUM(I171:I180)</f>
        <v>54500</v>
      </c>
      <c r="J181"/>
      <c r="K181"/>
      <c r="L181"/>
      <c r="M181"/>
      <c r="N181"/>
      <c r="O181"/>
      <c r="P181"/>
      <c r="Q181"/>
      <c r="R181"/>
    </row>
    <row r="182" spans="1:18" x14ac:dyDescent="0.3">
      <c r="A182" s="1"/>
      <c r="B182" s="1"/>
      <c r="C182" s="1"/>
      <c r="D182" s="1"/>
      <c r="E182" s="12"/>
      <c r="F182" s="12"/>
      <c r="G182" s="12"/>
      <c r="H182" s="12"/>
      <c r="I182" s="12"/>
      <c r="J182"/>
      <c r="K182"/>
      <c r="L182"/>
      <c r="M182"/>
      <c r="N182"/>
      <c r="O182"/>
      <c r="P182"/>
      <c r="Q182"/>
      <c r="R182"/>
    </row>
    <row r="183" spans="1:18" x14ac:dyDescent="0.3">
      <c r="A183" s="1"/>
      <c r="B183" s="1"/>
      <c r="C183" s="1" t="s">
        <v>139</v>
      </c>
      <c r="D183" s="1"/>
      <c r="E183" s="12">
        <v>8000</v>
      </c>
      <c r="F183" s="12">
        <v>3303.74</v>
      </c>
      <c r="G183" s="12">
        <v>6725.05</v>
      </c>
      <c r="H183" s="12">
        <v>2000</v>
      </c>
      <c r="I183" s="12">
        <v>6800</v>
      </c>
      <c r="K183"/>
      <c r="L183"/>
      <c r="M183"/>
      <c r="N183"/>
      <c r="O183"/>
      <c r="P183"/>
      <c r="Q183"/>
      <c r="R183"/>
    </row>
    <row r="184" spans="1:18" x14ac:dyDescent="0.3">
      <c r="A184" s="1"/>
      <c r="B184" s="1"/>
      <c r="C184" s="1" t="s">
        <v>140</v>
      </c>
      <c r="D184" s="1"/>
      <c r="E184" s="12">
        <v>300</v>
      </c>
      <c r="F184" s="12">
        <v>357.98</v>
      </c>
      <c r="G184" s="12">
        <v>293.89</v>
      </c>
      <c r="H184" s="12">
        <v>400</v>
      </c>
      <c r="I184" s="12">
        <v>400</v>
      </c>
      <c r="K184"/>
      <c r="L184"/>
      <c r="M184"/>
      <c r="N184"/>
      <c r="O184"/>
      <c r="P184"/>
      <c r="Q184"/>
      <c r="R184"/>
    </row>
    <row r="185" spans="1:18" x14ac:dyDescent="0.3">
      <c r="A185" s="1"/>
      <c r="B185" s="1"/>
      <c r="C185" s="1" t="s">
        <v>141</v>
      </c>
      <c r="D185" s="1"/>
      <c r="E185" s="12">
        <v>500</v>
      </c>
      <c r="F185" s="12">
        <v>122.28</v>
      </c>
      <c r="G185" s="12">
        <v>301.55</v>
      </c>
      <c r="H185" s="12">
        <v>250</v>
      </c>
      <c r="I185" s="12">
        <v>325</v>
      </c>
      <c r="K185"/>
      <c r="L185"/>
      <c r="M185"/>
      <c r="N185"/>
      <c r="O185"/>
      <c r="P185"/>
      <c r="Q185"/>
      <c r="R185"/>
    </row>
    <row r="186" spans="1:18" x14ac:dyDescent="0.3">
      <c r="A186" s="1"/>
      <c r="B186" s="1"/>
      <c r="C186" s="1" t="s">
        <v>142</v>
      </c>
      <c r="D186" s="1"/>
      <c r="E186" s="12">
        <v>30000</v>
      </c>
      <c r="F186" s="12">
        <v>18607.34</v>
      </c>
      <c r="G186" s="12">
        <v>13777.74</v>
      </c>
      <c r="H186" s="12">
        <v>20000</v>
      </c>
      <c r="I186" s="12">
        <v>20000</v>
      </c>
      <c r="K186"/>
      <c r="L186"/>
      <c r="M186"/>
      <c r="N186"/>
      <c r="O186"/>
      <c r="P186"/>
      <c r="Q186"/>
      <c r="R186"/>
    </row>
    <row r="187" spans="1:18" x14ac:dyDescent="0.3">
      <c r="A187" s="1"/>
      <c r="B187" s="1"/>
      <c r="C187" s="1" t="s">
        <v>179</v>
      </c>
      <c r="D187" s="1"/>
      <c r="E187" s="12">
        <v>0</v>
      </c>
      <c r="F187" s="12">
        <v>0</v>
      </c>
      <c r="G187" s="12"/>
      <c r="H187" s="12"/>
      <c r="I187" s="12"/>
      <c r="J187"/>
      <c r="K187"/>
      <c r="L187"/>
      <c r="M187"/>
      <c r="N187"/>
      <c r="O187"/>
      <c r="P187"/>
      <c r="Q187"/>
      <c r="R187"/>
    </row>
    <row r="188" spans="1:18" x14ac:dyDescent="0.3">
      <c r="A188" s="1"/>
      <c r="B188" s="1"/>
      <c r="C188" s="1" t="s">
        <v>180</v>
      </c>
      <c r="D188" s="1"/>
      <c r="E188" s="12">
        <v>0</v>
      </c>
      <c r="F188" s="12">
        <v>500</v>
      </c>
      <c r="G188" s="12">
        <v>500</v>
      </c>
      <c r="H188" s="12">
        <v>0</v>
      </c>
      <c r="I188" s="12">
        <v>300</v>
      </c>
      <c r="K188"/>
      <c r="L188"/>
      <c r="M188"/>
      <c r="N188"/>
      <c r="O188"/>
      <c r="P188"/>
      <c r="Q188"/>
      <c r="R188"/>
    </row>
    <row r="189" spans="1:18" x14ac:dyDescent="0.3">
      <c r="A189" s="1"/>
      <c r="B189" s="1"/>
      <c r="C189" s="1" t="s">
        <v>181</v>
      </c>
      <c r="D189" s="1"/>
      <c r="E189" s="12">
        <v>0</v>
      </c>
      <c r="F189" s="12">
        <v>303.01</v>
      </c>
      <c r="G189" s="12">
        <v>1933.56</v>
      </c>
      <c r="H189" s="12">
        <v>500</v>
      </c>
      <c r="I189" s="12">
        <v>2000</v>
      </c>
      <c r="K189"/>
      <c r="L189"/>
      <c r="M189"/>
      <c r="N189"/>
      <c r="O189"/>
      <c r="P189"/>
      <c r="Q189"/>
      <c r="R189"/>
    </row>
    <row r="190" spans="1:18" ht="15" thickBot="1" x14ac:dyDescent="0.35">
      <c r="A190" s="1"/>
      <c r="B190" s="1"/>
      <c r="C190" s="1" t="s">
        <v>143</v>
      </c>
      <c r="D190" s="1"/>
      <c r="E190" s="13">
        <v>1500</v>
      </c>
      <c r="F190" s="13">
        <v>196.04</v>
      </c>
      <c r="G190" s="13">
        <v>524.24</v>
      </c>
      <c r="H190" s="13">
        <v>200</v>
      </c>
      <c r="I190" s="13">
        <v>725</v>
      </c>
      <c r="K190"/>
      <c r="L190"/>
      <c r="M190"/>
      <c r="N190"/>
      <c r="O190"/>
      <c r="P190"/>
      <c r="Q190"/>
      <c r="R190"/>
    </row>
    <row r="191" spans="1:18" x14ac:dyDescent="0.3">
      <c r="A191" s="19"/>
      <c r="B191" s="19"/>
      <c r="C191" s="19"/>
      <c r="D191" s="19" t="s">
        <v>144</v>
      </c>
      <c r="E191" s="16">
        <f>SUM(E183:E190)</f>
        <v>40300</v>
      </c>
      <c r="F191" s="16">
        <f>SUM(F183:F190)</f>
        <v>23390.39</v>
      </c>
      <c r="G191" s="16">
        <f>SUM(G183:G190)</f>
        <v>24056.030000000002</v>
      </c>
      <c r="H191" s="16">
        <f>SUM(H183:H190)</f>
        <v>23350</v>
      </c>
      <c r="I191" s="16">
        <f>SUM(I183:I190)</f>
        <v>30550</v>
      </c>
      <c r="J191"/>
      <c r="K191"/>
      <c r="L191"/>
      <c r="M191"/>
      <c r="N191"/>
      <c r="O191"/>
      <c r="P191"/>
      <c r="Q191"/>
      <c r="R191"/>
    </row>
    <row r="192" spans="1:18" x14ac:dyDescent="0.3">
      <c r="A192" s="1"/>
      <c r="B192" s="1"/>
      <c r="C192" s="1"/>
      <c r="D192" s="1"/>
      <c r="E192" s="12"/>
      <c r="F192" s="12"/>
      <c r="G192" s="12"/>
      <c r="H192" s="12"/>
      <c r="I192" s="12"/>
      <c r="J192"/>
      <c r="K192"/>
      <c r="L192"/>
      <c r="M192"/>
      <c r="N192"/>
      <c r="O192"/>
      <c r="P192"/>
      <c r="Q192"/>
      <c r="R192"/>
    </row>
    <row r="193" spans="1:18" ht="15" thickBot="1" x14ac:dyDescent="0.35">
      <c r="A193" s="1"/>
      <c r="B193" s="1"/>
      <c r="C193" s="1" t="s">
        <v>145</v>
      </c>
      <c r="D193" s="1"/>
      <c r="E193" s="13">
        <v>3500</v>
      </c>
      <c r="F193" s="13">
        <v>4571.9799999999996</v>
      </c>
      <c r="G193" s="13">
        <v>5378.4</v>
      </c>
      <c r="H193" s="13">
        <v>3500</v>
      </c>
      <c r="I193" s="13">
        <v>5000</v>
      </c>
      <c r="K193"/>
      <c r="L193"/>
      <c r="M193"/>
      <c r="N193"/>
      <c r="O193"/>
      <c r="P193"/>
      <c r="Q193"/>
      <c r="R193"/>
    </row>
    <row r="194" spans="1:18" x14ac:dyDescent="0.3">
      <c r="A194" s="19"/>
      <c r="B194" s="19"/>
      <c r="C194" s="19"/>
      <c r="D194" s="19" t="s">
        <v>146</v>
      </c>
      <c r="E194" s="16">
        <f>E193</f>
        <v>3500</v>
      </c>
      <c r="F194" s="16">
        <f>F193</f>
        <v>4571.9799999999996</v>
      </c>
      <c r="G194" s="16">
        <f>G193</f>
        <v>5378.4</v>
      </c>
      <c r="H194" s="16">
        <v>3500</v>
      </c>
      <c r="I194" s="16">
        <f>I193</f>
        <v>5000</v>
      </c>
      <c r="J194"/>
      <c r="K194"/>
      <c r="L194"/>
      <c r="M194"/>
      <c r="N194"/>
      <c r="O194"/>
      <c r="P194"/>
      <c r="Q194"/>
      <c r="R194"/>
    </row>
    <row r="195" spans="1:18" x14ac:dyDescent="0.3">
      <c r="A195" s="1"/>
      <c r="B195" s="1"/>
      <c r="C195" s="1"/>
      <c r="D195" s="1"/>
      <c r="E195" s="12"/>
      <c r="F195" s="12"/>
      <c r="G195" s="12"/>
      <c r="H195" s="12"/>
      <c r="I195" s="12" t="s">
        <v>197</v>
      </c>
      <c r="J195"/>
      <c r="K195"/>
      <c r="L195"/>
      <c r="M195"/>
      <c r="N195"/>
      <c r="O195"/>
      <c r="P195"/>
      <c r="Q195"/>
      <c r="R195"/>
    </row>
    <row r="196" spans="1:18" x14ac:dyDescent="0.3">
      <c r="A196" s="19"/>
      <c r="B196" s="19"/>
      <c r="C196" s="19" t="s">
        <v>188</v>
      </c>
      <c r="D196" s="19"/>
      <c r="E196" s="16">
        <v>0</v>
      </c>
      <c r="F196" s="16">
        <v>200</v>
      </c>
      <c r="G196" s="16"/>
      <c r="H196" s="16">
        <v>0</v>
      </c>
      <c r="I196" s="16">
        <v>0</v>
      </c>
      <c r="J196"/>
      <c r="K196"/>
      <c r="L196"/>
      <c r="M196"/>
      <c r="N196"/>
      <c r="O196"/>
      <c r="P196"/>
      <c r="Q196"/>
      <c r="R196"/>
    </row>
    <row r="197" spans="1:18" x14ac:dyDescent="0.3">
      <c r="A197" s="1"/>
      <c r="B197" s="1"/>
      <c r="C197" s="1"/>
      <c r="D197" s="1"/>
      <c r="E197" s="12"/>
      <c r="F197" s="12"/>
      <c r="G197" s="12"/>
      <c r="H197" s="12"/>
      <c r="I197" s="12"/>
      <c r="J197"/>
      <c r="K197"/>
      <c r="L197"/>
      <c r="M197"/>
      <c r="N197"/>
      <c r="O197"/>
      <c r="P197"/>
      <c r="Q197"/>
      <c r="R197"/>
    </row>
    <row r="198" spans="1:18" x14ac:dyDescent="0.3">
      <c r="A198" s="1"/>
      <c r="B198" s="1"/>
      <c r="C198" s="1" t="s">
        <v>182</v>
      </c>
      <c r="D198" s="1"/>
      <c r="E198" s="12">
        <v>26100</v>
      </c>
      <c r="F198" s="12">
        <v>33657.29</v>
      </c>
      <c r="G198" s="12">
        <v>31804.18</v>
      </c>
      <c r="H198" s="12">
        <f>6160+10420+8340+10425</f>
        <v>35345</v>
      </c>
      <c r="I198" s="12">
        <v>38000</v>
      </c>
      <c r="J198"/>
      <c r="K198"/>
      <c r="L198"/>
      <c r="M198"/>
      <c r="N198"/>
      <c r="O198"/>
      <c r="P198"/>
      <c r="Q198"/>
      <c r="R198"/>
    </row>
    <row r="199" spans="1:18" x14ac:dyDescent="0.3">
      <c r="A199" s="1"/>
      <c r="B199" s="1"/>
      <c r="C199" s="1" t="s">
        <v>183</v>
      </c>
      <c r="D199" s="1"/>
      <c r="E199" s="12">
        <v>5000</v>
      </c>
      <c r="F199" s="12">
        <v>5723.65</v>
      </c>
      <c r="G199" s="12">
        <v>4310.55</v>
      </c>
      <c r="H199" s="12">
        <f>98+3118+284+1650</f>
        <v>5150</v>
      </c>
      <c r="I199" s="12">
        <v>5500</v>
      </c>
      <c r="J199"/>
      <c r="K199"/>
      <c r="L199"/>
      <c r="M199"/>
      <c r="N199"/>
      <c r="O199"/>
      <c r="P199"/>
      <c r="Q199"/>
      <c r="R199"/>
    </row>
    <row r="200" spans="1:18" ht="15" thickBot="1" x14ac:dyDescent="0.35">
      <c r="A200" s="1"/>
      <c r="B200" s="1"/>
      <c r="C200" s="1"/>
      <c r="D200" s="1" t="s">
        <v>184</v>
      </c>
      <c r="E200" s="13">
        <v>0</v>
      </c>
      <c r="F200" s="13">
        <v>1112.44</v>
      </c>
      <c r="G200" s="13">
        <v>1143.07</v>
      </c>
      <c r="H200" s="13">
        <v>1200</v>
      </c>
      <c r="I200" s="13">
        <v>1150</v>
      </c>
      <c r="J200"/>
      <c r="K200"/>
      <c r="L200"/>
      <c r="M200"/>
      <c r="N200"/>
      <c r="O200"/>
      <c r="P200" s="24"/>
      <c r="Q200" s="24"/>
      <c r="R200" s="24"/>
    </row>
    <row r="201" spans="1:18" x14ac:dyDescent="0.3">
      <c r="A201" s="19"/>
      <c r="B201" s="19"/>
      <c r="C201" s="19" t="s">
        <v>185</v>
      </c>
      <c r="D201" s="19"/>
      <c r="E201" s="16">
        <f>SUM(E198:E200)</f>
        <v>31100</v>
      </c>
      <c r="F201" s="16">
        <f>F198+F199+F200</f>
        <v>40493.380000000005</v>
      </c>
      <c r="G201" s="16">
        <f>G198+G199+G200</f>
        <v>37257.800000000003</v>
      </c>
      <c r="H201" s="16">
        <f>H198+H199+H200</f>
        <v>41695</v>
      </c>
      <c r="I201" s="16">
        <f>I198+I199+I200</f>
        <v>44650</v>
      </c>
      <c r="J201"/>
      <c r="K201"/>
      <c r="L201"/>
      <c r="M201"/>
      <c r="N201"/>
      <c r="O201"/>
      <c r="P201" s="37"/>
      <c r="Q201" s="37"/>
      <c r="R201" s="24"/>
    </row>
    <row r="202" spans="1:18" x14ac:dyDescent="0.3">
      <c r="A202" s="1"/>
      <c r="B202" s="1"/>
      <c r="C202" s="1"/>
      <c r="D202" s="1"/>
      <c r="E202" s="12"/>
      <c r="F202" s="12"/>
      <c r="G202" s="12"/>
      <c r="H202" s="12"/>
      <c r="I202" s="12"/>
      <c r="J202"/>
      <c r="K202"/>
      <c r="L202"/>
      <c r="M202"/>
      <c r="N202"/>
      <c r="O202"/>
      <c r="P202" s="37"/>
      <c r="Q202" s="37"/>
      <c r="R202" s="24"/>
    </row>
    <row r="203" spans="1:18" x14ac:dyDescent="0.3">
      <c r="A203" s="1"/>
      <c r="B203" s="1"/>
      <c r="C203" s="1" t="s">
        <v>186</v>
      </c>
      <c r="E203" s="12">
        <v>22030</v>
      </c>
      <c r="F203" s="12">
        <v>19851.22</v>
      </c>
      <c r="G203" s="12">
        <v>19957.310000000001</v>
      </c>
      <c r="H203" s="14">
        <v>22000</v>
      </c>
      <c r="I203" s="14">
        <v>22750</v>
      </c>
      <c r="L203" s="14"/>
      <c r="M203"/>
      <c r="N203"/>
      <c r="O203"/>
      <c r="P203" s="39"/>
      <c r="Q203" s="39"/>
      <c r="R203" s="24"/>
    </row>
    <row r="204" spans="1:18" x14ac:dyDescent="0.3">
      <c r="A204" s="1"/>
      <c r="B204" s="1"/>
      <c r="C204" s="1" t="s">
        <v>187</v>
      </c>
      <c r="E204" s="12">
        <v>0</v>
      </c>
      <c r="F204" s="12">
        <v>0</v>
      </c>
      <c r="G204" s="12">
        <v>24377</v>
      </c>
      <c r="H204" s="12">
        <v>24377</v>
      </c>
      <c r="I204" s="12">
        <v>26790</v>
      </c>
      <c r="L204" s="12"/>
      <c r="M204"/>
      <c r="N204"/>
      <c r="O204" s="38"/>
      <c r="P204" s="39"/>
      <c r="Q204" s="39"/>
      <c r="R204" s="24"/>
    </row>
    <row r="205" spans="1:18" x14ac:dyDescent="0.3">
      <c r="A205" s="1"/>
      <c r="B205" s="1"/>
      <c r="C205" s="1" t="s">
        <v>147</v>
      </c>
      <c r="D205" s="1"/>
      <c r="E205" s="12">
        <v>56000</v>
      </c>
      <c r="F205" s="12">
        <f>34736+18338</f>
        <v>53074</v>
      </c>
      <c r="G205" s="12">
        <v>35559</v>
      </c>
      <c r="H205" s="12">
        <v>48000</v>
      </c>
      <c r="I205" s="12">
        <v>41000</v>
      </c>
      <c r="J205"/>
      <c r="K205"/>
      <c r="L205" s="12"/>
      <c r="M205"/>
      <c r="N205"/>
      <c r="O205"/>
      <c r="P205" s="39"/>
      <c r="Q205" s="39"/>
      <c r="R205" s="24"/>
    </row>
    <row r="206" spans="1:18" x14ac:dyDescent="0.3">
      <c r="A206" s="1"/>
      <c r="B206" s="1"/>
      <c r="C206" s="1" t="s">
        <v>148</v>
      </c>
      <c r="D206" s="1"/>
      <c r="E206" s="12">
        <v>1200</v>
      </c>
      <c r="F206" s="12">
        <v>0</v>
      </c>
      <c r="G206" s="12"/>
      <c r="H206" s="12">
        <v>0</v>
      </c>
      <c r="I206" s="12"/>
      <c r="J206"/>
      <c r="K206"/>
      <c r="L206"/>
      <c r="M206"/>
      <c r="N206"/>
      <c r="O206"/>
      <c r="P206" s="39"/>
      <c r="Q206" s="39"/>
      <c r="R206" s="24"/>
    </row>
    <row r="207" spans="1:18" x14ac:dyDescent="0.3">
      <c r="A207" s="1"/>
      <c r="B207" s="1"/>
      <c r="C207" s="1" t="s">
        <v>149</v>
      </c>
      <c r="D207" s="1"/>
      <c r="E207" s="12">
        <v>30900</v>
      </c>
      <c r="F207" s="12">
        <f>28088.92+7500</f>
        <v>35588.92</v>
      </c>
      <c r="G207" s="12">
        <v>25992.1</v>
      </c>
      <c r="H207" s="12">
        <v>35000</v>
      </c>
      <c r="I207" s="12">
        <v>32300</v>
      </c>
      <c r="J207"/>
      <c r="K207"/>
      <c r="L207"/>
      <c r="M207"/>
      <c r="N207"/>
      <c r="O207"/>
      <c r="P207" s="39"/>
      <c r="Q207" s="39"/>
      <c r="R207" s="24"/>
    </row>
    <row r="208" spans="1:18" ht="15" thickBot="1" x14ac:dyDescent="0.35">
      <c r="A208" s="1"/>
      <c r="B208" s="1"/>
      <c r="C208" s="1"/>
      <c r="D208" s="1" t="s">
        <v>193</v>
      </c>
      <c r="E208" s="13">
        <v>0</v>
      </c>
      <c r="F208" s="13">
        <v>0</v>
      </c>
      <c r="G208" s="13">
        <v>105</v>
      </c>
      <c r="H208" s="13">
        <v>0</v>
      </c>
      <c r="I208" s="13">
        <v>100</v>
      </c>
      <c r="J208"/>
      <c r="K208"/>
      <c r="L208"/>
      <c r="M208"/>
      <c r="N208"/>
      <c r="O208"/>
      <c r="P208" s="37"/>
      <c r="Q208" s="37"/>
      <c r="R208" s="24"/>
    </row>
    <row r="209" spans="1:18" x14ac:dyDescent="0.3">
      <c r="A209" s="19"/>
      <c r="B209" s="19"/>
      <c r="C209" s="19" t="s">
        <v>152</v>
      </c>
      <c r="D209" s="19"/>
      <c r="E209" s="16">
        <f>SUM(E203:E208)</f>
        <v>110130</v>
      </c>
      <c r="F209" s="16">
        <f>SUM(F203:F208)</f>
        <v>108514.14</v>
      </c>
      <c r="G209" s="16">
        <f>SUM(G203:G208)</f>
        <v>105990.41</v>
      </c>
      <c r="H209" s="16">
        <f>SUM(H203:H208)</f>
        <v>129377</v>
      </c>
      <c r="I209" s="16">
        <f>SUM(I203:I208)</f>
        <v>122940</v>
      </c>
      <c r="J209"/>
      <c r="K209"/>
      <c r="L209"/>
      <c r="M209"/>
      <c r="N209"/>
      <c r="O209"/>
      <c r="P209" s="24"/>
      <c r="Q209" s="24"/>
      <c r="R209" s="24"/>
    </row>
    <row r="210" spans="1:18" x14ac:dyDescent="0.3">
      <c r="A210" s="1"/>
      <c r="B210" s="1"/>
      <c r="C210" s="1"/>
      <c r="D210" s="1"/>
      <c r="E210" s="12"/>
      <c r="F210" s="12"/>
      <c r="G210" s="12"/>
      <c r="H210" s="12"/>
      <c r="I210" s="12"/>
      <c r="J210"/>
      <c r="K210"/>
      <c r="L210"/>
      <c r="M210" s="35"/>
      <c r="N210" s="35"/>
      <c r="O210"/>
      <c r="P210" s="24"/>
      <c r="Q210" s="24"/>
      <c r="R210" s="24"/>
    </row>
    <row r="211" spans="1:18" x14ac:dyDescent="0.3">
      <c r="A211" s="19"/>
      <c r="B211" s="19"/>
      <c r="C211" s="19" t="s">
        <v>199</v>
      </c>
      <c r="D211" s="19"/>
      <c r="E211" s="16">
        <v>0</v>
      </c>
      <c r="F211" s="16">
        <v>0</v>
      </c>
      <c r="G211" s="16">
        <v>597</v>
      </c>
      <c r="H211" s="16">
        <v>0</v>
      </c>
      <c r="I211" s="16">
        <v>600</v>
      </c>
      <c r="J211"/>
      <c r="K211"/>
      <c r="L211"/>
      <c r="M211"/>
      <c r="N211"/>
      <c r="O211"/>
      <c r="P211" s="24"/>
      <c r="Q211" s="24"/>
      <c r="R211" s="24"/>
    </row>
    <row r="212" spans="1:18" s="8" customFormat="1" x14ac:dyDescent="0.3">
      <c r="A212" s="7"/>
      <c r="B212" s="7"/>
      <c r="C212" s="7"/>
      <c r="D212" s="7"/>
      <c r="E212" s="14"/>
      <c r="F212" s="14"/>
      <c r="G212" s="14"/>
      <c r="H212" s="14"/>
      <c r="I212" s="14"/>
      <c r="J212"/>
      <c r="K212"/>
      <c r="L212"/>
      <c r="M212" s="35"/>
      <c r="N212"/>
      <c r="O212"/>
      <c r="P212" s="26"/>
      <c r="Q212" s="26"/>
      <c r="R212" s="26"/>
    </row>
    <row r="213" spans="1:18" s="8" customFormat="1" x14ac:dyDescent="0.3">
      <c r="A213" s="19"/>
      <c r="B213" s="19"/>
      <c r="C213" s="19" t="s">
        <v>192</v>
      </c>
      <c r="D213" s="19"/>
      <c r="E213" s="16"/>
      <c r="F213" s="16"/>
      <c r="G213" s="16">
        <v>432.78</v>
      </c>
      <c r="H213" s="16"/>
      <c r="I213" s="16">
        <v>500</v>
      </c>
      <c r="J213"/>
      <c r="K213"/>
      <c r="L213"/>
      <c r="M213"/>
      <c r="N213"/>
      <c r="O213"/>
      <c r="P213" s="26"/>
      <c r="Q213" s="26"/>
      <c r="R213" s="26"/>
    </row>
    <row r="214" spans="1:18" s="8" customFormat="1" x14ac:dyDescent="0.3">
      <c r="A214" s="7"/>
      <c r="B214" s="7"/>
      <c r="C214" s="7"/>
      <c r="D214" s="7"/>
      <c r="E214" s="14"/>
      <c r="F214" s="14"/>
      <c r="G214" s="14"/>
      <c r="H214" s="14"/>
      <c r="I214" s="14"/>
      <c r="J214"/>
      <c r="K214"/>
      <c r="L214"/>
      <c r="M214"/>
      <c r="N214"/>
      <c r="O214"/>
      <c r="P214" s="26"/>
      <c r="Q214" s="26"/>
      <c r="R214" s="26"/>
    </row>
    <row r="215" spans="1:18" s="8" customFormat="1" x14ac:dyDescent="0.3">
      <c r="A215" s="20"/>
      <c r="B215" s="20"/>
      <c r="C215" s="20"/>
      <c r="D215" s="20" t="s">
        <v>150</v>
      </c>
      <c r="E215" s="21">
        <f>E209+E201+E194+E191+E181+E166+E159+E136+E118+E107+E102+E95+E90</f>
        <v>692200</v>
      </c>
      <c r="F215" s="28">
        <f>F90+F95+F102+F107+F118+F119+F120+F136+F159+F166+F168+F181+F191+F194+F196+F201+F209+F211</f>
        <v>706323.02999999991</v>
      </c>
      <c r="G215" s="28">
        <f>G90+G95+G102+G107+G118+G119+G120+G136+G159+G166+G168+G181+G191+G194+G196+G201+G209+G211+G213</f>
        <v>702750.41000000015</v>
      </c>
      <c r="H215" s="28">
        <f>H90+H95+H102+H107+H118+H119+H120+H136+H159+H166+H168+H181+H191+H194+H196+H201+H209+H211+H213</f>
        <v>750500</v>
      </c>
      <c r="I215" s="28">
        <f>I90+I95+I102+I107+I118+I119+I120+I136+I159+I166+I168+I181+I191+I194+I196+I201+I209+I211+I213</f>
        <v>765500</v>
      </c>
      <c r="J215"/>
      <c r="K215"/>
      <c r="L215"/>
      <c r="M215"/>
      <c r="N215"/>
      <c r="O215"/>
      <c r="P215" s="26"/>
      <c r="Q215" s="26"/>
      <c r="R215" s="26"/>
    </row>
    <row r="216" spans="1:18" s="8" customFormat="1" x14ac:dyDescent="0.3">
      <c r="A216" s="7"/>
      <c r="B216" s="7"/>
      <c r="C216" s="7"/>
      <c r="D216" s="7"/>
      <c r="E216" s="14"/>
      <c r="F216" s="14"/>
      <c r="G216" s="14"/>
      <c r="H216" s="14"/>
      <c r="I216" s="14"/>
      <c r="J216"/>
      <c r="K216"/>
      <c r="L216"/>
      <c r="M216"/>
      <c r="N216"/>
      <c r="O216"/>
      <c r="P216" s="26"/>
      <c r="Q216" s="26"/>
      <c r="R216" s="26"/>
    </row>
    <row r="217" spans="1:18" s="8" customFormat="1" x14ac:dyDescent="0.3">
      <c r="A217" s="7"/>
      <c r="B217" s="7"/>
      <c r="C217" s="7"/>
      <c r="D217" s="7"/>
      <c r="E217" s="14"/>
      <c r="F217" s="14"/>
      <c r="G217" s="14"/>
      <c r="H217" s="14"/>
      <c r="I217" s="14"/>
      <c r="J217"/>
      <c r="K217"/>
      <c r="L217"/>
      <c r="M217"/>
      <c r="N217"/>
      <c r="O217"/>
      <c r="P217" s="26"/>
      <c r="Q217" s="26"/>
      <c r="R217" s="26"/>
    </row>
    <row r="218" spans="1:18" s="8" customFormat="1" x14ac:dyDescent="0.3">
      <c r="A218" s="7"/>
      <c r="B218" s="7"/>
      <c r="C218" s="7"/>
      <c r="D218" s="7"/>
      <c r="E218" s="14"/>
      <c r="F218" s="14"/>
      <c r="G218" s="14"/>
      <c r="H218" s="14"/>
      <c r="I218" s="14"/>
      <c r="J218"/>
      <c r="K218"/>
      <c r="L218"/>
      <c r="M218"/>
      <c r="N218"/>
      <c r="O218"/>
      <c r="P218" s="26"/>
      <c r="Q218" s="26"/>
      <c r="R218" s="26"/>
    </row>
    <row r="219" spans="1:18" s="8" customFormat="1" x14ac:dyDescent="0.3">
      <c r="A219" s="7"/>
      <c r="B219" s="7"/>
      <c r="C219" s="7"/>
      <c r="D219" s="7"/>
      <c r="E219" s="14"/>
      <c r="F219" s="14"/>
      <c r="G219" s="14"/>
      <c r="H219" s="14"/>
      <c r="I219" s="14"/>
      <c r="J219"/>
      <c r="K219"/>
      <c r="L219"/>
      <c r="M219"/>
      <c r="N219"/>
      <c r="O219"/>
      <c r="P219" s="26"/>
      <c r="Q219" s="26"/>
      <c r="R219" s="26"/>
    </row>
    <row r="220" spans="1:18" s="8" customFormat="1" x14ac:dyDescent="0.3">
      <c r="A220" s="7"/>
      <c r="B220" s="7"/>
      <c r="C220" s="7"/>
      <c r="D220" s="7"/>
      <c r="E220" s="14"/>
      <c r="F220" s="14"/>
      <c r="G220" s="14"/>
      <c r="H220" s="14"/>
      <c r="I220" s="14"/>
      <c r="J220"/>
      <c r="K220"/>
      <c r="L220"/>
      <c r="M220"/>
      <c r="N220"/>
      <c r="O220"/>
      <c r="P220" s="26"/>
      <c r="Q220" s="26"/>
      <c r="R220" s="26"/>
    </row>
    <row r="221" spans="1:18" s="8" customFormat="1" x14ac:dyDescent="0.3">
      <c r="A221" s="7"/>
      <c r="B221" s="7"/>
      <c r="C221" s="7"/>
      <c r="D221" s="7"/>
      <c r="E221" s="14"/>
      <c r="F221" s="14"/>
      <c r="G221" s="14"/>
      <c r="H221" s="14"/>
      <c r="I221" s="14"/>
      <c r="J221"/>
      <c r="K221"/>
      <c r="L221"/>
      <c r="M221"/>
      <c r="N221"/>
      <c r="O221"/>
      <c r="P221" s="26"/>
      <c r="Q221" s="26"/>
      <c r="R221" s="26"/>
    </row>
    <row r="222" spans="1:18" s="8" customFormat="1" x14ac:dyDescent="0.3">
      <c r="A222" s="7"/>
      <c r="B222" s="7"/>
      <c r="C222" s="7"/>
      <c r="D222" s="7"/>
      <c r="E222" s="14"/>
      <c r="F222" s="14"/>
      <c r="G222" s="14"/>
      <c r="H222" s="14"/>
      <c r="I222" s="14"/>
      <c r="J222"/>
      <c r="K222"/>
      <c r="L222"/>
      <c r="M222"/>
      <c r="N222"/>
      <c r="O222"/>
      <c r="P222" s="26"/>
      <c r="Q222" s="26"/>
      <c r="R222" s="26"/>
    </row>
    <row r="223" spans="1:18" s="8" customFormat="1" x14ac:dyDescent="0.3">
      <c r="A223" s="7"/>
      <c r="B223" s="7"/>
      <c r="C223" s="7"/>
      <c r="D223" s="7"/>
      <c r="E223" s="14"/>
      <c r="F223" s="14"/>
      <c r="G223" s="14"/>
      <c r="H223" s="14"/>
      <c r="I223" s="14"/>
      <c r="J223"/>
      <c r="K223"/>
      <c r="L223"/>
      <c r="M223"/>
      <c r="N223"/>
      <c r="O223"/>
      <c r="P223" s="26"/>
      <c r="Q223" s="26"/>
      <c r="R223" s="26"/>
    </row>
    <row r="224" spans="1:18" s="8" customFormat="1" x14ac:dyDescent="0.3">
      <c r="A224" s="7"/>
      <c r="B224" s="7"/>
      <c r="C224" s="7"/>
      <c r="D224" s="7"/>
      <c r="E224" s="14"/>
      <c r="F224" s="14"/>
      <c r="G224" s="14"/>
      <c r="H224" s="14"/>
      <c r="I224" s="14"/>
      <c r="J224"/>
      <c r="K224"/>
      <c r="L224"/>
      <c r="M224"/>
      <c r="N224"/>
      <c r="O224"/>
      <c r="P224" s="26"/>
      <c r="Q224" s="26"/>
      <c r="R224" s="26"/>
    </row>
    <row r="225" spans="1:18" s="8" customFormat="1" x14ac:dyDescent="0.3">
      <c r="A225" s="7"/>
      <c r="B225" s="7"/>
      <c r="C225" s="7"/>
      <c r="D225" s="7"/>
      <c r="E225" s="14"/>
      <c r="F225" s="14"/>
      <c r="G225" s="14"/>
      <c r="H225" s="14"/>
      <c r="I225" s="14"/>
      <c r="J225"/>
      <c r="K225"/>
      <c r="L225"/>
      <c r="M225"/>
      <c r="N225"/>
      <c r="O225"/>
      <c r="P225" s="26"/>
      <c r="Q225" s="26"/>
      <c r="R225" s="26"/>
    </row>
    <row r="226" spans="1:18" s="8" customFormat="1" x14ac:dyDescent="0.3">
      <c r="A226" s="7"/>
      <c r="B226" s="7"/>
      <c r="C226" s="7"/>
      <c r="D226" s="7"/>
      <c r="E226" s="14"/>
      <c r="F226" s="14"/>
      <c r="G226" s="14"/>
      <c r="H226" s="14"/>
      <c r="I226" s="14"/>
      <c r="J226"/>
      <c r="K226"/>
      <c r="L226"/>
      <c r="M226"/>
      <c r="N226"/>
      <c r="O226"/>
      <c r="P226" s="26"/>
      <c r="Q226" s="26"/>
      <c r="R226" s="26"/>
    </row>
    <row r="227" spans="1:18" s="8" customFormat="1" x14ac:dyDescent="0.3">
      <c r="A227" s="7"/>
      <c r="B227" s="7"/>
      <c r="C227" s="7"/>
      <c r="D227" s="7"/>
      <c r="E227" s="14"/>
      <c r="F227" s="14"/>
      <c r="G227" s="14"/>
      <c r="H227" s="14"/>
      <c r="I227" s="14"/>
      <c r="J227"/>
      <c r="K227"/>
      <c r="L227"/>
      <c r="M227"/>
      <c r="N227"/>
      <c r="O227"/>
      <c r="P227" s="26"/>
      <c r="Q227" s="26"/>
      <c r="R227" s="26"/>
    </row>
    <row r="228" spans="1:18" s="8" customFormat="1" x14ac:dyDescent="0.3">
      <c r="A228" s="7"/>
      <c r="B228" s="7"/>
      <c r="C228" s="7"/>
      <c r="D228" s="7"/>
      <c r="E228" s="14"/>
      <c r="F228" s="14"/>
      <c r="G228" s="14"/>
      <c r="H228" s="14"/>
      <c r="I228" s="14"/>
      <c r="J228"/>
      <c r="K228"/>
      <c r="L228"/>
      <c r="M228"/>
      <c r="N228"/>
      <c r="O228"/>
      <c r="P228" s="26"/>
      <c r="Q228" s="26"/>
      <c r="R228" s="26"/>
    </row>
    <row r="229" spans="1:18" s="8" customFormat="1" x14ac:dyDescent="0.3">
      <c r="A229" s="7"/>
      <c r="B229" s="7"/>
      <c r="C229" s="7"/>
      <c r="D229" s="7"/>
      <c r="E229" s="14"/>
      <c r="F229" s="14"/>
      <c r="G229" s="14"/>
      <c r="H229" s="14"/>
      <c r="I229" s="14"/>
      <c r="J229"/>
      <c r="K229"/>
      <c r="L229"/>
      <c r="M229"/>
      <c r="N229"/>
      <c r="O229"/>
      <c r="P229" s="26"/>
      <c r="Q229" s="26"/>
      <c r="R229" s="26"/>
    </row>
    <row r="230" spans="1:18" s="8" customFormat="1" x14ac:dyDescent="0.3">
      <c r="A230" s="7"/>
      <c r="B230" s="7"/>
      <c r="C230" s="7"/>
      <c r="D230" s="7"/>
      <c r="E230" s="14"/>
      <c r="F230" s="14"/>
      <c r="G230" s="14"/>
      <c r="H230" s="14"/>
      <c r="I230" s="14"/>
      <c r="J230"/>
      <c r="K230"/>
      <c r="L230"/>
      <c r="M230"/>
      <c r="N230"/>
      <c r="O230"/>
      <c r="P230" s="26"/>
      <c r="Q230" s="26"/>
      <c r="R230" s="26"/>
    </row>
    <row r="231" spans="1:18" s="8" customFormat="1" x14ac:dyDescent="0.3">
      <c r="A231" s="7"/>
      <c r="B231" s="7"/>
      <c r="C231" s="7"/>
      <c r="D231" s="7"/>
      <c r="E231" s="14"/>
      <c r="F231" s="14"/>
      <c r="G231" s="14"/>
      <c r="H231" s="14"/>
      <c r="I231" s="14"/>
      <c r="J231"/>
      <c r="K231"/>
      <c r="L231"/>
      <c r="M231"/>
      <c r="N231"/>
      <c r="O231"/>
      <c r="P231" s="26"/>
      <c r="Q231" s="26"/>
      <c r="R231" s="26"/>
    </row>
    <row r="232" spans="1:18" s="8" customFormat="1" x14ac:dyDescent="0.3">
      <c r="A232" s="7"/>
      <c r="B232" s="7"/>
      <c r="C232" s="7"/>
      <c r="D232" s="7"/>
      <c r="E232" s="14"/>
      <c r="F232" s="14"/>
      <c r="G232" s="14"/>
      <c r="H232" s="14"/>
      <c r="I232" s="14"/>
      <c r="J232"/>
      <c r="K232"/>
      <c r="L232"/>
      <c r="M232"/>
      <c r="N232"/>
      <c r="O232"/>
      <c r="P232" s="26"/>
      <c r="Q232" s="26"/>
      <c r="R232" s="26"/>
    </row>
    <row r="233" spans="1:18" s="8" customFormat="1" x14ac:dyDescent="0.3">
      <c r="A233" s="7"/>
      <c r="B233" s="7"/>
      <c r="C233" s="7"/>
      <c r="D233" s="7"/>
      <c r="E233" s="14"/>
      <c r="F233" s="14"/>
      <c r="G233" s="14"/>
      <c r="H233" s="14"/>
      <c r="I233" s="14"/>
      <c r="J233"/>
      <c r="K233"/>
      <c r="L233"/>
      <c r="M233"/>
      <c r="N233"/>
      <c r="O233"/>
      <c r="P233" s="26"/>
      <c r="Q233" s="26"/>
      <c r="R233" s="26"/>
    </row>
    <row r="234" spans="1:18" s="8" customFormat="1" x14ac:dyDescent="0.3">
      <c r="A234" s="7"/>
      <c r="B234" s="7"/>
      <c r="C234" s="7"/>
      <c r="D234" s="7"/>
      <c r="E234" s="14"/>
      <c r="F234" s="14"/>
      <c r="G234" s="14"/>
      <c r="H234" s="14"/>
      <c r="I234" s="14"/>
      <c r="J234"/>
      <c r="K234"/>
      <c r="L234"/>
      <c r="M234"/>
      <c r="N234"/>
      <c r="O234"/>
      <c r="P234" s="26"/>
      <c r="Q234" s="26"/>
      <c r="R234" s="26"/>
    </row>
    <row r="235" spans="1:18" s="8" customFormat="1" x14ac:dyDescent="0.3">
      <c r="A235" s="7"/>
      <c r="B235" s="7"/>
      <c r="C235" s="7"/>
      <c r="D235" s="7"/>
      <c r="E235" s="14"/>
      <c r="F235" s="14"/>
      <c r="G235" s="14"/>
      <c r="H235" s="14"/>
      <c r="I235" s="14"/>
      <c r="J235"/>
      <c r="K235"/>
      <c r="L235"/>
      <c r="M235"/>
      <c r="N235"/>
      <c r="O235"/>
      <c r="P235" s="26"/>
      <c r="Q235" s="26"/>
      <c r="R235" s="26"/>
    </row>
    <row r="236" spans="1:18" s="8" customFormat="1" x14ac:dyDescent="0.3">
      <c r="A236" s="7"/>
      <c r="B236" s="7"/>
      <c r="C236" s="7"/>
      <c r="D236" s="7"/>
      <c r="E236" s="14"/>
      <c r="F236" s="14"/>
      <c r="G236" s="14"/>
      <c r="H236" s="14"/>
      <c r="I236" s="14"/>
      <c r="J236"/>
      <c r="K236"/>
      <c r="L236"/>
      <c r="M236"/>
      <c r="N236"/>
      <c r="O236"/>
      <c r="P236" s="26"/>
      <c r="Q236" s="26"/>
      <c r="R236" s="26"/>
    </row>
    <row r="237" spans="1:18" s="8" customFormat="1" x14ac:dyDescent="0.3">
      <c r="A237" s="7"/>
      <c r="B237" s="7"/>
      <c r="C237" s="7"/>
      <c r="D237" s="7"/>
      <c r="E237" s="14"/>
      <c r="F237" s="14"/>
      <c r="G237" s="14"/>
      <c r="H237" s="14"/>
      <c r="I237" s="14"/>
      <c r="J237"/>
      <c r="K237"/>
      <c r="L237"/>
      <c r="M237"/>
      <c r="N237"/>
      <c r="O237"/>
      <c r="P237" s="26"/>
      <c r="Q237" s="26"/>
      <c r="R237" s="26"/>
    </row>
    <row r="238" spans="1:18" s="8" customFormat="1" x14ac:dyDescent="0.3">
      <c r="A238" s="7"/>
      <c r="B238" s="7"/>
      <c r="C238" s="7"/>
      <c r="D238" s="7"/>
      <c r="E238" s="14"/>
      <c r="F238" s="14"/>
      <c r="G238" s="14"/>
      <c r="H238" s="14"/>
      <c r="I238" s="14"/>
      <c r="J238"/>
      <c r="K238"/>
      <c r="L238"/>
      <c r="M238"/>
      <c r="N238"/>
      <c r="O238"/>
      <c r="P238" s="26"/>
      <c r="Q238" s="26"/>
      <c r="R238" s="26"/>
    </row>
    <row r="239" spans="1:18" s="8" customFormat="1" x14ac:dyDescent="0.3">
      <c r="A239" s="7"/>
      <c r="B239" s="7"/>
      <c r="C239" s="7"/>
      <c r="D239" s="7"/>
      <c r="E239" s="14"/>
      <c r="F239" s="14"/>
      <c r="G239" s="14"/>
      <c r="H239" s="14"/>
      <c r="I239" s="14"/>
      <c r="J239"/>
      <c r="K239"/>
      <c r="L239"/>
      <c r="M239"/>
      <c r="N239"/>
      <c r="O239"/>
      <c r="P239" s="26"/>
      <c r="Q239" s="26"/>
      <c r="R239" s="26"/>
    </row>
    <row r="240" spans="1:18" s="8" customFormat="1" x14ac:dyDescent="0.3">
      <c r="A240" s="7"/>
      <c r="B240" s="7"/>
      <c r="C240" s="7"/>
      <c r="D240" s="7"/>
      <c r="E240" s="14"/>
      <c r="F240" s="14"/>
      <c r="G240" s="14"/>
      <c r="H240" s="14"/>
      <c r="I240" s="14"/>
      <c r="J240"/>
      <c r="K240"/>
      <c r="L240"/>
      <c r="M240"/>
      <c r="N240"/>
      <c r="O240"/>
      <c r="P240" s="26"/>
      <c r="Q240" s="26"/>
      <c r="R240" s="26"/>
    </row>
    <row r="241" spans="1:18" s="8" customFormat="1" x14ac:dyDescent="0.3">
      <c r="A241" s="7"/>
      <c r="B241" s="7"/>
      <c r="C241" s="7"/>
      <c r="D241" s="7"/>
      <c r="E241" s="14"/>
      <c r="F241" s="14"/>
      <c r="G241" s="14"/>
      <c r="H241" s="14"/>
      <c r="I241" s="14"/>
      <c r="J241"/>
      <c r="K241"/>
      <c r="L241"/>
      <c r="M241"/>
      <c r="N241"/>
      <c r="O241"/>
      <c r="P241" s="26"/>
      <c r="Q241" s="26"/>
      <c r="R241" s="26"/>
    </row>
    <row r="242" spans="1:18" s="8" customFormat="1" x14ac:dyDescent="0.3">
      <c r="A242" s="7"/>
      <c r="B242" s="7"/>
      <c r="C242" s="7"/>
      <c r="D242" s="7"/>
      <c r="E242" s="14"/>
      <c r="F242" s="14"/>
      <c r="G242" s="14"/>
      <c r="H242" s="14"/>
      <c r="I242" s="14"/>
      <c r="J242"/>
      <c r="K242"/>
      <c r="L242"/>
      <c r="M242"/>
      <c r="N242"/>
      <c r="O242"/>
      <c r="P242" s="26"/>
      <c r="Q242" s="26"/>
      <c r="R242" s="26"/>
    </row>
    <row r="243" spans="1:18" s="8" customFormat="1" x14ac:dyDescent="0.3">
      <c r="A243" s="7"/>
      <c r="B243" s="7"/>
      <c r="C243" s="7"/>
      <c r="D243" s="7"/>
      <c r="E243" s="14"/>
      <c r="F243" s="14"/>
      <c r="G243" s="14"/>
      <c r="H243" s="14"/>
      <c r="I243" s="14"/>
      <c r="J243"/>
      <c r="K243"/>
      <c r="L243"/>
      <c r="M243"/>
      <c r="N243"/>
      <c r="O243"/>
      <c r="P243" s="26"/>
      <c r="Q243" s="26"/>
      <c r="R243" s="26"/>
    </row>
    <row r="244" spans="1:18" s="8" customFormat="1" x14ac:dyDescent="0.3">
      <c r="A244" s="7"/>
      <c r="B244" s="7"/>
      <c r="C244" s="7"/>
      <c r="D244" s="7"/>
      <c r="E244" s="14"/>
      <c r="F244" s="14"/>
      <c r="G244" s="14"/>
      <c r="H244" s="14"/>
      <c r="I244" s="14"/>
      <c r="J244"/>
      <c r="K244"/>
      <c r="L244"/>
      <c r="M244"/>
      <c r="N244"/>
      <c r="O244"/>
      <c r="P244" s="26"/>
      <c r="Q244" s="26"/>
      <c r="R244" s="26"/>
    </row>
    <row r="245" spans="1:18" s="8" customFormat="1" x14ac:dyDescent="0.3">
      <c r="A245" s="7"/>
      <c r="B245" s="7"/>
      <c r="C245" s="7"/>
      <c r="D245" s="7"/>
      <c r="E245" s="14"/>
      <c r="F245" s="14"/>
      <c r="G245" s="14"/>
      <c r="H245" s="14"/>
      <c r="I245" s="14"/>
      <c r="J245"/>
      <c r="K245"/>
      <c r="L245"/>
      <c r="M245"/>
      <c r="N245"/>
      <c r="O245"/>
      <c r="P245" s="26"/>
      <c r="Q245" s="26"/>
      <c r="R245" s="26"/>
    </row>
    <row r="246" spans="1:18" s="8" customFormat="1" x14ac:dyDescent="0.3">
      <c r="A246" s="7"/>
      <c r="B246" s="7"/>
      <c r="C246" s="7"/>
      <c r="D246" s="7"/>
      <c r="E246" s="14"/>
      <c r="F246" s="14"/>
      <c r="G246" s="14"/>
      <c r="H246" s="14"/>
      <c r="I246" s="14"/>
      <c r="J246"/>
      <c r="K246"/>
      <c r="L246"/>
      <c r="M246"/>
      <c r="N246"/>
      <c r="O246"/>
      <c r="P246" s="26"/>
      <c r="Q246" s="26"/>
      <c r="R246" s="26"/>
    </row>
    <row r="247" spans="1:18" s="8" customFormat="1" x14ac:dyDescent="0.3">
      <c r="A247" s="7"/>
      <c r="B247" s="7"/>
      <c r="C247" s="7"/>
      <c r="D247" s="7"/>
      <c r="E247" s="14"/>
      <c r="F247" s="14"/>
      <c r="G247" s="14"/>
      <c r="H247" s="14"/>
      <c r="I247" s="14"/>
      <c r="J247"/>
      <c r="K247"/>
      <c r="L247"/>
      <c r="M247"/>
      <c r="N247"/>
      <c r="O247"/>
      <c r="P247" s="26"/>
      <c r="Q247" s="26"/>
      <c r="R247" s="26"/>
    </row>
    <row r="248" spans="1:18" s="8" customFormat="1" x14ac:dyDescent="0.3">
      <c r="A248" s="7"/>
      <c r="B248" s="7"/>
      <c r="C248" s="7"/>
      <c r="D248" s="7"/>
      <c r="E248" s="14"/>
      <c r="F248" s="14"/>
      <c r="G248" s="14"/>
      <c r="H248" s="14"/>
      <c r="I248" s="14"/>
      <c r="J248"/>
      <c r="K248"/>
      <c r="L248"/>
      <c r="M248"/>
      <c r="N248"/>
      <c r="O248"/>
      <c r="P248" s="26"/>
      <c r="Q248" s="26"/>
      <c r="R248" s="26"/>
    </row>
    <row r="249" spans="1:18" s="9" customFormat="1" x14ac:dyDescent="0.3">
      <c r="A249" s="7"/>
      <c r="B249" s="7"/>
      <c r="C249" s="7"/>
      <c r="D249" s="7"/>
      <c r="E249" s="15"/>
      <c r="F249" s="15"/>
      <c r="G249" s="15"/>
      <c r="H249" s="15"/>
      <c r="I249" s="15"/>
      <c r="J249"/>
      <c r="K249"/>
      <c r="L249"/>
      <c r="M249"/>
      <c r="N249"/>
      <c r="O249"/>
    </row>
    <row r="250" spans="1:18" x14ac:dyDescent="0.3">
      <c r="A250" s="10"/>
      <c r="B250" s="10"/>
      <c r="C250" s="10"/>
      <c r="D250" s="10"/>
      <c r="E250" s="12"/>
      <c r="F250" s="12"/>
      <c r="G250" s="12"/>
      <c r="H250" s="12"/>
      <c r="I250" s="12"/>
      <c r="J250"/>
      <c r="K250"/>
      <c r="L250"/>
      <c r="M250"/>
      <c r="N250"/>
      <c r="O250"/>
      <c r="P250" s="24"/>
      <c r="Q250" s="24"/>
      <c r="R250" s="24"/>
    </row>
    <row r="251" spans="1:18" x14ac:dyDescent="0.3">
      <c r="A251" s="10"/>
      <c r="B251" s="10"/>
      <c r="C251" s="10"/>
      <c r="D251" s="10"/>
      <c r="E251" s="12"/>
      <c r="F251" s="12"/>
      <c r="G251" s="12"/>
      <c r="H251" s="12"/>
      <c r="I251" s="12"/>
      <c r="J251"/>
      <c r="K251"/>
      <c r="L251"/>
      <c r="M251"/>
      <c r="N251"/>
      <c r="O251"/>
      <c r="P251" s="24"/>
      <c r="Q251" s="24"/>
      <c r="R251" s="24"/>
    </row>
    <row r="252" spans="1:18" x14ac:dyDescent="0.3">
      <c r="A252" s="10"/>
      <c r="B252" s="10"/>
      <c r="C252" s="10"/>
      <c r="D252" s="10"/>
      <c r="E252" s="12"/>
      <c r="F252" s="12"/>
      <c r="G252" s="12"/>
      <c r="H252" s="12"/>
      <c r="I252" s="12"/>
      <c r="J252"/>
      <c r="K252"/>
      <c r="L252"/>
      <c r="M252"/>
      <c r="N252"/>
      <c r="O252"/>
      <c r="P252" s="24"/>
      <c r="Q252" s="24"/>
      <c r="R252" s="24"/>
    </row>
    <row r="253" spans="1:18" x14ac:dyDescent="0.3">
      <c r="A253" s="10"/>
      <c r="B253" s="10"/>
      <c r="C253" s="10"/>
      <c r="D253" s="10"/>
      <c r="E253" s="12"/>
      <c r="F253" s="12"/>
      <c r="G253" s="12"/>
      <c r="H253" s="12"/>
      <c r="I253" s="12"/>
      <c r="J253"/>
      <c r="K253"/>
      <c r="L253"/>
      <c r="M253"/>
      <c r="N253"/>
      <c r="O253"/>
      <c r="P253" s="24"/>
      <c r="Q253" s="24"/>
      <c r="R253" s="24"/>
    </row>
    <row r="254" spans="1:18" x14ac:dyDescent="0.3">
      <c r="A254" s="10"/>
      <c r="B254" s="10"/>
      <c r="C254" s="10"/>
      <c r="D254" s="10"/>
      <c r="E254" s="12"/>
      <c r="F254" s="12"/>
      <c r="G254" s="12"/>
      <c r="H254" s="12"/>
      <c r="I254" s="12"/>
      <c r="J254"/>
      <c r="K254"/>
      <c r="L254"/>
      <c r="M254"/>
      <c r="N254"/>
      <c r="O254"/>
      <c r="P254" s="24"/>
      <c r="Q254" s="24"/>
      <c r="R254" s="24"/>
    </row>
    <row r="255" spans="1:18" x14ac:dyDescent="0.3">
      <c r="A255" s="10"/>
      <c r="B255" s="10"/>
      <c r="C255" s="10"/>
      <c r="D255" s="10"/>
      <c r="E255" s="12"/>
      <c r="F255" s="12"/>
      <c r="G255" s="12"/>
      <c r="H255" s="12"/>
      <c r="I255" s="12"/>
      <c r="J255"/>
      <c r="K255"/>
      <c r="L255"/>
      <c r="M255"/>
      <c r="N255"/>
      <c r="O255"/>
      <c r="P255" s="24"/>
      <c r="Q255" s="24"/>
      <c r="R255" s="24"/>
    </row>
    <row r="256" spans="1:18" x14ac:dyDescent="0.3">
      <c r="A256" s="10"/>
      <c r="B256" s="10"/>
      <c r="C256" s="10"/>
      <c r="D256" s="10"/>
      <c r="E256" s="12"/>
      <c r="F256" s="12"/>
      <c r="G256" s="12"/>
      <c r="H256" s="12"/>
      <c r="I256" s="12"/>
      <c r="J256"/>
      <c r="K256"/>
      <c r="L256"/>
      <c r="M256"/>
      <c r="N256"/>
      <c r="O256"/>
      <c r="P256" s="24"/>
      <c r="Q256" s="24"/>
      <c r="R256" s="24"/>
    </row>
    <row r="257" spans="1:18" x14ac:dyDescent="0.3">
      <c r="A257" s="10"/>
      <c r="B257" s="10"/>
      <c r="C257" s="10"/>
      <c r="D257" s="10"/>
      <c r="E257" s="12"/>
      <c r="F257" s="12"/>
      <c r="G257" s="12"/>
      <c r="H257" s="12"/>
      <c r="I257" s="12"/>
      <c r="J257"/>
      <c r="K257"/>
      <c r="L257"/>
      <c r="M257"/>
      <c r="N257"/>
      <c r="O257"/>
      <c r="P257" s="24"/>
      <c r="Q257" s="24"/>
      <c r="R257" s="24"/>
    </row>
    <row r="258" spans="1:18" x14ac:dyDescent="0.3">
      <c r="A258" s="10"/>
      <c r="B258" s="10"/>
      <c r="C258" s="10"/>
      <c r="D258" s="10"/>
      <c r="E258" s="12"/>
      <c r="F258" s="12"/>
      <c r="G258" s="12"/>
      <c r="H258" s="12"/>
      <c r="I258" s="12"/>
      <c r="J258"/>
      <c r="K258"/>
      <c r="L258"/>
      <c r="M258"/>
      <c r="N258"/>
      <c r="O258"/>
      <c r="P258" s="24"/>
      <c r="Q258" s="24"/>
      <c r="R258" s="24"/>
    </row>
    <row r="259" spans="1:18" x14ac:dyDescent="0.3">
      <c r="A259" s="10"/>
      <c r="B259" s="10"/>
      <c r="C259" s="10"/>
      <c r="D259" s="10"/>
      <c r="E259" s="12"/>
      <c r="F259" s="12"/>
      <c r="G259" s="12"/>
      <c r="H259" s="12"/>
      <c r="I259" s="12"/>
      <c r="J259"/>
      <c r="K259"/>
      <c r="L259"/>
      <c r="M259"/>
      <c r="N259"/>
      <c r="O259"/>
      <c r="P259" s="24"/>
      <c r="Q259" s="24"/>
      <c r="R259" s="24"/>
    </row>
    <row r="260" spans="1:18" x14ac:dyDescent="0.3">
      <c r="A260" s="10"/>
      <c r="B260" s="10"/>
      <c r="C260" s="10"/>
      <c r="D260" s="10"/>
      <c r="E260" s="12"/>
      <c r="F260" s="12"/>
      <c r="G260" s="12"/>
      <c r="H260" s="12"/>
      <c r="I260" s="12"/>
      <c r="J260"/>
      <c r="K260"/>
      <c r="L260"/>
      <c r="M260"/>
      <c r="N260"/>
      <c r="O260"/>
      <c r="P260" s="24"/>
      <c r="Q260" s="24"/>
      <c r="R260" s="24"/>
    </row>
    <row r="261" spans="1:18" x14ac:dyDescent="0.3">
      <c r="A261" s="10"/>
      <c r="B261" s="10"/>
      <c r="C261" s="10"/>
      <c r="D261" s="10"/>
      <c r="E261" s="27"/>
      <c r="F261" s="27"/>
      <c r="G261" s="27"/>
      <c r="H261" s="27"/>
      <c r="I261" s="27"/>
      <c r="J261"/>
      <c r="K261"/>
      <c r="L261"/>
      <c r="M261"/>
      <c r="N261"/>
      <c r="O261"/>
    </row>
    <row r="262" spans="1:18" x14ac:dyDescent="0.3">
      <c r="A262" s="10"/>
      <c r="B262" s="10"/>
      <c r="C262" s="10"/>
      <c r="D262" s="10"/>
      <c r="E262" s="27"/>
      <c r="F262" s="27"/>
      <c r="G262" s="27"/>
      <c r="H262" s="27"/>
      <c r="I262" s="27"/>
      <c r="J262"/>
      <c r="K262"/>
      <c r="L262"/>
      <c r="M262"/>
      <c r="N262"/>
      <c r="O262"/>
    </row>
    <row r="263" spans="1:18" x14ac:dyDescent="0.3">
      <c r="A263" s="10"/>
      <c r="B263" s="10"/>
      <c r="C263" s="10"/>
      <c r="D263" s="10"/>
      <c r="E263" s="27"/>
      <c r="F263" s="27"/>
      <c r="G263" s="27"/>
      <c r="H263" s="27"/>
      <c r="I263" s="27"/>
      <c r="J263"/>
      <c r="K263"/>
      <c r="L263"/>
      <c r="M263"/>
      <c r="N263"/>
      <c r="O263"/>
    </row>
    <row r="264" spans="1:18" x14ac:dyDescent="0.3">
      <c r="A264" s="10"/>
      <c r="B264" s="10"/>
      <c r="C264" s="10"/>
      <c r="D264" s="10"/>
      <c r="E264" s="27"/>
      <c r="F264" s="27"/>
      <c r="G264" s="27"/>
      <c r="H264" s="27"/>
      <c r="I264" s="27"/>
      <c r="J264"/>
      <c r="K264"/>
      <c r="L264"/>
      <c r="M264"/>
      <c r="N264"/>
      <c r="O264"/>
    </row>
    <row r="265" spans="1:18" x14ac:dyDescent="0.3">
      <c r="A265" s="10"/>
      <c r="B265" s="10"/>
      <c r="C265" s="10"/>
      <c r="D265" s="10"/>
      <c r="E265" s="27"/>
      <c r="F265" s="27"/>
      <c r="G265" s="27"/>
      <c r="H265" s="27"/>
      <c r="I265" s="27"/>
      <c r="J265"/>
      <c r="K265"/>
      <c r="L265"/>
      <c r="M265"/>
      <c r="N265"/>
      <c r="O265"/>
    </row>
    <row r="266" spans="1:18" x14ac:dyDescent="0.3">
      <c r="A266" s="10"/>
      <c r="B266" s="10"/>
      <c r="C266" s="10"/>
      <c r="D266" s="10"/>
      <c r="E266" s="27"/>
      <c r="F266" s="27"/>
      <c r="G266" s="27"/>
      <c r="H266" s="27"/>
      <c r="I266" s="27"/>
      <c r="J266"/>
      <c r="K266"/>
      <c r="L266"/>
      <c r="M266"/>
      <c r="N266"/>
      <c r="O266"/>
    </row>
    <row r="267" spans="1:18" x14ac:dyDescent="0.3">
      <c r="A267" s="10"/>
      <c r="B267" s="10"/>
      <c r="C267" s="10"/>
      <c r="D267" s="10"/>
      <c r="E267" s="27"/>
      <c r="F267" s="27"/>
      <c r="G267" s="27"/>
      <c r="H267" s="27"/>
      <c r="I267" s="27"/>
      <c r="J267"/>
      <c r="K267"/>
      <c r="L267"/>
      <c r="M267"/>
      <c r="N267"/>
      <c r="O267"/>
    </row>
    <row r="268" spans="1:18" x14ac:dyDescent="0.3">
      <c r="A268" s="10"/>
      <c r="B268" s="10"/>
      <c r="C268" s="10"/>
      <c r="D268" s="10"/>
      <c r="E268" s="27"/>
      <c r="F268" s="27"/>
      <c r="G268" s="27"/>
      <c r="H268" s="27"/>
      <c r="I268" s="27"/>
      <c r="J268"/>
      <c r="K268"/>
      <c r="L268"/>
      <c r="M268"/>
      <c r="N268"/>
      <c r="O268"/>
    </row>
    <row r="269" spans="1:18" x14ac:dyDescent="0.3">
      <c r="A269" s="10"/>
      <c r="B269" s="10"/>
      <c r="C269" s="10"/>
      <c r="D269" s="10"/>
      <c r="E269" s="27"/>
      <c r="F269" s="27"/>
      <c r="G269" s="27"/>
      <c r="H269" s="27"/>
      <c r="I269" s="27"/>
      <c r="J269"/>
      <c r="K269"/>
      <c r="L269"/>
      <c r="M269"/>
      <c r="N269"/>
      <c r="O269"/>
    </row>
    <row r="270" spans="1:18" x14ac:dyDescent="0.3">
      <c r="A270" s="10"/>
      <c r="B270" s="10"/>
      <c r="C270" s="10"/>
      <c r="D270" s="10"/>
      <c r="E270" s="27"/>
      <c r="F270" s="27"/>
      <c r="G270" s="27"/>
      <c r="H270" s="27"/>
      <c r="I270" s="27"/>
      <c r="J270"/>
      <c r="K270"/>
      <c r="L270"/>
      <c r="M270"/>
      <c r="N270"/>
      <c r="O270"/>
    </row>
    <row r="271" spans="1:18" x14ac:dyDescent="0.3">
      <c r="A271" s="10"/>
      <c r="B271" s="10"/>
      <c r="C271" s="10"/>
      <c r="D271" s="10"/>
      <c r="E271" s="27"/>
      <c r="F271" s="27"/>
      <c r="G271" s="27"/>
      <c r="H271" s="27"/>
      <c r="I271" s="27"/>
      <c r="J271"/>
      <c r="K271"/>
      <c r="L271"/>
      <c r="M271"/>
      <c r="N271"/>
      <c r="O271"/>
    </row>
    <row r="272" spans="1:18" x14ac:dyDescent="0.3">
      <c r="A272" s="10"/>
      <c r="B272" s="10"/>
      <c r="C272" s="10"/>
      <c r="D272" s="10"/>
      <c r="E272" s="27"/>
      <c r="F272" s="27"/>
      <c r="G272" s="27"/>
      <c r="H272" s="27"/>
      <c r="I272" s="27"/>
      <c r="J272"/>
      <c r="K272"/>
      <c r="L272"/>
      <c r="M272"/>
      <c r="N272"/>
      <c r="O272"/>
    </row>
    <row r="273" spans="1:15" x14ac:dyDescent="0.3">
      <c r="A273" s="10"/>
      <c r="B273" s="10"/>
      <c r="C273" s="10"/>
      <c r="D273" s="10"/>
      <c r="E273" s="27"/>
      <c r="F273" s="27"/>
      <c r="G273" s="27"/>
      <c r="H273" s="27"/>
      <c r="I273" s="27"/>
      <c r="J273"/>
      <c r="K273"/>
      <c r="L273"/>
      <c r="M273"/>
      <c r="N273"/>
      <c r="O273"/>
    </row>
    <row r="274" spans="1:15" x14ac:dyDescent="0.3">
      <c r="A274" s="10"/>
      <c r="B274" s="10"/>
      <c r="C274" s="10"/>
      <c r="D274" s="10"/>
      <c r="E274" s="27"/>
      <c r="F274" s="27"/>
      <c r="G274" s="27"/>
      <c r="H274" s="27"/>
      <c r="I274" s="27"/>
      <c r="J274"/>
      <c r="K274"/>
      <c r="L274"/>
      <c r="M274"/>
      <c r="N274"/>
      <c r="O274"/>
    </row>
    <row r="275" spans="1:15" x14ac:dyDescent="0.3">
      <c r="A275" s="10"/>
      <c r="B275" s="10"/>
      <c r="C275" s="10"/>
      <c r="D275" s="10"/>
      <c r="E275" s="27"/>
      <c r="F275" s="27"/>
      <c r="G275" s="27"/>
      <c r="H275" s="27"/>
      <c r="I275" s="27"/>
      <c r="J275"/>
      <c r="K275"/>
      <c r="L275"/>
      <c r="M275"/>
      <c r="N275"/>
      <c r="O275"/>
    </row>
    <row r="276" spans="1:15" x14ac:dyDescent="0.3">
      <c r="A276" s="10"/>
      <c r="B276" s="10"/>
      <c r="C276" s="10"/>
      <c r="D276" s="10"/>
      <c r="E276" s="27"/>
      <c r="F276" s="27"/>
      <c r="G276" s="27"/>
      <c r="H276" s="27"/>
      <c r="I276" s="27"/>
      <c r="J276"/>
      <c r="K276"/>
      <c r="L276"/>
      <c r="M276"/>
      <c r="N276"/>
      <c r="O276"/>
    </row>
    <row r="277" spans="1:15" x14ac:dyDescent="0.3">
      <c r="A277" s="10"/>
      <c r="B277" s="10"/>
      <c r="C277" s="10"/>
      <c r="D277" s="10"/>
      <c r="E277" s="27"/>
      <c r="F277" s="27"/>
      <c r="G277" s="27"/>
      <c r="H277" s="27"/>
      <c r="I277" s="27"/>
      <c r="J277"/>
      <c r="K277"/>
      <c r="L277"/>
      <c r="M277"/>
      <c r="N277"/>
      <c r="O277"/>
    </row>
    <row r="278" spans="1:15" x14ac:dyDescent="0.3">
      <c r="A278" s="10"/>
      <c r="B278" s="10"/>
      <c r="C278" s="10"/>
      <c r="D278" s="10"/>
      <c r="E278" s="27"/>
      <c r="F278" s="27"/>
      <c r="G278" s="27"/>
      <c r="H278" s="27"/>
      <c r="I278" s="27"/>
      <c r="J278"/>
      <c r="K278"/>
      <c r="L278"/>
      <c r="M278"/>
      <c r="N278"/>
      <c r="O278"/>
    </row>
    <row r="279" spans="1:15" x14ac:dyDescent="0.3">
      <c r="A279" s="10"/>
      <c r="B279" s="10"/>
      <c r="C279" s="10"/>
      <c r="D279" s="10"/>
      <c r="E279" s="27"/>
      <c r="F279" s="27"/>
      <c r="G279" s="27"/>
      <c r="H279" s="27"/>
      <c r="I279" s="27"/>
      <c r="J279"/>
      <c r="K279"/>
      <c r="L279"/>
      <c r="M279"/>
      <c r="N279"/>
      <c r="O279"/>
    </row>
    <row r="280" spans="1:15" x14ac:dyDescent="0.3">
      <c r="A280" s="10"/>
      <c r="B280" s="10"/>
      <c r="C280" s="10"/>
      <c r="D280" s="10"/>
      <c r="E280" s="27"/>
      <c r="F280" s="27"/>
      <c r="G280" s="27"/>
      <c r="H280" s="27"/>
      <c r="I280" s="27"/>
      <c r="J280"/>
      <c r="K280"/>
      <c r="L280"/>
      <c r="M280"/>
      <c r="N280"/>
      <c r="O280"/>
    </row>
    <row r="281" spans="1:15" x14ac:dyDescent="0.3">
      <c r="A281" s="10"/>
      <c r="B281" s="10"/>
      <c r="C281" s="10"/>
      <c r="D281" s="10"/>
      <c r="E281" s="27"/>
      <c r="F281" s="27"/>
      <c r="G281" s="27"/>
      <c r="H281" s="27"/>
      <c r="I281" s="27"/>
      <c r="J281"/>
      <c r="K281"/>
      <c r="L281"/>
      <c r="M281"/>
      <c r="N281"/>
      <c r="O281"/>
    </row>
    <row r="282" spans="1:15" x14ac:dyDescent="0.3">
      <c r="A282" s="10"/>
      <c r="B282" s="10"/>
      <c r="C282" s="10"/>
      <c r="D282" s="10"/>
      <c r="E282" s="27"/>
      <c r="F282" s="27"/>
      <c r="G282" s="27"/>
      <c r="H282" s="27"/>
      <c r="I282" s="27"/>
      <c r="J282"/>
      <c r="K282"/>
      <c r="L282"/>
      <c r="M282"/>
      <c r="N282"/>
      <c r="O282"/>
    </row>
    <row r="283" spans="1:15" x14ac:dyDescent="0.3">
      <c r="A283" s="10"/>
      <c r="B283" s="10"/>
      <c r="C283" s="10"/>
      <c r="D283" s="10"/>
      <c r="E283" s="27"/>
      <c r="F283" s="27"/>
      <c r="G283" s="27"/>
      <c r="H283" s="27"/>
      <c r="I283" s="27"/>
      <c r="J283"/>
      <c r="K283"/>
      <c r="L283"/>
      <c r="M283"/>
      <c r="N283"/>
      <c r="O283"/>
    </row>
    <row r="284" spans="1:15" x14ac:dyDescent="0.3">
      <c r="A284" s="10"/>
      <c r="B284" s="10"/>
      <c r="C284" s="10"/>
      <c r="D284" s="10"/>
      <c r="E284" s="27"/>
      <c r="F284" s="27"/>
      <c r="G284" s="27"/>
      <c r="H284" s="27"/>
      <c r="I284" s="27"/>
      <c r="J284"/>
      <c r="K284"/>
      <c r="L284"/>
      <c r="M284"/>
      <c r="N284"/>
      <c r="O284"/>
    </row>
    <row r="285" spans="1:15" x14ac:dyDescent="0.3">
      <c r="A285" s="10"/>
      <c r="B285" s="10"/>
      <c r="C285" s="10"/>
      <c r="D285" s="10"/>
      <c r="E285" s="27"/>
      <c r="F285" s="27"/>
      <c r="G285" s="27"/>
      <c r="H285" s="27"/>
      <c r="I285" s="27"/>
      <c r="J285"/>
      <c r="K285"/>
      <c r="L285"/>
      <c r="M285"/>
      <c r="N285"/>
      <c r="O285"/>
    </row>
    <row r="286" spans="1:15" x14ac:dyDescent="0.3">
      <c r="A286" s="10"/>
      <c r="B286" s="10"/>
      <c r="C286" s="10"/>
      <c r="D286" s="10"/>
      <c r="E286" s="27"/>
      <c r="F286" s="27"/>
      <c r="G286" s="27"/>
      <c r="H286" s="27"/>
      <c r="I286" s="27"/>
      <c r="J286"/>
      <c r="K286"/>
      <c r="L286"/>
      <c r="M286"/>
      <c r="N286"/>
      <c r="O286"/>
    </row>
    <row r="287" spans="1:15" x14ac:dyDescent="0.3">
      <c r="A287" s="10"/>
      <c r="B287" s="10"/>
      <c r="C287" s="10"/>
      <c r="D287" s="10"/>
      <c r="E287" s="27"/>
      <c r="F287" s="27"/>
      <c r="G287" s="27"/>
      <c r="H287" s="27"/>
      <c r="I287" s="27"/>
      <c r="J287"/>
      <c r="K287"/>
      <c r="L287"/>
      <c r="M287"/>
      <c r="N287"/>
      <c r="O287"/>
    </row>
    <row r="288" spans="1:15" x14ac:dyDescent="0.3">
      <c r="A288" s="10"/>
      <c r="B288" s="10"/>
      <c r="C288" s="10"/>
      <c r="D288" s="10"/>
      <c r="E288" s="27"/>
      <c r="F288" s="27"/>
      <c r="G288" s="27"/>
      <c r="H288" s="27"/>
      <c r="I288" s="27"/>
      <c r="J288"/>
      <c r="K288"/>
      <c r="L288"/>
      <c r="M288"/>
      <c r="N288"/>
      <c r="O288"/>
    </row>
    <row r="289" spans="1:15" x14ac:dyDescent="0.3">
      <c r="A289" s="10"/>
      <c r="B289" s="10"/>
      <c r="C289" s="10"/>
      <c r="D289" s="10"/>
      <c r="E289" s="27"/>
      <c r="F289" s="27"/>
      <c r="G289" s="27"/>
      <c r="H289" s="27"/>
      <c r="I289" s="27"/>
      <c r="J289"/>
      <c r="K289"/>
      <c r="L289"/>
      <c r="M289"/>
      <c r="N289"/>
      <c r="O289"/>
    </row>
    <row r="290" spans="1:15" x14ac:dyDescent="0.3">
      <c r="A290" s="10"/>
      <c r="B290" s="10"/>
      <c r="C290" s="10"/>
      <c r="D290" s="10"/>
      <c r="E290" s="27"/>
      <c r="F290" s="27"/>
      <c r="G290" s="27"/>
      <c r="H290" s="27"/>
      <c r="I290" s="27"/>
      <c r="J290"/>
      <c r="K290"/>
      <c r="L290"/>
      <c r="M290"/>
      <c r="N290"/>
      <c r="O290"/>
    </row>
    <row r="291" spans="1:15" x14ac:dyDescent="0.3">
      <c r="A291" s="10"/>
      <c r="B291" s="10"/>
      <c r="C291" s="10"/>
      <c r="D291" s="10"/>
      <c r="E291" s="27"/>
      <c r="F291" s="27"/>
      <c r="G291" s="27"/>
      <c r="H291" s="27"/>
      <c r="I291" s="27"/>
      <c r="J291"/>
      <c r="K291"/>
      <c r="L291"/>
      <c r="M291"/>
      <c r="N291"/>
      <c r="O291"/>
    </row>
    <row r="292" spans="1:15" x14ac:dyDescent="0.3">
      <c r="A292" s="10"/>
      <c r="B292" s="10"/>
      <c r="C292" s="10"/>
      <c r="D292" s="10"/>
      <c r="E292" s="27"/>
      <c r="F292" s="27"/>
      <c r="G292" s="27"/>
      <c r="H292" s="27"/>
      <c r="I292" s="27"/>
      <c r="J292"/>
      <c r="K292"/>
      <c r="L292"/>
      <c r="M292"/>
      <c r="N292"/>
      <c r="O292"/>
    </row>
    <row r="293" spans="1:15" x14ac:dyDescent="0.3">
      <c r="A293" s="10"/>
      <c r="B293" s="10"/>
      <c r="C293" s="10"/>
      <c r="D293" s="10"/>
      <c r="E293" s="27"/>
      <c r="F293" s="27"/>
      <c r="G293" s="27"/>
      <c r="H293" s="27"/>
      <c r="I293" s="27"/>
      <c r="J293"/>
      <c r="K293"/>
      <c r="L293"/>
      <c r="M293"/>
      <c r="N293"/>
      <c r="O293"/>
    </row>
    <row r="294" spans="1:15" x14ac:dyDescent="0.3">
      <c r="A294" s="10"/>
      <c r="B294" s="10"/>
      <c r="C294" s="10"/>
      <c r="D294" s="10"/>
      <c r="E294" s="27"/>
      <c r="F294" s="27"/>
      <c r="G294" s="27"/>
      <c r="H294" s="27"/>
      <c r="I294" s="27"/>
      <c r="J294"/>
      <c r="K294"/>
      <c r="L294"/>
      <c r="M294"/>
      <c r="N294"/>
      <c r="O294"/>
    </row>
    <row r="295" spans="1:15" x14ac:dyDescent="0.3">
      <c r="A295" s="10"/>
      <c r="B295" s="10"/>
      <c r="C295" s="10"/>
      <c r="D295" s="10"/>
      <c r="E295" s="27"/>
      <c r="F295" s="27"/>
      <c r="G295" s="27"/>
      <c r="H295" s="27"/>
      <c r="I295" s="27"/>
      <c r="J295"/>
      <c r="K295"/>
      <c r="L295"/>
      <c r="M295"/>
      <c r="N295"/>
      <c r="O295"/>
    </row>
    <row r="296" spans="1:15" x14ac:dyDescent="0.3">
      <c r="A296" s="10"/>
      <c r="B296" s="10"/>
      <c r="C296" s="10"/>
      <c r="D296" s="10"/>
      <c r="J296"/>
      <c r="K296"/>
      <c r="L296"/>
      <c r="M296"/>
      <c r="N296"/>
      <c r="O296"/>
    </row>
    <row r="297" spans="1:15" x14ac:dyDescent="0.3">
      <c r="A297" s="10"/>
      <c r="B297" s="10"/>
      <c r="C297" s="10"/>
      <c r="D297" s="10"/>
      <c r="J297"/>
      <c r="K297"/>
      <c r="L297"/>
      <c r="M297"/>
      <c r="N297"/>
      <c r="O297"/>
    </row>
    <row r="298" spans="1:15" x14ac:dyDescent="0.3">
      <c r="A298" s="10"/>
      <c r="B298" s="10"/>
      <c r="C298" s="10"/>
      <c r="D298" s="10"/>
    </row>
    <row r="299" spans="1:15" x14ac:dyDescent="0.3">
      <c r="A299" s="10"/>
      <c r="B299" s="10"/>
      <c r="C299" s="10"/>
      <c r="D299" s="10"/>
    </row>
    <row r="300" spans="1:15" x14ac:dyDescent="0.3">
      <c r="A300" s="10"/>
      <c r="B300" s="10"/>
      <c r="C300" s="10"/>
      <c r="D300" s="10"/>
    </row>
    <row r="301" spans="1:15" x14ac:dyDescent="0.3">
      <c r="A301" s="10"/>
      <c r="B301" s="10"/>
      <c r="C301" s="10"/>
      <c r="D301" s="10"/>
    </row>
    <row r="302" spans="1:15" x14ac:dyDescent="0.3">
      <c r="A302" s="10"/>
      <c r="B302" s="10"/>
      <c r="C302" s="10"/>
      <c r="D302" s="10"/>
    </row>
    <row r="303" spans="1:15" x14ac:dyDescent="0.3">
      <c r="A303" s="10"/>
      <c r="B303" s="10"/>
      <c r="C303" s="10"/>
      <c r="D303" s="10"/>
    </row>
  </sheetData>
  <pageMargins left="0.45" right="0.45" top="0.5" bottom="0.5" header="0.3" footer="0.3"/>
  <pageSetup orientation="portrait" r:id="rId1"/>
  <rowBreaks count="2" manualBreakCount="2">
    <brk id="41" max="16383" man="1"/>
    <brk id="8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 Budget</vt:lpstr>
      <vt:lpstr>Budget vs actual</vt:lpstr>
      <vt:lpstr>'2019 Budget'!Print_Titles</vt:lpstr>
      <vt:lpstr>'Budget vs actual'!Print_Titles</vt:lpstr>
    </vt:vector>
  </TitlesOfParts>
  <Company>Associated Builders and Contractors,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Glowinski</dc:creator>
  <cp:lastModifiedBy>psharp</cp:lastModifiedBy>
  <cp:lastPrinted>2018-11-21T15:26:00Z</cp:lastPrinted>
  <dcterms:created xsi:type="dcterms:W3CDTF">2014-12-03T14:51:58Z</dcterms:created>
  <dcterms:modified xsi:type="dcterms:W3CDTF">2019-10-08T15:21:07Z</dcterms:modified>
</cp:coreProperties>
</file>