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bpd-server\FolderRedirects\psharp\Documents\All Pams Documents\Budget\2020\"/>
    </mc:Choice>
  </mc:AlternateContent>
  <bookViews>
    <workbookView xWindow="0" yWindow="0" windowWidth="23040" windowHeight="9384" firstSheet="1" activeTab="1"/>
  </bookViews>
  <sheets>
    <sheet name="Sheet1" sheetId="1" r:id="rId1"/>
    <sheet name="2020 budget" sheetId="2" r:id="rId2"/>
    <sheet name="After Budget meeting" sheetId="4" r:id="rId3"/>
    <sheet name="2019 Budget" sheetId="3" r:id="rId4"/>
  </sheets>
  <definedNames>
    <definedName name="_xlnm.Print_Titles" localSheetId="3">'2019 Budget'!$1:$2</definedName>
    <definedName name="_xlnm.Print_Titles" localSheetId="1">'2020 budget'!$A:$G,'2020 budget'!$1:$2</definedName>
    <definedName name="_xlnm.Print_Titles" localSheetId="2">'After Budget meeting'!$A:$G,'After Budget meeting'!$1:$2</definedName>
    <definedName name="_xlnm.Print_Titles" localSheetId="0">Sheet1!$A:$G,Sheet1!$1:$2</definedName>
    <definedName name="QB_COLUMN_290" localSheetId="1" hidden="1">'2020 budget'!$AV$1</definedName>
    <definedName name="QB_COLUMN_290" localSheetId="2" hidden="1">'After Budget meeting'!$AV$1</definedName>
    <definedName name="QB_COLUMN_290" localSheetId="0" hidden="1">Sheet1!$AV$1</definedName>
    <definedName name="QB_COLUMN_59201" localSheetId="1" hidden="1">'2020 budget'!$H$2</definedName>
    <definedName name="QB_COLUMN_59201" localSheetId="2" hidden="1">'After Budget meeting'!$H$2</definedName>
    <definedName name="QB_COLUMN_59201" localSheetId="0" hidden="1">Sheet1!$H$2</definedName>
    <definedName name="QB_COLUMN_592010" localSheetId="1" hidden="1">'2020 budget'!$CB$2</definedName>
    <definedName name="QB_COLUMN_592010" localSheetId="2" hidden="1">'After Budget meeting'!$CB$2</definedName>
    <definedName name="QB_COLUMN_592010" localSheetId="0" hidden="1">Sheet1!$CB$2</definedName>
    <definedName name="QB_COLUMN_59202" localSheetId="1" hidden="1">'2020 budget'!$P$2</definedName>
    <definedName name="QB_COLUMN_59202" localSheetId="2" hidden="1">'After Budget meeting'!$P$2</definedName>
    <definedName name="QB_COLUMN_59202" localSheetId="0" hidden="1">Sheet1!$P$2</definedName>
    <definedName name="QB_COLUMN_59203" localSheetId="1" hidden="1">'2020 budget'!$X$2</definedName>
    <definedName name="QB_COLUMN_59203" localSheetId="2" hidden="1">'After Budget meeting'!$X$2</definedName>
    <definedName name="QB_COLUMN_59203" localSheetId="0" hidden="1">Sheet1!$X$2</definedName>
    <definedName name="QB_COLUMN_59204" localSheetId="1" hidden="1">'2020 budget'!$AF$2</definedName>
    <definedName name="QB_COLUMN_59204" localSheetId="2" hidden="1">'After Budget meeting'!$AF$2</definedName>
    <definedName name="QB_COLUMN_59204" localSheetId="0" hidden="1">Sheet1!$AF$2</definedName>
    <definedName name="QB_COLUMN_59205" localSheetId="1" hidden="1">'2020 budget'!$AN$2</definedName>
    <definedName name="QB_COLUMN_59205" localSheetId="2" hidden="1">'After Budget meeting'!$AN$2</definedName>
    <definedName name="QB_COLUMN_59205" localSheetId="0" hidden="1">Sheet1!$AN$2</definedName>
    <definedName name="QB_COLUMN_59206" localSheetId="1" hidden="1">'2020 budget'!$AV$2</definedName>
    <definedName name="QB_COLUMN_59206" localSheetId="2" hidden="1">'After Budget meeting'!$AV$2</definedName>
    <definedName name="QB_COLUMN_59206" localSheetId="0" hidden="1">Sheet1!$AV$2</definedName>
    <definedName name="QB_COLUMN_59207" localSheetId="1" hidden="1">'2020 budget'!$BD$2</definedName>
    <definedName name="QB_COLUMN_59207" localSheetId="2" hidden="1">'After Budget meeting'!$BD$2</definedName>
    <definedName name="QB_COLUMN_59207" localSheetId="0" hidden="1">Sheet1!$BD$2</definedName>
    <definedName name="QB_COLUMN_59208" localSheetId="1" hidden="1">'2020 budget'!$BL$2</definedName>
    <definedName name="QB_COLUMN_59208" localSheetId="2" hidden="1">'After Budget meeting'!$BL$2</definedName>
    <definedName name="QB_COLUMN_59208" localSheetId="0" hidden="1">Sheet1!$BL$2</definedName>
    <definedName name="QB_COLUMN_59209" localSheetId="1" hidden="1">'2020 budget'!$BT$2</definedName>
    <definedName name="QB_COLUMN_59209" localSheetId="2" hidden="1">'After Budget meeting'!$BT$2</definedName>
    <definedName name="QB_COLUMN_59209" localSheetId="0" hidden="1">Sheet1!$BT$2</definedName>
    <definedName name="QB_COLUMN_59300" localSheetId="1" hidden="1">'2020 budget'!$CJ$2</definedName>
    <definedName name="QB_COLUMN_59300" localSheetId="2" hidden="1">'After Budget meeting'!$CJ$2</definedName>
    <definedName name="QB_COLUMN_59300" localSheetId="0" hidden="1">Sheet1!$CJ$2</definedName>
    <definedName name="QB_COLUMN_63620" localSheetId="1" hidden="1">'2020 budget'!$CN$2</definedName>
    <definedName name="QB_COLUMN_63620" localSheetId="2" hidden="1">'After Budget meeting'!$CN$2</definedName>
    <definedName name="QB_COLUMN_63620" localSheetId="0" hidden="1">Sheet1!$CN$2</definedName>
    <definedName name="QB_COLUMN_63621" localSheetId="1" hidden="1">'2020 budget'!$L$2</definedName>
    <definedName name="QB_COLUMN_63621" localSheetId="2" hidden="1">'After Budget meeting'!$L$2</definedName>
    <definedName name="QB_COLUMN_63621" localSheetId="0" hidden="1">Sheet1!$L$2</definedName>
    <definedName name="QB_COLUMN_636210" localSheetId="1" hidden="1">'2020 budget'!$CF$2</definedName>
    <definedName name="QB_COLUMN_636210" localSheetId="2" hidden="1">'After Budget meeting'!$CF$2</definedName>
    <definedName name="QB_COLUMN_636210" localSheetId="0" hidden="1">Sheet1!$CF$2</definedName>
    <definedName name="QB_COLUMN_63622" localSheetId="1" hidden="1">'2020 budget'!$T$2</definedName>
    <definedName name="QB_COLUMN_63622" localSheetId="2" hidden="1">'After Budget meeting'!$T$2</definedName>
    <definedName name="QB_COLUMN_63622" localSheetId="0" hidden="1">Sheet1!$T$2</definedName>
    <definedName name="QB_COLUMN_63623" localSheetId="1" hidden="1">'2020 budget'!$AB$2</definedName>
    <definedName name="QB_COLUMN_63623" localSheetId="2" hidden="1">'After Budget meeting'!$AB$2</definedName>
    <definedName name="QB_COLUMN_63623" localSheetId="0" hidden="1">Sheet1!$AB$2</definedName>
    <definedName name="QB_COLUMN_63624" localSheetId="1" hidden="1">'2020 budget'!$AJ$2</definedName>
    <definedName name="QB_COLUMN_63624" localSheetId="2" hidden="1">'After Budget meeting'!$AJ$2</definedName>
    <definedName name="QB_COLUMN_63624" localSheetId="0" hidden="1">Sheet1!$AJ$2</definedName>
    <definedName name="QB_COLUMN_63625" localSheetId="1" hidden="1">'2020 budget'!$AR$2</definedName>
    <definedName name="QB_COLUMN_63625" localSheetId="2" hidden="1">'After Budget meeting'!$AR$2</definedName>
    <definedName name="QB_COLUMN_63625" localSheetId="0" hidden="1">Sheet1!$AR$2</definedName>
    <definedName name="QB_COLUMN_63626" localSheetId="1" hidden="1">'2020 budget'!$AZ$2</definedName>
    <definedName name="QB_COLUMN_63626" localSheetId="2" hidden="1">'After Budget meeting'!$AZ$2</definedName>
    <definedName name="QB_COLUMN_63626" localSheetId="0" hidden="1">Sheet1!$AZ$2</definedName>
    <definedName name="QB_COLUMN_63627" localSheetId="1" hidden="1">'2020 budget'!$BH$2</definedName>
    <definedName name="QB_COLUMN_63627" localSheetId="2" hidden="1">'After Budget meeting'!$BH$2</definedName>
    <definedName name="QB_COLUMN_63627" localSheetId="0" hidden="1">Sheet1!$BH$2</definedName>
    <definedName name="QB_COLUMN_63628" localSheetId="1" hidden="1">'2020 budget'!$BP$2</definedName>
    <definedName name="QB_COLUMN_63628" localSheetId="2" hidden="1">'After Budget meeting'!$BP$2</definedName>
    <definedName name="QB_COLUMN_63628" localSheetId="0" hidden="1">Sheet1!$BP$2</definedName>
    <definedName name="QB_COLUMN_63629" localSheetId="1" hidden="1">'2020 budget'!$BX$2</definedName>
    <definedName name="QB_COLUMN_63629" localSheetId="2" hidden="1">'After Budget meeting'!$BX$2</definedName>
    <definedName name="QB_COLUMN_63629" localSheetId="0" hidden="1">Sheet1!$BX$2</definedName>
    <definedName name="QB_COLUMN_64430" localSheetId="1" hidden="1">'2020 budget'!$CP$2</definedName>
    <definedName name="QB_COLUMN_64430" localSheetId="2" hidden="1">'After Budget meeting'!$CP$2</definedName>
    <definedName name="QB_COLUMN_64430" localSheetId="0" hidden="1">Sheet1!$CP$2</definedName>
    <definedName name="QB_COLUMN_64431" localSheetId="1" hidden="1">'2020 budget'!$N$2</definedName>
    <definedName name="QB_COLUMN_64431" localSheetId="2" hidden="1">'After Budget meeting'!$N$2</definedName>
    <definedName name="QB_COLUMN_64431" localSheetId="0" hidden="1">Sheet1!$N$2</definedName>
    <definedName name="QB_COLUMN_644310" localSheetId="1" hidden="1">'2020 budget'!$CH$2</definedName>
    <definedName name="QB_COLUMN_644310" localSheetId="2" hidden="1">'After Budget meeting'!$CH$2</definedName>
    <definedName name="QB_COLUMN_644310" localSheetId="0" hidden="1">Sheet1!$CH$2</definedName>
    <definedName name="QB_COLUMN_64432" localSheetId="1" hidden="1">'2020 budget'!$V$2</definedName>
    <definedName name="QB_COLUMN_64432" localSheetId="2" hidden="1">'After Budget meeting'!$V$2</definedName>
    <definedName name="QB_COLUMN_64432" localSheetId="0" hidden="1">Sheet1!$V$2</definedName>
    <definedName name="QB_COLUMN_64433" localSheetId="1" hidden="1">'2020 budget'!$AD$2</definedName>
    <definedName name="QB_COLUMN_64433" localSheetId="2" hidden="1">'After Budget meeting'!$AD$2</definedName>
    <definedName name="QB_COLUMN_64433" localSheetId="0" hidden="1">Sheet1!$AD$2</definedName>
    <definedName name="QB_COLUMN_64434" localSheetId="1" hidden="1">'2020 budget'!$AL$2</definedName>
    <definedName name="QB_COLUMN_64434" localSheetId="2" hidden="1">'After Budget meeting'!$AL$2</definedName>
    <definedName name="QB_COLUMN_64434" localSheetId="0" hidden="1">Sheet1!$AL$2</definedName>
    <definedName name="QB_COLUMN_64435" localSheetId="1" hidden="1">'2020 budget'!$AT$2</definedName>
    <definedName name="QB_COLUMN_64435" localSheetId="2" hidden="1">'After Budget meeting'!$AT$2</definedName>
    <definedName name="QB_COLUMN_64435" localSheetId="0" hidden="1">Sheet1!$AT$2</definedName>
    <definedName name="QB_COLUMN_64436" localSheetId="1" hidden="1">'2020 budget'!$BB$2</definedName>
    <definedName name="QB_COLUMN_64436" localSheetId="2" hidden="1">'After Budget meeting'!$BB$2</definedName>
    <definedName name="QB_COLUMN_64436" localSheetId="0" hidden="1">Sheet1!$BB$2</definedName>
    <definedName name="QB_COLUMN_64437" localSheetId="1" hidden="1">'2020 budget'!$BJ$2</definedName>
    <definedName name="QB_COLUMN_64437" localSheetId="2" hidden="1">'After Budget meeting'!$BJ$2</definedName>
    <definedName name="QB_COLUMN_64437" localSheetId="0" hidden="1">Sheet1!$BJ$2</definedName>
    <definedName name="QB_COLUMN_64438" localSheetId="1" hidden="1">'2020 budget'!$BR$2</definedName>
    <definedName name="QB_COLUMN_64438" localSheetId="2" hidden="1">'After Budget meeting'!$BR$2</definedName>
    <definedName name="QB_COLUMN_64438" localSheetId="0" hidden="1">Sheet1!$BR$2</definedName>
    <definedName name="QB_COLUMN_64439" localSheetId="1" hidden="1">'2020 budget'!$BZ$2</definedName>
    <definedName name="QB_COLUMN_64439" localSheetId="2" hidden="1">'After Budget meeting'!$BZ$2</definedName>
    <definedName name="QB_COLUMN_64439" localSheetId="0" hidden="1">Sheet1!$BZ$2</definedName>
    <definedName name="QB_COLUMN_76211" localSheetId="1" hidden="1">'2020 budget'!$J$2</definedName>
    <definedName name="QB_COLUMN_76211" localSheetId="2" hidden="1">'After Budget meeting'!$J$2</definedName>
    <definedName name="QB_COLUMN_76211" localSheetId="0" hidden="1">Sheet1!$J$2</definedName>
    <definedName name="QB_COLUMN_762110" localSheetId="1" hidden="1">'2020 budget'!$CD$2</definedName>
    <definedName name="QB_COLUMN_762110" localSheetId="2" hidden="1">'After Budget meeting'!$CD$2</definedName>
    <definedName name="QB_COLUMN_762110" localSheetId="0" hidden="1">Sheet1!$CD$2</definedName>
    <definedName name="QB_COLUMN_76212" localSheetId="1" hidden="1">'2020 budget'!$R$2</definedName>
    <definedName name="QB_COLUMN_76212" localSheetId="2" hidden="1">'After Budget meeting'!$R$2</definedName>
    <definedName name="QB_COLUMN_76212" localSheetId="0" hidden="1">Sheet1!$R$2</definedName>
    <definedName name="QB_COLUMN_76213" localSheetId="1" hidden="1">'2020 budget'!$Z$2</definedName>
    <definedName name="QB_COLUMN_76213" localSheetId="2" hidden="1">'After Budget meeting'!$Z$2</definedName>
    <definedName name="QB_COLUMN_76213" localSheetId="0" hidden="1">Sheet1!$Z$2</definedName>
    <definedName name="QB_COLUMN_76214" localSheetId="1" hidden="1">'2020 budget'!$AH$2</definedName>
    <definedName name="QB_COLUMN_76214" localSheetId="2" hidden="1">'After Budget meeting'!$AH$2</definedName>
    <definedName name="QB_COLUMN_76214" localSheetId="0" hidden="1">Sheet1!$AH$2</definedName>
    <definedName name="QB_COLUMN_76215" localSheetId="1" hidden="1">'2020 budget'!$AP$2</definedName>
    <definedName name="QB_COLUMN_76215" localSheetId="2" hidden="1">'After Budget meeting'!$AP$2</definedName>
    <definedName name="QB_COLUMN_76215" localSheetId="0" hidden="1">Sheet1!$AP$2</definedName>
    <definedName name="QB_COLUMN_76216" localSheetId="1" hidden="1">'2020 budget'!$AX$2</definedName>
    <definedName name="QB_COLUMN_76216" localSheetId="2" hidden="1">'After Budget meeting'!$AX$2</definedName>
    <definedName name="QB_COLUMN_76216" localSheetId="0" hidden="1">Sheet1!$AX$2</definedName>
    <definedName name="QB_COLUMN_76217" localSheetId="1" hidden="1">'2020 budget'!$BF$2</definedName>
    <definedName name="QB_COLUMN_76217" localSheetId="2" hidden="1">'After Budget meeting'!$BF$2</definedName>
    <definedName name="QB_COLUMN_76217" localSheetId="0" hidden="1">Sheet1!$BF$2</definedName>
    <definedName name="QB_COLUMN_76218" localSheetId="1" hidden="1">'2020 budget'!$BN$2</definedName>
    <definedName name="QB_COLUMN_76218" localSheetId="2" hidden="1">'After Budget meeting'!$BN$2</definedName>
    <definedName name="QB_COLUMN_76218" localSheetId="0" hidden="1">Sheet1!$BN$2</definedName>
    <definedName name="QB_COLUMN_76219" localSheetId="1" hidden="1">'2020 budget'!$BV$2</definedName>
    <definedName name="QB_COLUMN_76219" localSheetId="2" hidden="1">'After Budget meeting'!$BV$2</definedName>
    <definedName name="QB_COLUMN_76219" localSheetId="0" hidden="1">Sheet1!$BV$2</definedName>
    <definedName name="QB_COLUMN_76310" localSheetId="1" hidden="1">'2020 budget'!$CL$2</definedName>
    <definedName name="QB_COLUMN_76310" localSheetId="2" hidden="1">'After Budget meeting'!$CL$2</definedName>
    <definedName name="QB_COLUMN_76310" localSheetId="0" hidden="1">Sheet1!$CL$2</definedName>
    <definedName name="QB_DATA_0" localSheetId="1" hidden="1">'2020 budget'!$6:$6,'2020 budget'!$7:$7,'2020 budget'!$9:$9,'2020 budget'!$12:$12,'2020 budget'!$13:$13,'2020 budget'!$14:$14,'2020 budget'!$15:$15,'2020 budget'!$16:$16,'2020 budget'!$19:$19,'2020 budget'!$20:$20,'2020 budget'!$25:$25,'2020 budget'!$28:$28,'2020 budget'!$31:$31,'2020 budget'!$32:$32,'2020 budget'!$33:$33,'2020 budget'!$34:$34</definedName>
    <definedName name="QB_DATA_0" localSheetId="2" hidden="1">'After Budget meeting'!$6:$6,'After Budget meeting'!$7:$7,'After Budget meeting'!$9:$9,'After Budget meeting'!$12:$12,'After Budget meeting'!$13:$13,'After Budget meeting'!$14:$14,'After Budget meeting'!$15:$15,'After Budget meeting'!$16:$16,'After Budget meeting'!$19:$19,'After Budget meeting'!$20:$20,'After Budget meeting'!$25:$25,'After Budget meeting'!$28:$28,'After Budget meeting'!$31:$31,'After Budget meeting'!$32:$32,'After Budget meeting'!$33:$33,'After Budget meeting'!$34:$34</definedName>
    <definedName name="QB_DATA_0" localSheetId="0" hidden="1">Sheet1!$6:$6,Sheet1!$7:$7,Sheet1!$9:$9,Sheet1!$12:$12,Sheet1!$13:$13,Sheet1!$14:$14,Sheet1!$15:$15,Sheet1!$16:$16,Sheet1!$19:$19,Sheet1!$20:$20,Sheet1!$25:$25,Sheet1!$28:$28,Sheet1!$31:$31,Sheet1!$32:$32,Sheet1!$33:$33,Sheet1!$34:$34</definedName>
    <definedName name="QB_DATA_1" localSheetId="1" hidden="1">'2020 budget'!$38:$38,'2020 budget'!$39:$39,'2020 budget'!$40:$40,'2020 budget'!$51:$51,'2020 budget'!$52:$52,'2020 budget'!$58:$58,'2020 budget'!$59:$59,'2020 budget'!$60:$60,'2020 budget'!$61:$61,'2020 budget'!$62:$62,'2020 budget'!$63:$63,'2020 budget'!$64:$64,'2020 budget'!$69:$69,'2020 budget'!$70:$70,'2020 budget'!$74:$74,'2020 budget'!$75:$75</definedName>
    <definedName name="QB_DATA_1" localSheetId="2" hidden="1">'After Budget meeting'!$38:$38,'After Budget meeting'!$39:$39,'After Budget meeting'!$40:$40,'After Budget meeting'!$51:$51,'After Budget meeting'!$52:$52,'After Budget meeting'!$58:$58,'After Budget meeting'!$59:$59,'After Budget meeting'!$60:$60,'After Budget meeting'!$61:$61,'After Budget meeting'!$62:$62,'After Budget meeting'!$63:$63,'After Budget meeting'!$64:$64,'After Budget meeting'!$69:$69,'After Budget meeting'!$70:$70,'After Budget meeting'!$74:$74,'After Budget meeting'!$75:$75</definedName>
    <definedName name="QB_DATA_1" localSheetId="0" hidden="1">Sheet1!$38:$38,Sheet1!$39:$39,Sheet1!$41:$41,Sheet1!$52:$52,Sheet1!$53:$53,Sheet1!$59:$59,Sheet1!$60:$60,Sheet1!$61:$61,Sheet1!$62:$62,Sheet1!$63:$63,Sheet1!$64:$64,Sheet1!$65:$65,Sheet1!$70:$70,Sheet1!$71:$71,Sheet1!$75:$75,Sheet1!$76:$76</definedName>
    <definedName name="QB_DATA_2" localSheetId="1" hidden="1">'2020 budget'!$77:$77,'2020 budget'!$78:$78,'2020 budget'!$79:$79,'2020 budget'!$80:$80,'2020 budget'!$81:$81,'2020 budget'!$85:$85,'2020 budget'!$86:$86,'2020 budget'!$87:$87,'2020 budget'!$93:$93,'2020 budget'!#REF!,'2020 budget'!$98:$98,'2020 budget'!$102:$102,'2020 budget'!$103:$103,'2020 budget'!$108:$108,'2020 budget'!$114:$114,'2020 budget'!$131:$131</definedName>
    <definedName name="QB_DATA_2" localSheetId="2" hidden="1">'After Budget meeting'!$77:$77,'After Budget meeting'!$78:$78,'After Budget meeting'!$79:$79,'After Budget meeting'!$80:$80,'After Budget meeting'!$81:$81,'After Budget meeting'!$85:$85,'After Budget meeting'!$86:$86,'After Budget meeting'!$87:$87,'After Budget meeting'!$93:$93,'After Budget meeting'!#REF!,'After Budget meeting'!$98:$98,'After Budget meeting'!$102:$102,'After Budget meeting'!$103:$103,'After Budget meeting'!$108:$108,'After Budget meeting'!$114:$114,'After Budget meeting'!$131:$131</definedName>
    <definedName name="QB_DATA_2" localSheetId="0" hidden="1">Sheet1!$78:$78,Sheet1!$79:$79,Sheet1!$80:$80,Sheet1!$81:$81,Sheet1!$82:$82,Sheet1!$86:$86,Sheet1!$87:$87,Sheet1!$88:$88,Sheet1!$95:$95,Sheet1!$100:$100,Sheet1!$101:$101,Sheet1!$105:$105,Sheet1!$106:$106,Sheet1!$114:$114,Sheet1!$120:$120,Sheet1!$137:$137</definedName>
    <definedName name="QB_DATA_3" localSheetId="1" hidden="1">'2020 budget'!$139:$139,'2020 budget'!$140:$140,'2020 budget'!$142:$142,'2020 budget'!$143:$143,'2020 budget'!$144:$144,'2020 budget'!$148:$148,'2020 budget'!$149:$149,'2020 budget'!$150:$150,'2020 budget'!$152:$152,'2020 budget'!#REF!,'2020 budget'!$156:$156,'2020 budget'!$157:$157,'2020 budget'!$161:$161,'2020 budget'!$162:$162,'2020 budget'!$164:$164,'2020 budget'!$165:$165</definedName>
    <definedName name="QB_DATA_3" localSheetId="2" hidden="1">'After Budget meeting'!$139:$139,'After Budget meeting'!$140:$140,'After Budget meeting'!$142:$142,'After Budget meeting'!$143:$143,'After Budget meeting'!$144:$144,'After Budget meeting'!$148:$148,'After Budget meeting'!$149:$149,'After Budget meeting'!$150:$150,'After Budget meeting'!$152:$152,'After Budget meeting'!#REF!,'After Budget meeting'!$156:$156,'After Budget meeting'!$157:$157,'After Budget meeting'!$161:$161,'After Budget meeting'!$162:$162,'After Budget meeting'!$164:$164,'After Budget meeting'!$165:$165</definedName>
    <definedName name="QB_DATA_3" localSheetId="0" hidden="1">Sheet1!$148:$148,Sheet1!$149:$149,Sheet1!$151:$151,Sheet1!$152:$152,Sheet1!$155:$155,Sheet1!$159:$159,Sheet1!$160:$160,Sheet1!$161:$161,Sheet1!$164:$164,Sheet1!$165:$165,Sheet1!$172:$172,Sheet1!$173:$173,Sheet1!$177:$177,Sheet1!$178:$178,Sheet1!$180:$180,Sheet1!$181:$181</definedName>
    <definedName name="QB_DATA_4" localSheetId="1" hidden="1">'2020 budget'!$168:$168,'2020 budget'!$169:$169,'2020 budget'!$170:$170,'2020 budget'!$173:$173,'2020 budget'!$174:$174,'2020 budget'!$179:$179,'2020 budget'!$180:$180,'2020 budget'!$181:$181,'2020 budget'!$182:$182,'2020 budget'!$183:$183,'2020 budget'!$184:$184,'2020 budget'!$185:$185,'2020 budget'!$186:$186,'2020 budget'!$187:$187,'2020 budget'!$188:$188,'2020 budget'!$189:$189</definedName>
    <definedName name="QB_DATA_4" localSheetId="2" hidden="1">'After Budget meeting'!$168:$168,'After Budget meeting'!$169:$169,'After Budget meeting'!$170:$170,'After Budget meeting'!$173:$173,'After Budget meeting'!$174:$174,'After Budget meeting'!$179:$179,'After Budget meeting'!$180:$180,'After Budget meeting'!$181:$181,'After Budget meeting'!$182:$182,'After Budget meeting'!$183:$183,'After Budget meeting'!$184:$184,'After Budget meeting'!$185:$185,'After Budget meeting'!$186:$186,'After Budget meeting'!$187:$187,'After Budget meeting'!$188:$188,'After Budget meeting'!$189:$189</definedName>
    <definedName name="QB_DATA_4" localSheetId="0" hidden="1">Sheet1!$184:$184,Sheet1!$185:$185,Sheet1!$186:$186,Sheet1!$189:$189,Sheet1!$190:$190,Sheet1!$195:$195,Sheet1!$196:$196,Sheet1!$197:$197,Sheet1!$198:$198,Sheet1!$199:$199,Sheet1!$200:$200,Sheet1!$201:$201,Sheet1!$202:$202,Sheet1!$203:$203,Sheet1!$204:$204,Sheet1!$205:$205</definedName>
    <definedName name="QB_DATA_5" localSheetId="1" hidden="1">'2020 budget'!$190:$190,'2020 budget'!$191:$191,'2020 budget'!$201:$201,'2020 budget'!$202:$202,'2020 budget'!$203:$203,'2020 budget'!$208:$208,'2020 budget'!$209:$209,'2020 budget'!$210:$210,'2020 budget'!$211:$211,'2020 budget'!$212:$212,'2020 budget'!$213:$213,'2020 budget'!$214:$214,'2020 budget'!$217:$217,'2020 budget'!$218:$218,'2020 budget'!$221:$221,'2020 budget'!$224:$224</definedName>
    <definedName name="QB_DATA_5" localSheetId="2" hidden="1">'After Budget meeting'!$190:$190,'After Budget meeting'!$191:$191,'After Budget meeting'!$201:$201,'After Budget meeting'!$202:$202,'After Budget meeting'!$203:$203,'After Budget meeting'!$208:$208,'After Budget meeting'!$209:$209,'After Budget meeting'!$210:$210,'After Budget meeting'!$211:$211,'After Budget meeting'!$212:$212,'After Budget meeting'!$213:$213,'After Budget meeting'!$214:$214,'After Budget meeting'!$217:$217,'After Budget meeting'!$218:$218,'After Budget meeting'!$221:$221,'After Budget meeting'!$224:$224</definedName>
    <definedName name="QB_DATA_5" localSheetId="0" hidden="1">Sheet1!$206:$206,Sheet1!$207:$207,Sheet1!$217:$217,Sheet1!$218:$218,Sheet1!$219:$219,Sheet1!$224:$224,Sheet1!$225:$225,Sheet1!$226:$226,Sheet1!$227:$227,Sheet1!$228:$228,Sheet1!$229:$229,Sheet1!$230:$230,Sheet1!$233:$233,Sheet1!$234:$234,Sheet1!$237:$237,Sheet1!$240:$240</definedName>
    <definedName name="QB_DATA_6" localSheetId="1" hidden="1">'2020 budget'!$225:$225,'2020 budget'!$226:$226,'2020 budget'!$227:$227,'2020 budget'!$228:$228,'2020 budget'!$233:$233,'2020 budget'!$234:$234,'2020 budget'!$236:$236,'2020 budget'!$237:$237,'2020 budget'!$238:$238,'2020 budget'!$243:$243,'2020 budget'!$245:$245,'2020 budget'!$251:$251,'2020 budget'!$253:$253,'2020 budget'!$254:$254,'2020 budget'!$255:$255,'2020 budget'!$256:$256</definedName>
    <definedName name="QB_DATA_6" localSheetId="2" hidden="1">'After Budget meeting'!$225:$225,'After Budget meeting'!$226:$226,'After Budget meeting'!$227:$227,'After Budget meeting'!$228:$228,'After Budget meeting'!$233:$233,'After Budget meeting'!$234:$234,'After Budget meeting'!$236:$236,'After Budget meeting'!$237:$237,'After Budget meeting'!$238:$238,'After Budget meeting'!$243:$243,'After Budget meeting'!$245:$245,'After Budget meeting'!$251:$251,'After Budget meeting'!$253:$253,'After Budget meeting'!$254:$254,'After Budget meeting'!$255:$255,'After Budget meeting'!$256:$256</definedName>
    <definedName name="QB_DATA_6" localSheetId="0" hidden="1">Sheet1!$241:$241,Sheet1!$242:$242,Sheet1!$243:$243,Sheet1!$244:$244,Sheet1!$249:$249,Sheet1!$250:$250,Sheet1!$252:$252,Sheet1!$253:$253,Sheet1!$254:$254,Sheet1!$259:$259,Sheet1!$261:$261,Sheet1!$267:$267,Sheet1!$269:$269,Sheet1!$270:$270,Sheet1!$271:$271,Sheet1!$272:$272</definedName>
    <definedName name="QB_DATA_7" localSheetId="1" hidden="1">'2020 budget'!$257:$257,'2020 budget'!$261:$261,'2020 budget'!$267:$267,'2020 budget'!$269:$269,'2020 budget'!$270:$270,'2020 budget'!$271:$271,'2020 budget'!$272:$272,'2020 budget'!$273:$273,'2020 budget'!$274:$274,'2020 budget'!$275:$275,'2020 budget'!$277:$277,'2020 budget'!$279:$279,'2020 budget'!$281:$281,'2020 budget'!$283:$283,'2020 budget'!$284:$284,'2020 budget'!$286:$286</definedName>
    <definedName name="QB_DATA_7" localSheetId="2" hidden="1">'After Budget meeting'!$257:$257,'After Budget meeting'!$261:$261,'After Budget meeting'!$267:$267,'After Budget meeting'!$269:$269,'After Budget meeting'!$270:$270,'After Budget meeting'!$271:$271,'After Budget meeting'!$272:$272,'After Budget meeting'!$273:$273,'After Budget meeting'!$274:$274,'After Budget meeting'!$275:$275,'After Budget meeting'!$277:$277,'After Budget meeting'!$279:$279,'After Budget meeting'!$281:$281,'After Budget meeting'!$283:$283,'After Budget meeting'!$284:$284,'After Budget meeting'!$286:$286</definedName>
    <definedName name="QB_DATA_7" localSheetId="0" hidden="1">Sheet1!$273:$273,Sheet1!$277:$277,Sheet1!$283:$283,Sheet1!$285:$285,Sheet1!$286:$286,Sheet1!$287:$287,Sheet1!$288:$288,Sheet1!$289:$289,Sheet1!$290:$290,Sheet1!$291:$291,Sheet1!$293:$293,Sheet1!$295:$295,Sheet1!$297:$297,Sheet1!$299:$299,Sheet1!$300:$300,Sheet1!$302:$302</definedName>
    <definedName name="QB_DATA_8" localSheetId="1" hidden="1">'2020 budget'!$292:$292,'2020 budget'!$294:$294,'2020 budget'!$295:$295,'2020 budget'!$299:$299,'2020 budget'!$304:$304,'2020 budget'!$314:$314,'2020 budget'!$316:$316</definedName>
    <definedName name="QB_DATA_8" localSheetId="2" hidden="1">'After Budget meeting'!$292:$292,'After Budget meeting'!$294:$294,'After Budget meeting'!$295:$295,'After Budget meeting'!$299:$299,'After Budget meeting'!$304:$304,'After Budget meeting'!$314:$314,'After Budget meeting'!$316:$316</definedName>
    <definedName name="QB_DATA_8" localSheetId="0" hidden="1">Sheet1!$308:$308,Sheet1!$310:$310,Sheet1!$311:$311,Sheet1!$315:$315,Sheet1!$320:$320,Sheet1!$330:$330,Sheet1!$332:$332</definedName>
    <definedName name="QB_FORMULA_0" localSheetId="1" hidden="1">'2020 budget'!$AJ$6,'2020 budget'!$AL$6,'2020 budget'!$AR$6,'2020 budget'!$AT$6,'2020 budget'!$AZ$6,'2020 budget'!$BB$6,'2020 budget'!$BH$6,'2020 budget'!$BJ$6,'2020 budget'!$BP$6,'2020 budget'!$BR$6,'2020 budget'!$BX$6,'2020 budget'!$BZ$6,'2020 budget'!$CF$6,'2020 budget'!$CH$6,'2020 budget'!$CJ$6,'2020 budget'!$CL$6</definedName>
    <definedName name="QB_FORMULA_0" localSheetId="2" hidden="1">'After Budget meeting'!$AJ$6,'After Budget meeting'!$AL$6,'After Budget meeting'!$AR$6,'After Budget meeting'!$AT$6,'After Budget meeting'!$AZ$6,'After Budget meeting'!$BB$6,'After Budget meeting'!$BH$6,'After Budget meeting'!$BJ$6,'After Budget meeting'!$BP$6,'After Budget meeting'!$BR$6,'After Budget meeting'!$BX$6,'After Budget meeting'!$BZ$6,'After Budget meeting'!$CF$6,'After Budget meeting'!$CH$6,'After Budget meeting'!$CJ$6,'After Budget meeting'!$CL$6</definedName>
    <definedName name="QB_FORMULA_0" localSheetId="0" hidden="1">Sheet1!$AJ$6,Sheet1!$AL$6,Sheet1!$AR$6,Sheet1!$AT$6,Sheet1!$AZ$6,Sheet1!$BB$6,Sheet1!$BH$6,Sheet1!$BJ$6,Sheet1!$BP$6,Sheet1!$BR$6,Sheet1!$BX$6,Sheet1!$BZ$6,Sheet1!$CF$6,Sheet1!$CH$6,Sheet1!$CJ$6,Sheet1!$CL$6</definedName>
    <definedName name="QB_FORMULA_1" localSheetId="1" hidden="1">'2020 budget'!$CN$6,'2020 budget'!$CP$6,'2020 budget'!$L$7,'2020 budget'!$N$7,'2020 budget'!$T$7,'2020 budget'!$V$7,'2020 budget'!$AB$7,'2020 budget'!$AD$7,'2020 budget'!$AJ$7,'2020 budget'!$AL$7,'2020 budget'!$AR$7,'2020 budget'!$AT$7,'2020 budget'!$AZ$7,'2020 budget'!$BB$7,'2020 budget'!$BH$7,'2020 budget'!$BP$7</definedName>
    <definedName name="QB_FORMULA_1" localSheetId="2" hidden="1">'After Budget meeting'!$CN$6,'After Budget meeting'!$CP$6,'After Budget meeting'!$L$7,'After Budget meeting'!$N$7,'After Budget meeting'!$T$7,'After Budget meeting'!$V$7,'After Budget meeting'!$AB$7,'After Budget meeting'!$AD$7,'After Budget meeting'!$AJ$7,'After Budget meeting'!$AL$7,'After Budget meeting'!$AR$7,'After Budget meeting'!$AT$7,'After Budget meeting'!$AZ$7,'After Budget meeting'!$BB$7,'After Budget meeting'!$BH$7,'After Budget meeting'!$BP$7</definedName>
    <definedName name="QB_FORMULA_1" localSheetId="0" hidden="1">Sheet1!$CN$6,Sheet1!$CP$6,Sheet1!$L$7,Sheet1!$N$7,Sheet1!$T$7,Sheet1!$V$7,Sheet1!$AB$7,Sheet1!$AD$7,Sheet1!$AJ$7,Sheet1!$AL$7,Sheet1!$AR$7,Sheet1!$AT$7,Sheet1!$AZ$7,Sheet1!$BB$7,Sheet1!$BH$7,Sheet1!$BP$7</definedName>
    <definedName name="QB_FORMULA_10" localSheetId="1" hidden="1">'2020 budget'!$AR$15,'2020 budget'!$AT$15,'2020 budget'!$AZ$15,'2020 budget'!$BH$15,'2020 budget'!$BJ$15,'2020 budget'!$BP$15,'2020 budget'!$BR$15,'2020 budget'!$BX$15,'2020 budget'!$CF$15,'2020 budget'!$CJ$15,'2020 budget'!$CL$15,'2020 budget'!$CN$15,'2020 budget'!$CP$15,'2020 budget'!$L$16,'2020 budget'!$N$16,'2020 budget'!$T$16</definedName>
    <definedName name="QB_FORMULA_10" localSheetId="2" hidden="1">'After Budget meeting'!$AR$15,'After Budget meeting'!$AT$15,'After Budget meeting'!$AZ$15,'After Budget meeting'!$BH$15,'After Budget meeting'!$BJ$15,'After Budget meeting'!$BP$15,'After Budget meeting'!$BR$15,'After Budget meeting'!$BX$15,'After Budget meeting'!$CF$15,'After Budget meeting'!$CJ$15,'After Budget meeting'!$CL$15,'After Budget meeting'!$CN$15,'After Budget meeting'!$CP$15,'After Budget meeting'!$L$16,'After Budget meeting'!$N$16,'After Budget meeting'!$T$16</definedName>
    <definedName name="QB_FORMULA_10" localSheetId="0" hidden="1">Sheet1!$AR$15,Sheet1!$AT$15,Sheet1!$AZ$15,Sheet1!$BH$15,Sheet1!$BJ$15,Sheet1!$BP$15,Sheet1!$BR$15,Sheet1!$BX$15,Sheet1!$CF$15,Sheet1!$CJ$15,Sheet1!$CL$15,Sheet1!$CN$15,Sheet1!$CP$15,Sheet1!$L$16,Sheet1!$N$16,Sheet1!$T$16</definedName>
    <definedName name="QB_FORMULA_100" localSheetId="1" hidden="1">'2020 budget'!$AB$183,'2020 budget'!$AD$183,'2020 budget'!$AJ$183,'2020 budget'!$AL$183,'2020 budget'!$AR$183,'2020 budget'!$AT$183,'2020 budget'!$AZ$183,'2020 budget'!$BH$183,'2020 budget'!$BJ$183,'2020 budget'!$BP$183,'2020 budget'!$BR$183,'2020 budget'!$BX$183,'2020 budget'!$BZ$183,'2020 budget'!$CF$183,'2020 budget'!$CJ$183,'2020 budget'!$CL$183</definedName>
    <definedName name="QB_FORMULA_100" localSheetId="2" hidden="1">'After Budget meeting'!$AB$183,'After Budget meeting'!$AD$183,'After Budget meeting'!$AJ$183,'After Budget meeting'!$AL$183,'After Budget meeting'!$AR$183,'After Budget meeting'!$AT$183,'After Budget meeting'!$AZ$183,'After Budget meeting'!$BH$183,'After Budget meeting'!$BJ$183,'After Budget meeting'!$BP$183,'After Budget meeting'!$BR$183,'After Budget meeting'!$BX$183,'After Budget meeting'!$BZ$183,'After Budget meeting'!$CF$183,'After Budget meeting'!$CJ$183,'After Budget meeting'!$CL$183</definedName>
    <definedName name="QB_FORMULA_100" localSheetId="0" hidden="1">Sheet1!$AB$199,Sheet1!$AD$199,Sheet1!$AJ$199,Sheet1!$AL$199,Sheet1!$AR$199,Sheet1!$AT$199,Sheet1!$AZ$199,Sheet1!$BH$199,Sheet1!$BJ$199,Sheet1!$BP$199,Sheet1!$BR$199,Sheet1!$BX$199,Sheet1!$BZ$199,Sheet1!$CF$199,Sheet1!$CJ$199,Sheet1!$CL$199</definedName>
    <definedName name="QB_FORMULA_101" localSheetId="1" hidden="1">'2020 budget'!$CN$183,'2020 budget'!$CP$183,'2020 budget'!$L$184,'2020 budget'!$N$184,'2020 budget'!$T$184,'2020 budget'!$V$184,'2020 budget'!$AB$184,'2020 budget'!$AJ$184,'2020 budget'!$AL$184,'2020 budget'!$AR$184,'2020 budget'!$AT$184,'2020 budget'!$AZ$184,'2020 budget'!$BB$184,'2020 budget'!$BH$184,'2020 budget'!$BJ$184,'2020 budget'!$BP$184</definedName>
    <definedName name="QB_FORMULA_101" localSheetId="2" hidden="1">'After Budget meeting'!$CN$183,'After Budget meeting'!$CP$183,'After Budget meeting'!$L$184,'After Budget meeting'!$N$184,'After Budget meeting'!$T$184,'After Budget meeting'!$V$184,'After Budget meeting'!$AB$184,'After Budget meeting'!$AJ$184,'After Budget meeting'!$AL$184,'After Budget meeting'!$AR$184,'After Budget meeting'!$AT$184,'After Budget meeting'!$AZ$184,'After Budget meeting'!$BB$184,'After Budget meeting'!$BH$184,'After Budget meeting'!$BJ$184,'After Budget meeting'!$BP$184</definedName>
    <definedName name="QB_FORMULA_101" localSheetId="0" hidden="1">Sheet1!$CN$199,Sheet1!$CP$199,Sheet1!$L$200,Sheet1!$N$200,Sheet1!$T$200,Sheet1!$V$200,Sheet1!$AB$200,Sheet1!$AJ$200,Sheet1!$AL$200,Sheet1!$AR$200,Sheet1!$AT$200,Sheet1!$AZ$200,Sheet1!$BB$200,Sheet1!$BH$200,Sheet1!$BJ$200,Sheet1!$BP$200</definedName>
    <definedName name="QB_FORMULA_102" localSheetId="1" hidden="1">'2020 budget'!$BR$184,'2020 budget'!$BX$184,'2020 budget'!$BZ$184,'2020 budget'!$CF$184,'2020 budget'!$CJ$184,'2020 budget'!$CL$184,'2020 budget'!$CN$184,'2020 budget'!$CP$184,'2020 budget'!$L$185,'2020 budget'!$N$185,'2020 budget'!$T$185,'2020 budget'!$V$185,'2020 budget'!$AB$185,'2020 budget'!$AD$185,'2020 budget'!$AJ$185,'2020 budget'!$AL$185</definedName>
    <definedName name="QB_FORMULA_102" localSheetId="2" hidden="1">'After Budget meeting'!$BR$184,'After Budget meeting'!$BX$184,'After Budget meeting'!$BZ$184,'After Budget meeting'!$CF$184,'After Budget meeting'!$CJ$184,'After Budget meeting'!$CL$184,'After Budget meeting'!$CN$184,'After Budget meeting'!$CP$184,'After Budget meeting'!$L$185,'After Budget meeting'!$N$185,'After Budget meeting'!$T$185,'After Budget meeting'!$V$185,'After Budget meeting'!$AB$185,'After Budget meeting'!$AD$185,'After Budget meeting'!$AJ$185,'After Budget meeting'!$AL$185</definedName>
    <definedName name="QB_FORMULA_102" localSheetId="0" hidden="1">Sheet1!$BR$200,Sheet1!$BX$200,Sheet1!$BZ$200,Sheet1!$CF$200,Sheet1!$CJ$200,Sheet1!$CL$200,Sheet1!$CN$200,Sheet1!$CP$200,Sheet1!$L$201,Sheet1!$N$201,Sheet1!$T$201,Sheet1!$V$201,Sheet1!$AB$201,Sheet1!$AD$201,Sheet1!$AJ$201,Sheet1!$AL$201</definedName>
    <definedName name="QB_FORMULA_103" localSheetId="1" hidden="1">'2020 budget'!$AR$185,'2020 budget'!$AT$185,'2020 budget'!$AZ$185,'2020 budget'!$BB$185,'2020 budget'!$BH$185,'2020 budget'!$BJ$185,'2020 budget'!$BP$185,'2020 budget'!$BR$185,'2020 budget'!$BX$185,'2020 budget'!$BZ$185,'2020 budget'!$CF$185,'2020 budget'!$CJ$185,'2020 budget'!$CL$185,'2020 budget'!$CN$185,'2020 budget'!$CP$185,'2020 budget'!$L$186</definedName>
    <definedName name="QB_FORMULA_103" localSheetId="2" hidden="1">'After Budget meeting'!$AR$185,'After Budget meeting'!$AT$185,'After Budget meeting'!$AZ$185,'After Budget meeting'!$BB$185,'After Budget meeting'!$BH$185,'After Budget meeting'!$BJ$185,'After Budget meeting'!$BP$185,'After Budget meeting'!$BR$185,'After Budget meeting'!$BX$185,'After Budget meeting'!$BZ$185,'After Budget meeting'!$CF$185,'After Budget meeting'!$CJ$185,'After Budget meeting'!$CL$185,'After Budget meeting'!$CN$185,'After Budget meeting'!$CP$185,'After Budget meeting'!$L$186</definedName>
    <definedName name="QB_FORMULA_103" localSheetId="0" hidden="1">Sheet1!$AR$201,Sheet1!$AT$201,Sheet1!$AZ$201,Sheet1!$BB$201,Sheet1!$BH$201,Sheet1!$BJ$201,Sheet1!$BP$201,Sheet1!$BR$201,Sheet1!$BX$201,Sheet1!$BZ$201,Sheet1!$CF$201,Sheet1!$CJ$201,Sheet1!$CL$201,Sheet1!$CN$201,Sheet1!$CP$201,Sheet1!$L$202</definedName>
    <definedName name="QB_FORMULA_104" localSheetId="1" hidden="1">'2020 budget'!$N$186,'2020 budget'!$T$186,'2020 budget'!$V$186,'2020 budget'!$AB$186,'2020 budget'!$AD$186,'2020 budget'!$AJ$186,'2020 budget'!$AL$186,'2020 budget'!$AR$186,'2020 budget'!$AT$186,'2020 budget'!$AZ$186,'2020 budget'!$BB$186,'2020 budget'!$BH$186,'2020 budget'!$BJ$186,'2020 budget'!$BP$186,'2020 budget'!$BR$186,'2020 budget'!$BX$186</definedName>
    <definedName name="QB_FORMULA_104" localSheetId="2" hidden="1">'After Budget meeting'!$N$186,'After Budget meeting'!$T$186,'After Budget meeting'!$V$186,'After Budget meeting'!$AB$186,'After Budget meeting'!$AD$186,'After Budget meeting'!$AJ$186,'After Budget meeting'!$AL$186,'After Budget meeting'!$AR$186,'After Budget meeting'!$AT$186,'After Budget meeting'!$AZ$186,'After Budget meeting'!$BB$186,'After Budget meeting'!$BH$186,'After Budget meeting'!$BJ$186,'After Budget meeting'!$BP$186,'After Budget meeting'!$BR$186,'After Budget meeting'!$BX$186</definedName>
    <definedName name="QB_FORMULA_104" localSheetId="0" hidden="1">Sheet1!$N$202,Sheet1!$T$202,Sheet1!$V$202,Sheet1!$AB$202,Sheet1!$AD$202,Sheet1!$AJ$202,Sheet1!$AL$202,Sheet1!$AR$202,Sheet1!$AT$202,Sheet1!$AZ$202,Sheet1!$BB$202,Sheet1!$BH$202,Sheet1!$BJ$202,Sheet1!$BP$202,Sheet1!$BR$202,Sheet1!$BX$202</definedName>
    <definedName name="QB_FORMULA_105" localSheetId="1" hidden="1">'2020 budget'!$BZ$186,'2020 budget'!$CF$186,'2020 budget'!$CJ$186,'2020 budget'!$CL$186,'2020 budget'!$CN$186,'2020 budget'!$CP$186,'2020 budget'!$L$187,'2020 budget'!$N$187,'2020 budget'!$T$187,'2020 budget'!$V$187,'2020 budget'!$AB$187,'2020 budget'!$AD$187,'2020 budget'!$AJ$187,'2020 budget'!$AL$187,'2020 budget'!$AR$187,'2020 budget'!$AT$187</definedName>
    <definedName name="QB_FORMULA_105" localSheetId="2" hidden="1">'After Budget meeting'!$BZ$186,'After Budget meeting'!$CF$186,'After Budget meeting'!$CJ$186,'After Budget meeting'!$CL$186,'After Budget meeting'!$CN$186,'After Budget meeting'!$CP$186,'After Budget meeting'!$L$187,'After Budget meeting'!$N$187,'After Budget meeting'!$T$187,'After Budget meeting'!$V$187,'After Budget meeting'!$AB$187,'After Budget meeting'!$AD$187,'After Budget meeting'!$AJ$187,'After Budget meeting'!$AL$187,'After Budget meeting'!$AR$187,'After Budget meeting'!$AT$187</definedName>
    <definedName name="QB_FORMULA_105" localSheetId="0" hidden="1">Sheet1!$BZ$202,Sheet1!$CF$202,Sheet1!$CJ$202,Sheet1!$CL$202,Sheet1!$CN$202,Sheet1!$CP$202,Sheet1!$L$203,Sheet1!$N$203,Sheet1!$T$203,Sheet1!$V$203,Sheet1!$AB$203,Sheet1!$AD$203,Sheet1!$AJ$203,Sheet1!$AL$203,Sheet1!$AR$203,Sheet1!$AT$203</definedName>
    <definedName name="QB_FORMULA_106" localSheetId="1" hidden="1">'2020 budget'!$AZ$187,'2020 budget'!$BH$187,'2020 budget'!$BJ$187,'2020 budget'!$BP$187,'2020 budget'!$BR$187,'2020 budget'!$BX$187,'2020 budget'!$BZ$187,'2020 budget'!$CF$187,'2020 budget'!$CJ$187,'2020 budget'!$CL$187,'2020 budget'!$CN$187,'2020 budget'!$CP$187,'2020 budget'!$L$188,'2020 budget'!$N$188,'2020 budget'!$T$188,'2020 budget'!$V$188</definedName>
    <definedName name="QB_FORMULA_106" localSheetId="2" hidden="1">'After Budget meeting'!$AZ$187,'After Budget meeting'!$BH$187,'After Budget meeting'!$BJ$187,'After Budget meeting'!$BP$187,'After Budget meeting'!$BR$187,'After Budget meeting'!$BX$187,'After Budget meeting'!$BZ$187,'After Budget meeting'!$CF$187,'After Budget meeting'!$CJ$187,'After Budget meeting'!$CL$187,'After Budget meeting'!$CN$187,'After Budget meeting'!$CP$187,'After Budget meeting'!$L$188,'After Budget meeting'!$N$188,'After Budget meeting'!$T$188,'After Budget meeting'!$V$188</definedName>
    <definedName name="QB_FORMULA_106" localSheetId="0" hidden="1">Sheet1!$AZ$203,Sheet1!$BH$203,Sheet1!$BJ$203,Sheet1!$BP$203,Sheet1!$BR$203,Sheet1!$BX$203,Sheet1!$BZ$203,Sheet1!$CF$203,Sheet1!$CJ$203,Sheet1!$CL$203,Sheet1!$CN$203,Sheet1!$CP$203,Sheet1!$L$204,Sheet1!$N$204,Sheet1!$T$204,Sheet1!$V$204</definedName>
    <definedName name="QB_FORMULA_107" localSheetId="1" hidden="1">'2020 budget'!$AB$188,'2020 budget'!$AD$188,'2020 budget'!$AJ$188,'2020 budget'!$AL$188,'2020 budget'!$AR$188,'2020 budget'!$AT$188,'2020 budget'!$AZ$188,'2020 budget'!$BB$188,'2020 budget'!$BH$188,'2020 budget'!$BJ$188,'2020 budget'!$BP$188,'2020 budget'!$BR$188,'2020 budget'!$BX$188,'2020 budget'!$BZ$188,'2020 budget'!$CF$188,'2020 budget'!$CJ$188</definedName>
    <definedName name="QB_FORMULA_107" localSheetId="2" hidden="1">'After Budget meeting'!$AB$188,'After Budget meeting'!$AD$188,'After Budget meeting'!$AJ$188,'After Budget meeting'!$AL$188,'After Budget meeting'!$AR$188,'After Budget meeting'!$AT$188,'After Budget meeting'!$AZ$188,'After Budget meeting'!$BB$188,'After Budget meeting'!$BH$188,'After Budget meeting'!$BJ$188,'After Budget meeting'!$BP$188,'After Budget meeting'!$BR$188,'After Budget meeting'!$BX$188,'After Budget meeting'!$BZ$188,'After Budget meeting'!$CF$188,'After Budget meeting'!$CJ$188</definedName>
    <definedName name="QB_FORMULA_107" localSheetId="0" hidden="1">Sheet1!$AB$204,Sheet1!$AD$204,Sheet1!$AJ$204,Sheet1!$AL$204,Sheet1!$AR$204,Sheet1!$AT$204,Sheet1!$AZ$204,Sheet1!$BB$204,Sheet1!$BH$204,Sheet1!$BJ$204,Sheet1!$BP$204,Sheet1!$BR$204,Sheet1!$BX$204,Sheet1!$BZ$204,Sheet1!$CF$204,Sheet1!$CJ$204</definedName>
    <definedName name="QB_FORMULA_108" localSheetId="1" hidden="1">'2020 budget'!$CL$188,'2020 budget'!$CN$188,'2020 budget'!$CP$188,'2020 budget'!$L$189,'2020 budget'!$N$189,'2020 budget'!$T$189,'2020 budget'!$V$189,'2020 budget'!$AB$189,'2020 budget'!$AD$189,'2020 budget'!$AJ$189,'2020 budget'!$AL$189,'2020 budget'!$AR$189,'2020 budget'!$AT$189,'2020 budget'!$AZ$189,'2020 budget'!$BB$189,'2020 budget'!$BH$189</definedName>
    <definedName name="QB_FORMULA_108" localSheetId="2" hidden="1">'After Budget meeting'!$CL$188,'After Budget meeting'!$CN$188,'After Budget meeting'!$CP$188,'After Budget meeting'!$L$189,'After Budget meeting'!$N$189,'After Budget meeting'!$T$189,'After Budget meeting'!$V$189,'After Budget meeting'!$AB$189,'After Budget meeting'!$AD$189,'After Budget meeting'!$AJ$189,'After Budget meeting'!$AL$189,'After Budget meeting'!$AR$189,'After Budget meeting'!$AT$189,'After Budget meeting'!$AZ$189,'After Budget meeting'!$BB$189,'After Budget meeting'!$BH$189</definedName>
    <definedName name="QB_FORMULA_108" localSheetId="0" hidden="1">Sheet1!$CL$204,Sheet1!$CN$204,Sheet1!$CP$204,Sheet1!$L$205,Sheet1!$N$205,Sheet1!$T$205,Sheet1!$V$205,Sheet1!$AB$205,Sheet1!$AD$205,Sheet1!$AJ$205,Sheet1!$AL$205,Sheet1!$AR$205,Sheet1!$AT$205,Sheet1!$AZ$205,Sheet1!$BB$205,Sheet1!$BH$205</definedName>
    <definedName name="QB_FORMULA_109" localSheetId="1" hidden="1">'2020 budget'!$BJ$189,'2020 budget'!$BP$189,'2020 budget'!$BR$189,'2020 budget'!$BX$189,'2020 budget'!$BZ$189,'2020 budget'!$CF$189,'2020 budget'!$CJ$189,'2020 budget'!$CL$189,'2020 budget'!$CN$189,'2020 budget'!$CP$189,'2020 budget'!$L$190,'2020 budget'!$N$190,'2020 budget'!$T$190,'2020 budget'!$V$190,'2020 budget'!$AB$190,'2020 budget'!$AJ$190</definedName>
    <definedName name="QB_FORMULA_109" localSheetId="2" hidden="1">'After Budget meeting'!$BJ$189,'After Budget meeting'!$BP$189,'After Budget meeting'!$BR$189,'After Budget meeting'!$BX$189,'After Budget meeting'!$BZ$189,'After Budget meeting'!$CF$189,'After Budget meeting'!$CJ$189,'After Budget meeting'!$CL$189,'After Budget meeting'!$CN$189,'After Budget meeting'!$CP$189,'After Budget meeting'!$L$190,'After Budget meeting'!$N$190,'After Budget meeting'!$T$190,'After Budget meeting'!$V$190,'After Budget meeting'!$AB$190,'After Budget meeting'!$AJ$190</definedName>
    <definedName name="QB_FORMULA_109" localSheetId="0" hidden="1">Sheet1!$BJ$205,Sheet1!$BP$205,Sheet1!$BR$205,Sheet1!$BX$205,Sheet1!$BZ$205,Sheet1!$CF$205,Sheet1!$CJ$205,Sheet1!$CL$205,Sheet1!$CN$205,Sheet1!$CP$205,Sheet1!$L$206,Sheet1!$N$206,Sheet1!$T$206,Sheet1!$V$206,Sheet1!$AB$206,Sheet1!$AJ$206</definedName>
    <definedName name="QB_FORMULA_11" localSheetId="1" hidden="1">'2020 budget'!$V$16,'2020 budget'!$AB$16,'2020 budget'!$AD$16,'2020 budget'!$AJ$16,'2020 budget'!$AL$16,'2020 budget'!$AR$16,'2020 budget'!$AT$16,'2020 budget'!$AZ$16,'2020 budget'!$BB$16,'2020 budget'!$BH$16,'2020 budget'!$BJ$16,'2020 budget'!$BP$16,'2020 budget'!$BR$16,'2020 budget'!$BX$16,'2020 budget'!$BZ$16,'2020 budget'!$CF$16</definedName>
    <definedName name="QB_FORMULA_11" localSheetId="2" hidden="1">'After Budget meeting'!$V$16,'After Budget meeting'!$AB$16,'After Budget meeting'!$AD$16,'After Budget meeting'!$AJ$16,'After Budget meeting'!$AL$16,'After Budget meeting'!$AR$16,'After Budget meeting'!$AT$16,'After Budget meeting'!$AZ$16,'After Budget meeting'!$BB$16,'After Budget meeting'!$BH$16,'After Budget meeting'!$BJ$16,'After Budget meeting'!$BP$16,'After Budget meeting'!$BR$16,'After Budget meeting'!$BX$16,'After Budget meeting'!$BZ$16,'After Budget meeting'!$CF$16</definedName>
    <definedName name="QB_FORMULA_11" localSheetId="0" hidden="1">Sheet1!$V$16,Sheet1!$AB$16,Sheet1!$AD$16,Sheet1!$AJ$16,Sheet1!$AL$16,Sheet1!$AR$16,Sheet1!$AT$16,Sheet1!$AZ$16,Sheet1!$BB$16,Sheet1!$BH$16,Sheet1!$BJ$16,Sheet1!$BP$16,Sheet1!$BR$16,Sheet1!$BX$16,Sheet1!$BZ$16,Sheet1!$CF$16</definedName>
    <definedName name="QB_FORMULA_110" localSheetId="1" hidden="1">'2020 budget'!$AL$190,'2020 budget'!$AR$190,'2020 budget'!$AT$190,'2020 budget'!$AZ$190,'2020 budget'!$BB$190,'2020 budget'!$BH$190,'2020 budget'!$BJ$190,'2020 budget'!$BP$190,'2020 budget'!$BR$190,'2020 budget'!$BX$190,'2020 budget'!$BZ$190,'2020 budget'!$CF$190,'2020 budget'!$CJ$190,'2020 budget'!$CL$190,'2020 budget'!$CN$190,'2020 budget'!$CP$190</definedName>
    <definedName name="QB_FORMULA_110" localSheetId="2" hidden="1">'After Budget meeting'!$AL$190,'After Budget meeting'!$AR$190,'After Budget meeting'!$AT$190,'After Budget meeting'!$AZ$190,'After Budget meeting'!$BB$190,'After Budget meeting'!$BH$190,'After Budget meeting'!$BJ$190,'After Budget meeting'!$BP$190,'After Budget meeting'!$BR$190,'After Budget meeting'!$BX$190,'After Budget meeting'!$BZ$190,'After Budget meeting'!$CF$190,'After Budget meeting'!$CJ$190,'After Budget meeting'!$CL$190,'After Budget meeting'!$CN$190,'After Budget meeting'!$CP$190</definedName>
    <definedName name="QB_FORMULA_110" localSheetId="0" hidden="1">Sheet1!$AL$206,Sheet1!$AR$206,Sheet1!$AT$206,Sheet1!$AZ$206,Sheet1!$BB$206,Sheet1!$BH$206,Sheet1!$BJ$206,Sheet1!$BP$206,Sheet1!$BR$206,Sheet1!$BX$206,Sheet1!$BZ$206,Sheet1!$CF$206,Sheet1!$CJ$206,Sheet1!$CL$206,Sheet1!$CN$206,Sheet1!$CP$206</definedName>
    <definedName name="QB_FORMULA_111" localSheetId="1" hidden="1">'2020 budget'!$L$191,'2020 budget'!$N$191,'2020 budget'!$T$191,'2020 budget'!$V$191,'2020 budget'!$AB$191,'2020 budget'!$AD$191,'2020 budget'!$AJ$191,'2020 budget'!$AL$191,'2020 budget'!$AR$191,'2020 budget'!$AT$191,'2020 budget'!$AZ$191,'2020 budget'!$BB$191,'2020 budget'!$BH$191,'2020 budget'!$BJ$191,'2020 budget'!$BP$191,'2020 budget'!$BR$191</definedName>
    <definedName name="QB_FORMULA_111" localSheetId="2" hidden="1">'After Budget meeting'!$L$191,'After Budget meeting'!$N$191,'After Budget meeting'!$T$191,'After Budget meeting'!$V$191,'After Budget meeting'!$AB$191,'After Budget meeting'!$AD$191,'After Budget meeting'!$AJ$191,'After Budget meeting'!$AL$191,'After Budget meeting'!$AR$191,'After Budget meeting'!$AT$191,'After Budget meeting'!$AZ$191,'After Budget meeting'!$BB$191,'After Budget meeting'!$BH$191,'After Budget meeting'!$BJ$191,'After Budget meeting'!$BP$191,'After Budget meeting'!$BR$191</definedName>
    <definedName name="QB_FORMULA_111" localSheetId="0" hidden="1">Sheet1!$L$207,Sheet1!$N$207,Sheet1!$T$207,Sheet1!$V$207,Sheet1!$AB$207,Sheet1!$AD$207,Sheet1!$AJ$207,Sheet1!$AL$207,Sheet1!$AR$207,Sheet1!$AT$207,Sheet1!$AZ$207,Sheet1!$BB$207,Sheet1!$BH$207,Sheet1!$BJ$207,Sheet1!$BP$207,Sheet1!$BR$207</definedName>
    <definedName name="QB_FORMULA_112" localSheetId="1" hidden="1">'2020 budget'!$BX$191,'2020 budget'!$BZ$191,'2020 budget'!$CF$191,'2020 budget'!$CJ$191,'2020 budget'!$CL$191,'2020 budget'!$CN$191,'2020 budget'!$CP$191,'2020 budget'!$H$199,'2020 budget'!$J$199,'2020 budget'!$L$199,'2020 budget'!$N$199,'2020 budget'!$P$199,'2020 budget'!$R$199,'2020 budget'!$T$199,'2020 budget'!$V$199,'2020 budget'!$X$199</definedName>
    <definedName name="QB_FORMULA_112" localSheetId="2" hidden="1">'After Budget meeting'!$BX$191,'After Budget meeting'!$BZ$191,'After Budget meeting'!$CF$191,'After Budget meeting'!$CJ$191,'After Budget meeting'!$CL$191,'After Budget meeting'!$CN$191,'After Budget meeting'!$CP$191,'After Budget meeting'!$H$199,'After Budget meeting'!$J$199,'After Budget meeting'!$L$199,'After Budget meeting'!$N$199,'After Budget meeting'!$P$199,'After Budget meeting'!$R$199,'After Budget meeting'!$T$199,'After Budget meeting'!$V$199,'After Budget meeting'!$X$199</definedName>
    <definedName name="QB_FORMULA_112" localSheetId="0" hidden="1">Sheet1!$BX$207,Sheet1!$BZ$207,Sheet1!$CF$207,Sheet1!$CJ$207,Sheet1!$CL$207,Sheet1!$CN$207,Sheet1!$CP$207,Sheet1!$H$215,Sheet1!$J$215,Sheet1!$L$215,Sheet1!$N$215,Sheet1!$P$215,Sheet1!$R$215,Sheet1!$T$215,Sheet1!$V$215,Sheet1!$X$215</definedName>
    <definedName name="QB_FORMULA_113" localSheetId="1" hidden="1">'2020 budget'!$Z$199,'2020 budget'!$AB$199,'2020 budget'!$AD$199,'2020 budget'!$AF$199,'2020 budget'!$AH$199,'2020 budget'!$AJ$199,'2020 budget'!$AL$199,'2020 budget'!$AN$199,'2020 budget'!$AP$199,'2020 budget'!$AR$199,'2020 budget'!$AT$199,'2020 budget'!$AV$199,'2020 budget'!$AX$199,'2020 budget'!$AZ$199,'2020 budget'!$BB$199,'2020 budget'!$BD$199</definedName>
    <definedName name="QB_FORMULA_113" localSheetId="2" hidden="1">'After Budget meeting'!$Z$199,'After Budget meeting'!$AB$199,'After Budget meeting'!$AD$199,'After Budget meeting'!$AF$199,'After Budget meeting'!$AH$199,'After Budget meeting'!$AJ$199,'After Budget meeting'!$AL$199,'After Budget meeting'!$AN$199,'After Budget meeting'!$AP$199,'After Budget meeting'!$AR$199,'After Budget meeting'!$AT$199,'After Budget meeting'!$AV$199,'After Budget meeting'!$AX$199,'After Budget meeting'!$AZ$199,'After Budget meeting'!$BB$199,'After Budget meeting'!$BD$199</definedName>
    <definedName name="QB_FORMULA_113" localSheetId="0" hidden="1">Sheet1!$Z$215,Sheet1!$AB$215,Sheet1!$AD$215,Sheet1!$AF$215,Sheet1!$AH$215,Sheet1!$AJ$215,Sheet1!$AL$215,Sheet1!$AN$215,Sheet1!$AP$215,Sheet1!$AR$215,Sheet1!$AT$215,Sheet1!$AV$215,Sheet1!$AX$215,Sheet1!$AZ$215,Sheet1!$BB$215,Sheet1!$BD$215</definedName>
    <definedName name="QB_FORMULA_114" localSheetId="1" hidden="1">'2020 budget'!$BF$199,'2020 budget'!$BH$199,'2020 budget'!$BJ$199,'2020 budget'!$BL$199,'2020 budget'!$BN$199,'2020 budget'!$BP$199,'2020 budget'!$BR$199,'2020 budget'!$BT$199,'2020 budget'!$BV$199,'2020 budget'!$BX$199,'2020 budget'!$BZ$199,'2020 budget'!$CB$199,'2020 budget'!$CD$199,'2020 budget'!$CF$199,'2020 budget'!$CH$199,'2020 budget'!$CJ$199</definedName>
    <definedName name="QB_FORMULA_114" localSheetId="2" hidden="1">'After Budget meeting'!$BF$199,'After Budget meeting'!$BH$199,'After Budget meeting'!$BJ$199,'After Budget meeting'!$BL$199,'After Budget meeting'!$BN$199,'After Budget meeting'!$BP$199,'After Budget meeting'!$BR$199,'After Budget meeting'!$BT$199,'After Budget meeting'!$BV$199,'After Budget meeting'!$BX$199,'After Budget meeting'!$BZ$199,'After Budget meeting'!$CB$199,'After Budget meeting'!$CD$199,'After Budget meeting'!$CF$199,'After Budget meeting'!$CH$199,'After Budget meeting'!$CJ$199</definedName>
    <definedName name="QB_FORMULA_114" localSheetId="0" hidden="1">Sheet1!$BF$215,Sheet1!$BH$215,Sheet1!$BJ$215,Sheet1!$BL$215,Sheet1!$BN$215,Sheet1!$BP$215,Sheet1!$BR$215,Sheet1!$BT$215,Sheet1!$BV$215,Sheet1!$BX$215,Sheet1!$BZ$215,Sheet1!$CB$215,Sheet1!$CD$215,Sheet1!$CF$215,Sheet1!$CH$215,Sheet1!$CJ$215</definedName>
    <definedName name="QB_FORMULA_115" localSheetId="1" hidden="1">'2020 budget'!$CL$199,'2020 budget'!$CN$199,'2020 budget'!$CP$199,'2020 budget'!$L$201,'2020 budget'!$N$201,'2020 budget'!$T$201,'2020 budget'!$V$201,'2020 budget'!$AB$201,'2020 budget'!$AD$201,'2020 budget'!$AJ$201,'2020 budget'!$AL$201,'2020 budget'!$AR$201,'2020 budget'!$AT$201,'2020 budget'!$AZ$201,'2020 budget'!$BB$201,'2020 budget'!$BH$201</definedName>
    <definedName name="QB_FORMULA_115" localSheetId="2" hidden="1">'After Budget meeting'!$CL$199,'After Budget meeting'!$CN$199,'After Budget meeting'!$CP$199,'After Budget meeting'!$L$201,'After Budget meeting'!$N$201,'After Budget meeting'!$T$201,'After Budget meeting'!$V$201,'After Budget meeting'!$AB$201,'After Budget meeting'!$AD$201,'After Budget meeting'!$AJ$201,'After Budget meeting'!$AL$201,'After Budget meeting'!$AR$201,'After Budget meeting'!$AT$201,'After Budget meeting'!$AZ$201,'After Budget meeting'!$BB$201,'After Budget meeting'!$BH$201</definedName>
    <definedName name="QB_FORMULA_115" localSheetId="0" hidden="1">Sheet1!$CL$215,Sheet1!$CN$215,Sheet1!$CP$215,Sheet1!$L$217,Sheet1!$N$217,Sheet1!$T$217,Sheet1!$V$217,Sheet1!$AB$217,Sheet1!$AD$217,Sheet1!$AJ$217,Sheet1!$AL$217,Sheet1!$AR$217,Sheet1!$AT$217,Sheet1!$AZ$217,Sheet1!$BB$217,Sheet1!$BH$217</definedName>
    <definedName name="QB_FORMULA_116" localSheetId="1" hidden="1">'2020 budget'!$BJ$201,'2020 budget'!$BP$201,'2020 budget'!$BR$201,'2020 budget'!$BX$201,'2020 budget'!$BZ$201,'2020 budget'!$CF$201,'2020 budget'!$CH$201,'2020 budget'!$CJ$201,'2020 budget'!$CL$201,'2020 budget'!$CN$201,'2020 budget'!$CP$201,'2020 budget'!$L$202,'2020 budget'!$T$202,'2020 budget'!$AB$202,'2020 budget'!$AJ$202,'2020 budget'!$AR$202</definedName>
    <definedName name="QB_FORMULA_116" localSheetId="2" hidden="1">'After Budget meeting'!$BJ$201,'After Budget meeting'!$BP$201,'After Budget meeting'!$BR$201,'After Budget meeting'!$BX$201,'After Budget meeting'!$BZ$201,'After Budget meeting'!$CF$201,'After Budget meeting'!$CH$201,'After Budget meeting'!$CJ$201,'After Budget meeting'!$CL$201,'After Budget meeting'!$CN$201,'After Budget meeting'!$CP$201,'After Budget meeting'!$L$202,'After Budget meeting'!$T$202,'After Budget meeting'!$AB$202,'After Budget meeting'!$AJ$202,'After Budget meeting'!$AR$202</definedName>
    <definedName name="QB_FORMULA_116" localSheetId="0" hidden="1">Sheet1!$BJ$217,Sheet1!$BP$217,Sheet1!$BR$217,Sheet1!$BX$217,Sheet1!$BZ$217,Sheet1!$CF$217,Sheet1!$CH$217,Sheet1!$CJ$217,Sheet1!$CL$217,Sheet1!$CN$217,Sheet1!$CP$217,Sheet1!$L$218,Sheet1!$T$218,Sheet1!$AB$218,Sheet1!$AJ$218,Sheet1!$AR$218</definedName>
    <definedName name="QB_FORMULA_117" localSheetId="1" hidden="1">'2020 budget'!$AZ$202,'2020 budget'!$BH$202,'2020 budget'!$BP$202,'2020 budget'!$BX$202,'2020 budget'!$CF$202,'2020 budget'!$CL$202,'2020 budget'!$CN$202,'2020 budget'!$L$203,'2020 budget'!$N$203,'2020 budget'!$T$203,'2020 budget'!$V$203,'2020 budget'!$AB$203,'2020 budget'!$AJ$203,'2020 budget'!$AL$203,'2020 budget'!$AR$203,'2020 budget'!$AT$203</definedName>
    <definedName name="QB_FORMULA_117" localSheetId="2" hidden="1">'After Budget meeting'!$AZ$202,'After Budget meeting'!$BH$202,'After Budget meeting'!$BP$202,'After Budget meeting'!$BX$202,'After Budget meeting'!$CF$202,'After Budget meeting'!$CL$202,'After Budget meeting'!$CN$202,'After Budget meeting'!$L$203,'After Budget meeting'!$N$203,'After Budget meeting'!$T$203,'After Budget meeting'!$V$203,'After Budget meeting'!$AB$203,'After Budget meeting'!$AJ$203,'After Budget meeting'!$AL$203,'After Budget meeting'!$AR$203,'After Budget meeting'!$AT$203</definedName>
    <definedName name="QB_FORMULA_117" localSheetId="0" hidden="1">Sheet1!$AZ$218,Sheet1!$BH$218,Sheet1!$BP$218,Sheet1!$BX$218,Sheet1!$CF$218,Sheet1!$CL$218,Sheet1!$CN$218,Sheet1!$L$219,Sheet1!$N$219,Sheet1!$T$219,Sheet1!$V$219,Sheet1!$AB$219,Sheet1!$AJ$219,Sheet1!$AL$219,Sheet1!$AR$219,Sheet1!$AT$219</definedName>
    <definedName name="QB_FORMULA_118" localSheetId="1" hidden="1">'2020 budget'!$AZ$203,'2020 budget'!$BB$203,'2020 budget'!$BH$203,'2020 budget'!$BJ$203,'2020 budget'!$BP$203,'2020 budget'!$BR$203,'2020 budget'!$BX$203,'2020 budget'!$BZ$203,'2020 budget'!$CF$203,'2020 budget'!$CJ$203,'2020 budget'!$CL$203,'2020 budget'!$CN$203,'2020 budget'!$CP$203,'2020 budget'!$T$208,'2020 budget'!$V$208,'2020 budget'!$BX$208</definedName>
    <definedName name="QB_FORMULA_118" localSheetId="2" hidden="1">'After Budget meeting'!$AZ$203,'After Budget meeting'!$BB$203,'After Budget meeting'!$BH$203,'After Budget meeting'!$BJ$203,'After Budget meeting'!$BP$203,'After Budget meeting'!$BR$203,'After Budget meeting'!$BX$203,'After Budget meeting'!$BZ$203,'After Budget meeting'!$CF$203,'After Budget meeting'!$CJ$203,'After Budget meeting'!$CL$203,'After Budget meeting'!$CN$203,'After Budget meeting'!$CP$203,'After Budget meeting'!$T$208,'After Budget meeting'!$V$208,'After Budget meeting'!$BX$208</definedName>
    <definedName name="QB_FORMULA_118" localSheetId="0" hidden="1">Sheet1!$AZ$219,Sheet1!$BB$219,Sheet1!$BH$219,Sheet1!$BJ$219,Sheet1!$BP$219,Sheet1!$BR$219,Sheet1!$BX$219,Sheet1!$BZ$219,Sheet1!$CF$219,Sheet1!$CJ$219,Sheet1!$CL$219,Sheet1!$CN$219,Sheet1!$CP$219,Sheet1!$T$224,Sheet1!$V$224,Sheet1!$BX$224</definedName>
    <definedName name="QB_FORMULA_119" localSheetId="1" hidden="1">'2020 budget'!$BZ$208,'2020 budget'!$CJ$208,'2020 budget'!$CN$208,'2020 budget'!$CP$208,'2020 budget'!$T$209,'2020 budget'!$V$209,'2020 budget'!$AB$209,'2020 budget'!$CJ$209,'2020 budget'!$CL$209,'2020 budget'!$CN$209,'2020 budget'!$CP$209,'2020 budget'!$L$210,'2020 budget'!$N$210,'2020 budget'!$T$210,'2020 budget'!$AJ$210,'2020 budget'!$AL$210</definedName>
    <definedName name="QB_FORMULA_119" localSheetId="2" hidden="1">'After Budget meeting'!$BZ$208,'After Budget meeting'!$CJ$208,'After Budget meeting'!$CN$208,'After Budget meeting'!$CP$208,'After Budget meeting'!$T$209,'After Budget meeting'!$V$209,'After Budget meeting'!$AB$209,'After Budget meeting'!$CJ$209,'After Budget meeting'!$CL$209,'After Budget meeting'!$CN$209,'After Budget meeting'!$CP$209,'After Budget meeting'!$L$210,'After Budget meeting'!$N$210,'After Budget meeting'!$T$210,'After Budget meeting'!$AJ$210,'After Budget meeting'!$AL$210</definedName>
    <definedName name="QB_FORMULA_119" localSheetId="0" hidden="1">Sheet1!$BZ$224,Sheet1!$CJ$224,Sheet1!$CN$224,Sheet1!$CP$224,Sheet1!$T$225,Sheet1!$V$225,Sheet1!$AB$225,Sheet1!$CJ$225,Sheet1!$CL$225,Sheet1!$CN$225,Sheet1!$CP$225,Sheet1!$L$226,Sheet1!$N$226,Sheet1!$T$226,Sheet1!$AJ$226,Sheet1!$AL$226</definedName>
    <definedName name="QB_FORMULA_12" localSheetId="1" hidden="1">'2020 budget'!$CH$16,'2020 budget'!$CJ$16,'2020 budget'!$CL$16,'2020 budget'!$CN$16,'2020 budget'!$CP$16,'2020 budget'!$T$19,'2020 budget'!$V$19,'2020 budget'!$CJ$19,'2020 budget'!$CL$19,'2020 budget'!$CN$19,'2020 budget'!$CP$19,'2020 budget'!$T$20,'2020 budget'!$V$20,'2020 budget'!$AR$20,'2020 budget'!$AT$20,'2020 budget'!$AZ$20</definedName>
    <definedName name="QB_FORMULA_12" localSheetId="2" hidden="1">'After Budget meeting'!$CH$16,'After Budget meeting'!$CJ$16,'After Budget meeting'!$CL$16,'After Budget meeting'!$CN$16,'After Budget meeting'!$CP$16,'After Budget meeting'!$T$19,'After Budget meeting'!$V$19,'After Budget meeting'!$CJ$19,'After Budget meeting'!$CL$19,'After Budget meeting'!$CN$19,'After Budget meeting'!$CP$19,'After Budget meeting'!$T$20,'After Budget meeting'!$V$20,'After Budget meeting'!$AR$20,'After Budget meeting'!$AT$20,'After Budget meeting'!$AZ$20</definedName>
    <definedName name="QB_FORMULA_12" localSheetId="0" hidden="1">Sheet1!$CH$16,Sheet1!$CJ$16,Sheet1!$CL$16,Sheet1!$CN$16,Sheet1!$CP$16,Sheet1!$T$19,Sheet1!$V$19,Sheet1!$CJ$19,Sheet1!$CL$19,Sheet1!$CN$19,Sheet1!$CP$19,Sheet1!$T$20,Sheet1!$V$20,Sheet1!$AR$20,Sheet1!$AT$20,Sheet1!$AZ$20</definedName>
    <definedName name="QB_FORMULA_120" localSheetId="1" hidden="1">'2020 budget'!$AR$210,'2020 budget'!$AT$210,'2020 budget'!$AZ$210,'2020 budget'!$BB$210,'2020 budget'!$BH$210,'2020 budget'!$BJ$210,'2020 budget'!$BP$210,'2020 budget'!$BR$210,'2020 budget'!$BX$210,'2020 budget'!$BZ$210,'2020 budget'!$CJ$210,'2020 budget'!$CL$210,'2020 budget'!$CN$210,'2020 budget'!$CP$210,'2020 budget'!$L$211,'2020 budget'!$N$211</definedName>
    <definedName name="QB_FORMULA_120" localSheetId="2" hidden="1">'After Budget meeting'!$AR$210,'After Budget meeting'!$AT$210,'After Budget meeting'!$AZ$210,'After Budget meeting'!$BB$210,'After Budget meeting'!$BH$210,'After Budget meeting'!$BJ$210,'After Budget meeting'!$BP$210,'After Budget meeting'!$BR$210,'After Budget meeting'!$BX$210,'After Budget meeting'!$BZ$210,'After Budget meeting'!$CJ$210,'After Budget meeting'!$CL$210,'After Budget meeting'!$CN$210,'After Budget meeting'!$CP$210,'After Budget meeting'!$L$211,'After Budget meeting'!$N$211</definedName>
    <definedName name="QB_FORMULA_120" localSheetId="0" hidden="1">Sheet1!$AR$226,Sheet1!$AT$226,Sheet1!$AZ$226,Sheet1!$BB$226,Sheet1!$BH$226,Sheet1!$BJ$226,Sheet1!$BP$226,Sheet1!$BR$226,Sheet1!$BX$226,Sheet1!$BZ$226,Sheet1!$CJ$226,Sheet1!$CL$226,Sheet1!$CN$226,Sheet1!$CP$226,Sheet1!$L$227,Sheet1!$N$227</definedName>
    <definedName name="QB_FORMULA_121" localSheetId="1" hidden="1">'2020 budget'!$T$211,'2020 budget'!$V$211,'2020 budget'!$AB$211,'2020 budget'!$AD$211,'2020 budget'!$AJ$211,'2020 budget'!$AL$211,'2020 budget'!$AR$211,'2020 budget'!$AT$211,'2020 budget'!$AZ$211,'2020 budget'!$BB$211,'2020 budget'!$BH$211,'2020 budget'!$BJ$211,'2020 budget'!$BP$211,'2020 budget'!$BR$211,'2020 budget'!$BX$211,'2020 budget'!$BZ$211</definedName>
    <definedName name="QB_FORMULA_121" localSheetId="2" hidden="1">'After Budget meeting'!$T$211,'After Budget meeting'!$V$211,'After Budget meeting'!$AB$211,'After Budget meeting'!$AD$211,'After Budget meeting'!$AJ$211,'After Budget meeting'!$AL$211,'After Budget meeting'!$AR$211,'After Budget meeting'!$AT$211,'After Budget meeting'!$AZ$211,'After Budget meeting'!$BB$211,'After Budget meeting'!$BH$211,'After Budget meeting'!$BJ$211,'After Budget meeting'!$BP$211,'After Budget meeting'!$BR$211,'After Budget meeting'!$BX$211,'After Budget meeting'!$BZ$211</definedName>
    <definedName name="QB_FORMULA_121" localSheetId="0" hidden="1">Sheet1!$T$227,Sheet1!$V$227,Sheet1!$AB$227,Sheet1!$AD$227,Sheet1!$AJ$227,Sheet1!$AL$227,Sheet1!$AR$227,Sheet1!$AT$227,Sheet1!$AZ$227,Sheet1!$BB$227,Sheet1!$BH$227,Sheet1!$BJ$227,Sheet1!$BP$227,Sheet1!$BR$227,Sheet1!$BX$227,Sheet1!$BZ$227</definedName>
    <definedName name="QB_FORMULA_122" localSheetId="1" hidden="1">'2020 budget'!$CF$211,'2020 budget'!$CH$211,'2020 budget'!$CJ$211,'2020 budget'!$CL$211,'2020 budget'!$CN$211,'2020 budget'!$CP$211,'2020 budget'!$L$212,'2020 budget'!$N$212,'2020 budget'!$T$212,'2020 budget'!$V$212,'2020 budget'!$AB$212,'2020 budget'!$AJ$212,'2020 budget'!$AL$212,'2020 budget'!$AR$212,'2020 budget'!$AT$212,'2020 budget'!$AZ$212</definedName>
    <definedName name="QB_FORMULA_122" localSheetId="2" hidden="1">'After Budget meeting'!$CF$211,'After Budget meeting'!$CH$211,'After Budget meeting'!$CJ$211,'After Budget meeting'!$CL$211,'After Budget meeting'!$CN$211,'After Budget meeting'!$CP$211,'After Budget meeting'!$L$212,'After Budget meeting'!$N$212,'After Budget meeting'!$T$212,'After Budget meeting'!$V$212,'After Budget meeting'!$AB$212,'After Budget meeting'!$AJ$212,'After Budget meeting'!$AL$212,'After Budget meeting'!$AR$212,'After Budget meeting'!$AT$212,'After Budget meeting'!$AZ$212</definedName>
    <definedName name="QB_FORMULA_122" localSheetId="0" hidden="1">Sheet1!$CF$227,Sheet1!$CH$227,Sheet1!$CJ$227,Sheet1!$CL$227,Sheet1!$CN$227,Sheet1!$CP$227,Sheet1!$L$228,Sheet1!$N$228,Sheet1!$T$228,Sheet1!$V$228,Sheet1!$AB$228,Sheet1!$AJ$228,Sheet1!$AL$228,Sheet1!$AR$228,Sheet1!$AT$228,Sheet1!$AZ$228</definedName>
    <definedName name="QB_FORMULA_123" localSheetId="1" hidden="1">'2020 budget'!$BB$212,'2020 budget'!$BH$212,'2020 budget'!$BJ$212,'2020 budget'!$BP$212,'2020 budget'!$BR$212,'2020 budget'!$BX$212,'2020 budget'!$BZ$212,'2020 budget'!$CF$212,'2020 budget'!$CJ$212,'2020 budget'!$CL$212,'2020 budget'!$CN$212,'2020 budget'!$CP$212,'2020 budget'!$L$213,'2020 budget'!$N$213,'2020 budget'!$T$213,'2020 budget'!$AB$213</definedName>
    <definedName name="QB_FORMULA_123" localSheetId="2" hidden="1">'After Budget meeting'!$BB$212,'After Budget meeting'!$BH$212,'After Budget meeting'!$BJ$212,'After Budget meeting'!$BP$212,'After Budget meeting'!$BR$212,'After Budget meeting'!$BX$212,'After Budget meeting'!$BZ$212,'After Budget meeting'!$CF$212,'After Budget meeting'!$CJ$212,'After Budget meeting'!$CL$212,'After Budget meeting'!$CN$212,'After Budget meeting'!$CP$212,'After Budget meeting'!$L$213,'After Budget meeting'!$N$213,'After Budget meeting'!$T$213,'After Budget meeting'!$AB$213</definedName>
    <definedName name="QB_FORMULA_123" localSheetId="0" hidden="1">Sheet1!$BB$228,Sheet1!$BH$228,Sheet1!$BJ$228,Sheet1!$BP$228,Sheet1!$BR$228,Sheet1!$BX$228,Sheet1!$BZ$228,Sheet1!$CF$228,Sheet1!$CJ$228,Sheet1!$CL$228,Sheet1!$CN$228,Sheet1!$CP$228,Sheet1!$L$229,Sheet1!$N$229,Sheet1!$T$229,Sheet1!$AB$229</definedName>
    <definedName name="QB_FORMULA_124" localSheetId="1" hidden="1">'2020 budget'!$AJ$213,'2020 budget'!$AT$213,'2020 budget'!$AZ$213,'2020 budget'!$BB$213,'2020 budget'!$BH$213,'2020 budget'!$BJ$213,'2020 budget'!$BP$213,'2020 budget'!$BR$213,'2020 budget'!$BX$213,'2020 budget'!$CF$213,'2020 budget'!$CH$213,'2020 budget'!$CJ$213,'2020 budget'!$CL$213,'2020 budget'!$CN$213,'2020 budget'!$CP$213,'2020 budget'!$L$214</definedName>
    <definedName name="QB_FORMULA_124" localSheetId="2" hidden="1">'After Budget meeting'!$AJ$213,'After Budget meeting'!$AT$213,'After Budget meeting'!$AZ$213,'After Budget meeting'!$BB$213,'After Budget meeting'!$BH$213,'After Budget meeting'!$BJ$213,'After Budget meeting'!$BP$213,'After Budget meeting'!$BR$213,'After Budget meeting'!$BX$213,'After Budget meeting'!$CF$213,'After Budget meeting'!$CH$213,'After Budget meeting'!$CJ$213,'After Budget meeting'!$CL$213,'After Budget meeting'!$CN$213,'After Budget meeting'!$CP$213,'After Budget meeting'!$L$214</definedName>
    <definedName name="QB_FORMULA_124" localSheetId="0" hidden="1">Sheet1!$AJ$229,Sheet1!$AT$229,Sheet1!$AZ$229,Sheet1!$BB$229,Sheet1!$BH$229,Sheet1!$BJ$229,Sheet1!$BP$229,Sheet1!$BR$229,Sheet1!$BX$229,Sheet1!$CF$229,Sheet1!$CH$229,Sheet1!$CJ$229,Sheet1!$CL$229,Sheet1!$CN$229,Sheet1!$CP$229,Sheet1!$L$230</definedName>
    <definedName name="QB_FORMULA_125" localSheetId="1" hidden="1">'2020 budget'!$N$214,'2020 budget'!$AB$214,'2020 budget'!$AD$214,'2020 budget'!$AJ$214,'2020 budget'!$AZ$214,'2020 budget'!$BH$214,'2020 budget'!$BJ$214,'2020 budget'!$BP$214,'2020 budget'!$BR$214,'2020 budget'!$BX$214,'2020 budget'!$BZ$214,'2020 budget'!$CJ$214,'2020 budget'!$CL$214,'2020 budget'!$CN$214,'2020 budget'!$CP$214,'2020 budget'!$L$217</definedName>
    <definedName name="QB_FORMULA_125" localSheetId="2" hidden="1">'After Budget meeting'!$N$214,'After Budget meeting'!$AB$214,'After Budget meeting'!$AD$214,'After Budget meeting'!$AJ$214,'After Budget meeting'!$AZ$214,'After Budget meeting'!$BH$214,'After Budget meeting'!$BJ$214,'After Budget meeting'!$BP$214,'After Budget meeting'!$BR$214,'After Budget meeting'!$BX$214,'After Budget meeting'!$BZ$214,'After Budget meeting'!$CJ$214,'After Budget meeting'!$CL$214,'After Budget meeting'!$CN$214,'After Budget meeting'!$CP$214,'After Budget meeting'!$L$217</definedName>
    <definedName name="QB_FORMULA_125" localSheetId="0" hidden="1">Sheet1!$N$230,Sheet1!$AB$230,Sheet1!$AD$230,Sheet1!$AJ$230,Sheet1!$AZ$230,Sheet1!$BH$230,Sheet1!$BJ$230,Sheet1!$BP$230,Sheet1!$BR$230,Sheet1!$BX$230,Sheet1!$BZ$230,Sheet1!$CJ$230,Sheet1!$CL$230,Sheet1!$CN$230,Sheet1!$CP$230,Sheet1!$L$233</definedName>
    <definedName name="QB_FORMULA_126" localSheetId="1" hidden="1">'2020 budget'!$T$217,'2020 budget'!$AB$217,'2020 budget'!$AJ$217,'2020 budget'!$AR$217,'2020 budget'!$AZ$217,'2020 budget'!$BH$217,'2020 budget'!$BP$217,'2020 budget'!$BX$217,'2020 budget'!$CF$217,'2020 budget'!$CL$217,'2020 budget'!$CN$217,'2020 budget'!$L$218,'2020 budget'!$N$218,'2020 budget'!$T$218,'2020 budget'!$V$218,'2020 budget'!$AB$218</definedName>
    <definedName name="QB_FORMULA_126" localSheetId="2" hidden="1">'After Budget meeting'!$T$217,'After Budget meeting'!$AB$217,'After Budget meeting'!$AJ$217,'After Budget meeting'!$AR$217,'After Budget meeting'!$AZ$217,'After Budget meeting'!$BH$217,'After Budget meeting'!$BP$217,'After Budget meeting'!$BX$217,'After Budget meeting'!$CF$217,'After Budget meeting'!$CL$217,'After Budget meeting'!$CN$217,'After Budget meeting'!$L$218,'After Budget meeting'!$N$218,'After Budget meeting'!$T$218,'After Budget meeting'!$V$218,'After Budget meeting'!$AB$218</definedName>
    <definedName name="QB_FORMULA_126" localSheetId="0" hidden="1">Sheet1!$T$233,Sheet1!$AB$233,Sheet1!$AJ$233,Sheet1!$AR$233,Sheet1!$AZ$233,Sheet1!$BH$233,Sheet1!$BP$233,Sheet1!$BX$233,Sheet1!$CF$233,Sheet1!$CL$233,Sheet1!$CN$233,Sheet1!$L$234,Sheet1!$N$234,Sheet1!$T$234,Sheet1!$V$234,Sheet1!$AB$234</definedName>
    <definedName name="QB_FORMULA_127" localSheetId="1" hidden="1">'2020 budget'!$AJ$218,'2020 budget'!$AL$218,'2020 budget'!$AR$218,'2020 budget'!$AT$218,'2020 budget'!$AZ$218,'2020 budget'!$BB$218,'2020 budget'!$BH$218,'2020 budget'!$BJ$218,'2020 budget'!$BP$218,'2020 budget'!$BR$218,'2020 budget'!$BX$218,'2020 budget'!$BZ$218,'2020 budget'!$CF$218,'2020 budget'!$CJ$218,'2020 budget'!$CL$218,'2020 budget'!$CN$218</definedName>
    <definedName name="QB_FORMULA_127" localSheetId="2" hidden="1">'After Budget meeting'!$AJ$218,'After Budget meeting'!$AL$218,'After Budget meeting'!$AR$218,'After Budget meeting'!$AT$218,'After Budget meeting'!$AZ$218,'After Budget meeting'!$BB$218,'After Budget meeting'!$BH$218,'After Budget meeting'!$BJ$218,'After Budget meeting'!$BP$218,'After Budget meeting'!$BR$218,'After Budget meeting'!$BX$218,'After Budget meeting'!$BZ$218,'After Budget meeting'!$CF$218,'After Budget meeting'!$CJ$218,'After Budget meeting'!$CL$218,'After Budget meeting'!$CN$218</definedName>
    <definedName name="QB_FORMULA_127" localSheetId="0" hidden="1">Sheet1!$AJ$234,Sheet1!$AL$234,Sheet1!$AR$234,Sheet1!$AT$234,Sheet1!$AZ$234,Sheet1!$BB$234,Sheet1!$BH$234,Sheet1!$BJ$234,Sheet1!$BP$234,Sheet1!$BR$234,Sheet1!$BX$234,Sheet1!$BZ$234,Sheet1!$CF$234,Sheet1!$CJ$234,Sheet1!$CL$234,Sheet1!$CN$234</definedName>
    <definedName name="QB_FORMULA_128" localSheetId="1" hidden="1">'2020 budget'!$CP$218,'2020 budget'!$L$221,'2020 budget'!$N$221,'2020 budget'!$T$221,'2020 budget'!$V$221,'2020 budget'!$AB$221,'2020 budget'!$AJ$221,'2020 budget'!$AL$221,'2020 budget'!$AR$221,'2020 budget'!$AZ$221,'2020 budget'!$BB$221,'2020 budget'!$BH$221,'2020 budget'!$BP$221,'2020 budget'!$BR$221,'2020 budget'!$BX$221,'2020 budget'!$CF$221</definedName>
    <definedName name="QB_FORMULA_128" localSheetId="2" hidden="1">'After Budget meeting'!$CP$218,'After Budget meeting'!$L$221,'After Budget meeting'!$N$221,'After Budget meeting'!$T$221,'After Budget meeting'!$V$221,'After Budget meeting'!$AB$221,'After Budget meeting'!$AJ$221,'After Budget meeting'!$AL$221,'After Budget meeting'!$AR$221,'After Budget meeting'!$AZ$221,'After Budget meeting'!$BB$221,'After Budget meeting'!$BH$221,'After Budget meeting'!$BP$221,'After Budget meeting'!$BR$221,'After Budget meeting'!$BX$221,'After Budget meeting'!$CF$221</definedName>
    <definedName name="QB_FORMULA_128" localSheetId="0" hidden="1">Sheet1!$CP$234,Sheet1!$L$237,Sheet1!$N$237,Sheet1!$T$237,Sheet1!$V$237,Sheet1!$AB$237,Sheet1!$AJ$237,Sheet1!$AL$237,Sheet1!$AR$237,Sheet1!$AZ$237,Sheet1!$BB$237,Sheet1!$BH$237,Sheet1!$BP$237,Sheet1!$BR$237,Sheet1!$BX$237,Sheet1!$CF$237</definedName>
    <definedName name="QB_FORMULA_129" localSheetId="1" hidden="1">'2020 budget'!$CJ$221,'2020 budget'!$CL$221,'2020 budget'!$CN$221,'2020 budget'!$CP$221,'2020 budget'!$L$224,'2020 budget'!$N$224,'2020 budget'!$T$224,'2020 budget'!$V$224,'2020 budget'!$AB$224,'2020 budget'!$AJ$224,'2020 budget'!$AL$224,'2020 budget'!$AR$224,'2020 budget'!$AT$224,'2020 budget'!$AZ$224,'2020 budget'!$BB$224,'2020 budget'!$BH$224</definedName>
    <definedName name="QB_FORMULA_129" localSheetId="2" hidden="1">'After Budget meeting'!$CJ$221,'After Budget meeting'!$CL$221,'After Budget meeting'!$CN$221,'After Budget meeting'!$CP$221,'After Budget meeting'!$L$224,'After Budget meeting'!$N$224,'After Budget meeting'!$T$224,'After Budget meeting'!$V$224,'After Budget meeting'!$AB$224,'After Budget meeting'!$AJ$224,'After Budget meeting'!$AL$224,'After Budget meeting'!$AR$224,'After Budget meeting'!$AT$224,'After Budget meeting'!$AZ$224,'After Budget meeting'!$BB$224,'After Budget meeting'!$BH$224</definedName>
    <definedName name="QB_FORMULA_129" localSheetId="0" hidden="1">Sheet1!$CJ$237,Sheet1!$CL$237,Sheet1!$CN$237,Sheet1!$CP$237,Sheet1!$L$240,Sheet1!$N$240,Sheet1!$T$240,Sheet1!$V$240,Sheet1!$AB$240,Sheet1!$AJ$240,Sheet1!$AL$240,Sheet1!$AR$240,Sheet1!$AT$240,Sheet1!$AZ$240,Sheet1!$BB$240,Sheet1!$BH$240</definedName>
    <definedName name="QB_FORMULA_13" localSheetId="1" hidden="1">'2020 budget'!$BB$20,'2020 budget'!$BH$20,'2020 budget'!$BJ$20,'2020 budget'!$BP$20,'2020 budget'!$BR$20,'2020 budget'!$BX$20,'2020 budget'!$BZ$20,'2020 budget'!$CJ$20,'2020 budget'!$CN$20,'2020 budget'!$CP$20,'2020 budget'!$H$23,'2020 budget'!$J$23,'2020 budget'!$L$23,'2020 budget'!$N$23,'2020 budget'!$P$23,'2020 budget'!$R$23</definedName>
    <definedName name="QB_FORMULA_13" localSheetId="2" hidden="1">'After Budget meeting'!$BB$20,'After Budget meeting'!$BH$20,'After Budget meeting'!$BJ$20,'After Budget meeting'!$BP$20,'After Budget meeting'!$BR$20,'After Budget meeting'!$BX$20,'After Budget meeting'!$BZ$20,'After Budget meeting'!$CJ$20,'After Budget meeting'!$CN$20,'After Budget meeting'!$CP$20,'After Budget meeting'!$H$23,'After Budget meeting'!$J$23,'After Budget meeting'!$L$23,'After Budget meeting'!$N$23,'After Budget meeting'!$P$23,'After Budget meeting'!$R$23</definedName>
    <definedName name="QB_FORMULA_13" localSheetId="0" hidden="1">Sheet1!$BB$20,Sheet1!$BH$20,Sheet1!$BJ$20,Sheet1!$BP$20,Sheet1!$BR$20,Sheet1!$BX$20,Sheet1!$BZ$20,Sheet1!$CJ$20,Sheet1!$CN$20,Sheet1!$CP$20,Sheet1!$H$23,Sheet1!$J$23,Sheet1!$L$23,Sheet1!$N$23,Sheet1!$P$23,Sheet1!$R$23</definedName>
    <definedName name="QB_FORMULA_130" localSheetId="1" hidden="1">'2020 budget'!$BP$224,'2020 budget'!$BR$224,'2020 budget'!$BX$224,'2020 budget'!$CF$224,'2020 budget'!$CJ$224,'2020 budget'!$CL$224,'2020 budget'!$CN$224,'2020 budget'!$CP$224,'2020 budget'!$BH$225,'2020 budget'!$CL$225,'2020 budget'!$CN$225,'2020 budget'!$CJ$226,'2020 budget'!$CN$226,'2020 budget'!$CP$226,'2020 budget'!$AB$227,'2020 budget'!$AD$227</definedName>
    <definedName name="QB_FORMULA_130" localSheetId="2" hidden="1">'After Budget meeting'!$BP$224,'After Budget meeting'!$BR$224,'After Budget meeting'!$BX$224,'After Budget meeting'!$CF$224,'After Budget meeting'!$CJ$224,'After Budget meeting'!$CL$224,'After Budget meeting'!$CN$224,'After Budget meeting'!$CP$224,'After Budget meeting'!$BH$225,'After Budget meeting'!$CL$225,'After Budget meeting'!$CN$225,'After Budget meeting'!$CJ$226,'After Budget meeting'!$CN$226,'After Budget meeting'!$CP$226,'After Budget meeting'!$AB$227,'After Budget meeting'!$AD$227</definedName>
    <definedName name="QB_FORMULA_130" localSheetId="0" hidden="1">Sheet1!$BP$240,Sheet1!$BR$240,Sheet1!$BX$240,Sheet1!$CF$240,Sheet1!$CJ$240,Sheet1!$CL$240,Sheet1!$CN$240,Sheet1!$CP$240,Sheet1!$BH$241,Sheet1!$CL$241,Sheet1!$CN$241,Sheet1!$CJ$242,Sheet1!$CN$242,Sheet1!$CP$242,Sheet1!$AB$243,Sheet1!$AD$243</definedName>
    <definedName name="QB_FORMULA_131" localSheetId="1" hidden="1">'2020 budget'!$AZ$227,'2020 budget'!$BB$227,'2020 budget'!$CJ$227,'2020 budget'!$CN$227,'2020 budget'!$CP$227,'2020 budget'!$AJ$228,'2020 budget'!$AL$228,'2020 budget'!$AZ$228,'2020 budget'!$BB$228,'2020 budget'!$BH$228,'2020 budget'!$BJ$228,'2020 budget'!$CJ$228,'2020 budget'!$CN$228,'2020 budget'!$CP$228,'2020 budget'!$H$230,'2020 budget'!$J$230</definedName>
    <definedName name="QB_FORMULA_131" localSheetId="2" hidden="1">'After Budget meeting'!$AZ$227,'After Budget meeting'!$BB$227,'After Budget meeting'!$CJ$227,'After Budget meeting'!$CN$227,'After Budget meeting'!$CP$227,'After Budget meeting'!$AJ$228,'After Budget meeting'!$AL$228,'After Budget meeting'!$AZ$228,'After Budget meeting'!$BB$228,'After Budget meeting'!$BH$228,'After Budget meeting'!$BJ$228,'After Budget meeting'!$CJ$228,'After Budget meeting'!$CN$228,'After Budget meeting'!$CP$228,'After Budget meeting'!$H$230,'After Budget meeting'!$J$230</definedName>
    <definedName name="QB_FORMULA_131" localSheetId="0" hidden="1">Sheet1!$AZ$243,Sheet1!$BB$243,Sheet1!$CJ$243,Sheet1!$CN$243,Sheet1!$CP$243,Sheet1!$AJ$244,Sheet1!$AL$244,Sheet1!$AZ$244,Sheet1!$BB$244,Sheet1!$BH$244,Sheet1!$BJ$244,Sheet1!$CJ$244,Sheet1!$CN$244,Sheet1!$CP$244,Sheet1!$H$246,Sheet1!$J$246</definedName>
    <definedName name="QB_FORMULA_132" localSheetId="1" hidden="1">'2020 budget'!$L$230,'2020 budget'!$N$230,'2020 budget'!$P$230,'2020 budget'!$R$230,'2020 budget'!$T$230,'2020 budget'!$V$230,'2020 budget'!$X$230,'2020 budget'!$Z$230,'2020 budget'!$AB$230,'2020 budget'!$AD$230,'2020 budget'!$AF$230,'2020 budget'!$AH$230,'2020 budget'!$AJ$230,'2020 budget'!$AL$230,'2020 budget'!$AN$230,'2020 budget'!$AP$230</definedName>
    <definedName name="QB_FORMULA_132" localSheetId="2" hidden="1">'After Budget meeting'!$L$230,'After Budget meeting'!$N$230,'After Budget meeting'!$P$230,'After Budget meeting'!$R$230,'After Budget meeting'!$T$230,'After Budget meeting'!$V$230,'After Budget meeting'!$X$230,'After Budget meeting'!$Z$230,'After Budget meeting'!$AB$230,'After Budget meeting'!$AD$230,'After Budget meeting'!$AF$230,'After Budget meeting'!$AH$230,'After Budget meeting'!$AJ$230,'After Budget meeting'!$AL$230,'After Budget meeting'!$AN$230,'After Budget meeting'!$AP$230</definedName>
    <definedName name="QB_FORMULA_132" localSheetId="0" hidden="1">Sheet1!$L$246,Sheet1!$N$246,Sheet1!$P$246,Sheet1!$R$246,Sheet1!$T$246,Sheet1!$V$246,Sheet1!$X$246,Sheet1!$Z$246,Sheet1!$AB$246,Sheet1!$AD$246,Sheet1!$AF$246,Sheet1!$AH$246,Sheet1!$AJ$246,Sheet1!$AL$246,Sheet1!$AN$246,Sheet1!$AP$246</definedName>
    <definedName name="QB_FORMULA_133" localSheetId="1" hidden="1">'2020 budget'!$AR$230,'2020 budget'!$AT$230,'2020 budget'!$AV$230,'2020 budget'!$AX$230,'2020 budget'!$AZ$230,'2020 budget'!$BB$230,'2020 budget'!$BD$230,'2020 budget'!$BF$230,'2020 budget'!$BH$230,'2020 budget'!$BJ$230,'2020 budget'!$BL$230,'2020 budget'!$BN$230,'2020 budget'!$BP$230,'2020 budget'!$BR$230,'2020 budget'!$BT$230,'2020 budget'!$BV$230</definedName>
    <definedName name="QB_FORMULA_133" localSheetId="2" hidden="1">'After Budget meeting'!$AR$230,'After Budget meeting'!$AT$230,'After Budget meeting'!$AV$230,'After Budget meeting'!$AX$230,'After Budget meeting'!$AZ$230,'After Budget meeting'!$BB$230,'After Budget meeting'!$BD$230,'After Budget meeting'!$BF$230,'After Budget meeting'!$BH$230,'After Budget meeting'!$BJ$230,'After Budget meeting'!$BL$230,'After Budget meeting'!$BN$230,'After Budget meeting'!$BP$230,'After Budget meeting'!$BR$230,'After Budget meeting'!$BT$230,'After Budget meeting'!$BV$230</definedName>
    <definedName name="QB_FORMULA_133" localSheetId="0" hidden="1">Sheet1!$AR$246,Sheet1!$AT$246,Sheet1!$AV$246,Sheet1!$AX$246,Sheet1!$AZ$246,Sheet1!$BB$246,Sheet1!$BD$246,Sheet1!$BF$246,Sheet1!$BH$246,Sheet1!$BJ$246,Sheet1!$BL$246,Sheet1!$BN$246,Sheet1!$BP$246,Sheet1!$BR$246,Sheet1!$BT$246,Sheet1!$BV$246</definedName>
    <definedName name="QB_FORMULA_134" localSheetId="1" hidden="1">'2020 budget'!$BX$230,'2020 budget'!$BZ$230,'2020 budget'!$CB$230,'2020 budget'!$CD$230,'2020 budget'!$CF$230,'2020 budget'!$CH$230,'2020 budget'!$CJ$230,'2020 budget'!$CL$230,'2020 budget'!$CN$230,'2020 budget'!$CP$230,'2020 budget'!$L$233,'2020 budget'!$N$233,'2020 budget'!$T$233,'2020 budget'!$V$233,'2020 budget'!$AB$233,'2020 budget'!$AD$233</definedName>
    <definedName name="QB_FORMULA_134" localSheetId="2" hidden="1">'After Budget meeting'!$BX$230,'After Budget meeting'!$BZ$230,'After Budget meeting'!$CB$230,'After Budget meeting'!$CD$230,'After Budget meeting'!$CF$230,'After Budget meeting'!$CH$230,'After Budget meeting'!$CJ$230,'After Budget meeting'!$CL$230,'After Budget meeting'!$CN$230,'After Budget meeting'!$CP$230,'After Budget meeting'!$L$233,'After Budget meeting'!$N$233,'After Budget meeting'!$T$233,'After Budget meeting'!$V$233,'After Budget meeting'!$AB$233,'After Budget meeting'!$AD$233</definedName>
    <definedName name="QB_FORMULA_134" localSheetId="0" hidden="1">Sheet1!$BX$246,Sheet1!$BZ$246,Sheet1!$CB$246,Sheet1!$CD$246,Sheet1!$CF$246,Sheet1!$CH$246,Sheet1!$CJ$246,Sheet1!$CL$246,Sheet1!$CN$246,Sheet1!$CP$246,Sheet1!$L$249,Sheet1!$N$249,Sheet1!$T$249,Sheet1!$V$249,Sheet1!$AB$249,Sheet1!$AD$249</definedName>
    <definedName name="QB_FORMULA_135" localSheetId="1" hidden="1">'2020 budget'!$AJ$233,'2020 budget'!$AL$233,'2020 budget'!$AR$233,'2020 budget'!$AT$233,'2020 budget'!$AZ$233,'2020 budget'!$BB$233,'2020 budget'!$BH$233,'2020 budget'!$BJ$233,'2020 budget'!$BP$233,'2020 budget'!$BR$233,'2020 budget'!$BX$233,'2020 budget'!$BZ$233,'2020 budget'!$CF$233,'2020 budget'!$CJ$233,'2020 budget'!$CL$233,'2020 budget'!$CN$233</definedName>
    <definedName name="QB_FORMULA_135" localSheetId="2" hidden="1">'After Budget meeting'!$AJ$233,'After Budget meeting'!$AL$233,'After Budget meeting'!$AR$233,'After Budget meeting'!$AT$233,'After Budget meeting'!$AZ$233,'After Budget meeting'!$BB$233,'After Budget meeting'!$BH$233,'After Budget meeting'!$BJ$233,'After Budget meeting'!$BP$233,'After Budget meeting'!$BR$233,'After Budget meeting'!$BX$233,'After Budget meeting'!$BZ$233,'After Budget meeting'!$CF$233,'After Budget meeting'!$CJ$233,'After Budget meeting'!$CL$233,'After Budget meeting'!$CN$233</definedName>
    <definedName name="QB_FORMULA_135" localSheetId="0" hidden="1">Sheet1!$AJ$249,Sheet1!$AL$249,Sheet1!$AR$249,Sheet1!$AT$249,Sheet1!$AZ$249,Sheet1!$BB$249,Sheet1!$BH$249,Sheet1!$BJ$249,Sheet1!$BP$249,Sheet1!$BR$249,Sheet1!$BX$249,Sheet1!$BZ$249,Sheet1!$CF$249,Sheet1!$CJ$249,Sheet1!$CL$249,Sheet1!$CN$249</definedName>
    <definedName name="QB_FORMULA_136" localSheetId="1" hidden="1">'2020 budget'!$CP$233,'2020 budget'!$L$234,'2020 budget'!$N$234,'2020 budget'!$AB$234,'2020 budget'!$AJ$234,'2020 budget'!$AL$234,'2020 budget'!$BB$234,'2020 budget'!$BH$234,'2020 budget'!$BJ$234,'2020 budget'!$BX$234,'2020 budget'!$BZ$234,'2020 budget'!$CJ$234,'2020 budget'!$CL$234,'2020 budget'!$CN$234,'2020 budget'!$CP$234,'2020 budget'!$CJ$236</definedName>
    <definedName name="QB_FORMULA_136" localSheetId="2" hidden="1">'After Budget meeting'!$CP$233,'After Budget meeting'!$L$234,'After Budget meeting'!$N$234,'After Budget meeting'!$AB$234,'After Budget meeting'!$AJ$234,'After Budget meeting'!$AL$234,'After Budget meeting'!$BB$234,'After Budget meeting'!$BH$234,'After Budget meeting'!$BJ$234,'After Budget meeting'!$BX$234,'After Budget meeting'!$BZ$234,'After Budget meeting'!$CJ$234,'After Budget meeting'!$CL$234,'After Budget meeting'!$CN$234,'After Budget meeting'!$CP$234,'After Budget meeting'!$CJ$236</definedName>
    <definedName name="QB_FORMULA_136" localSheetId="0" hidden="1">Sheet1!$CP$249,Sheet1!$L$250,Sheet1!$N$250,Sheet1!$AB$250,Sheet1!$AJ$250,Sheet1!$AL$250,Sheet1!$BB$250,Sheet1!$BH$250,Sheet1!$BJ$250,Sheet1!$BX$250,Sheet1!$BZ$250,Sheet1!$CJ$250,Sheet1!$CL$250,Sheet1!$CN$250,Sheet1!$CP$250,Sheet1!$CJ$252</definedName>
    <definedName name="QB_FORMULA_137" localSheetId="1" hidden="1">'2020 budget'!$CN$236,'2020 budget'!$CP$236,'2020 budget'!$BX$237,'2020 budget'!$BZ$237,'2020 budget'!$CJ$237,'2020 budget'!$CL$237,'2020 budget'!$CN$237,'2020 budget'!$CP$237,'2020 budget'!$AR$238,'2020 budget'!$CL$238,'2020 budget'!$CN$238,'2020 budget'!$H$240,'2020 budget'!$J$240,'2020 budget'!$L$240,'2020 budget'!$N$240,'2020 budget'!$P$240</definedName>
    <definedName name="QB_FORMULA_137" localSheetId="2" hidden="1">'After Budget meeting'!$CN$236,'After Budget meeting'!$CP$236,'After Budget meeting'!$BX$237,'After Budget meeting'!$BZ$237,'After Budget meeting'!$CJ$237,'After Budget meeting'!$CL$237,'After Budget meeting'!$CN$237,'After Budget meeting'!$CP$237,'After Budget meeting'!$AR$238,'After Budget meeting'!$CL$238,'After Budget meeting'!$CN$238,'After Budget meeting'!$H$240,'After Budget meeting'!$J$240,'After Budget meeting'!$L$240,'After Budget meeting'!$N$240,'After Budget meeting'!$P$240</definedName>
    <definedName name="QB_FORMULA_137" localSheetId="0" hidden="1">Sheet1!$CN$252,Sheet1!$CP$252,Sheet1!$BX$253,Sheet1!$BZ$253,Sheet1!$CJ$253,Sheet1!$CL$253,Sheet1!$CN$253,Sheet1!$CP$253,Sheet1!$AR$254,Sheet1!$CL$254,Sheet1!$CN$254,Sheet1!$H$256,Sheet1!$J$256,Sheet1!$L$256,Sheet1!$N$256,Sheet1!$P$256</definedName>
    <definedName name="QB_FORMULA_138" localSheetId="1" hidden="1">'2020 budget'!$R$240,'2020 budget'!$T$240,'2020 budget'!$V$240,'2020 budget'!$X$240,'2020 budget'!$Z$240,'2020 budget'!$AB$240,'2020 budget'!$AD$240,'2020 budget'!$AF$240,'2020 budget'!$AH$240,'2020 budget'!$AJ$240,'2020 budget'!$AL$240,'2020 budget'!$AN$240,'2020 budget'!$AP$240,'2020 budget'!$AR$240,'2020 budget'!$AT$240,'2020 budget'!$AV$240</definedName>
    <definedName name="QB_FORMULA_138" localSheetId="2" hidden="1">'After Budget meeting'!$R$240,'After Budget meeting'!$T$240,'After Budget meeting'!$V$240,'After Budget meeting'!$X$240,'After Budget meeting'!$Z$240,'After Budget meeting'!$AB$240,'After Budget meeting'!$AD$240,'After Budget meeting'!$AF$240,'After Budget meeting'!$AH$240,'After Budget meeting'!$AJ$240,'After Budget meeting'!$AL$240,'After Budget meeting'!$AN$240,'After Budget meeting'!$AP$240,'After Budget meeting'!$AR$240,'After Budget meeting'!$AT$240,'After Budget meeting'!$AV$240</definedName>
    <definedName name="QB_FORMULA_138" localSheetId="0" hidden="1">Sheet1!$R$256,Sheet1!$T$256,Sheet1!$V$256,Sheet1!$X$256,Sheet1!$Z$256,Sheet1!$AB$256,Sheet1!$AD$256,Sheet1!$AF$256,Sheet1!$AH$256,Sheet1!$AJ$256,Sheet1!$AL$256,Sheet1!$AN$256,Sheet1!$AP$256,Sheet1!$AR$256,Sheet1!$AT$256,Sheet1!$AV$256</definedName>
    <definedName name="QB_FORMULA_139" localSheetId="1" hidden="1">'2020 budget'!$AX$240,'2020 budget'!$AZ$240,'2020 budget'!$BB$240,'2020 budget'!$BD$240,'2020 budget'!$BF$240,'2020 budget'!$BH$240,'2020 budget'!$BJ$240,'2020 budget'!$BL$240,'2020 budget'!$BN$240,'2020 budget'!$BP$240,'2020 budget'!$BR$240,'2020 budget'!$BT$240,'2020 budget'!$BV$240,'2020 budget'!$BX$240,'2020 budget'!$BZ$240,'2020 budget'!$CD$240</definedName>
    <definedName name="QB_FORMULA_139" localSheetId="2" hidden="1">'After Budget meeting'!$AX$240,'After Budget meeting'!$AZ$240,'After Budget meeting'!$BB$240,'After Budget meeting'!$BD$240,'After Budget meeting'!$BF$240,'After Budget meeting'!$BH$240,'After Budget meeting'!$BJ$240,'After Budget meeting'!$BL$240,'After Budget meeting'!$BN$240,'After Budget meeting'!$BP$240,'After Budget meeting'!$BR$240,'After Budget meeting'!$BT$240,'After Budget meeting'!$BV$240,'After Budget meeting'!$BX$240,'After Budget meeting'!$BZ$240,'After Budget meeting'!$CD$240</definedName>
    <definedName name="QB_FORMULA_139" localSheetId="0" hidden="1">Sheet1!$AX$256,Sheet1!$AZ$256,Sheet1!$BB$256,Sheet1!$BD$256,Sheet1!$BF$256,Sheet1!$BH$256,Sheet1!$BJ$256,Sheet1!$BL$256,Sheet1!$BN$256,Sheet1!$BP$256,Sheet1!$BR$256,Sheet1!$BT$256,Sheet1!$BV$256,Sheet1!$BX$256,Sheet1!$BZ$256,Sheet1!$CD$256</definedName>
    <definedName name="QB_FORMULA_14" localSheetId="1" hidden="1">'2020 budget'!$T$23,'2020 budget'!$V$23,'2020 budget'!$X$23,'2020 budget'!$Z$23,'2020 budget'!$AB$23,'2020 budget'!$AD$23,'2020 budget'!$AF$23,'2020 budget'!$AH$23,'2020 budget'!$AJ$23,'2020 budget'!$AL$23,'2020 budget'!$AN$23,'2020 budget'!$AP$23,'2020 budget'!$AR$23,'2020 budget'!$AT$23,'2020 budget'!$AV$23,'2020 budget'!$AX$23</definedName>
    <definedName name="QB_FORMULA_14" localSheetId="2" hidden="1">'After Budget meeting'!$T$23,'After Budget meeting'!$V$23,'After Budget meeting'!$X$23,'After Budget meeting'!$Z$23,'After Budget meeting'!$AB$23,'After Budget meeting'!$AD$23,'After Budget meeting'!$AF$23,'After Budget meeting'!$AH$23,'After Budget meeting'!$AJ$23,'After Budget meeting'!$AL$23,'After Budget meeting'!$AN$23,'After Budget meeting'!$AP$23,'After Budget meeting'!$AR$23,'After Budget meeting'!$AT$23,'After Budget meeting'!$AV$23,'After Budget meeting'!$AX$23</definedName>
    <definedName name="QB_FORMULA_14" localSheetId="0" hidden="1">Sheet1!$T$23,Sheet1!$V$23,Sheet1!$X$23,Sheet1!$Z$23,Sheet1!$AB$23,Sheet1!$AD$23,Sheet1!$AF$23,Sheet1!$AH$23,Sheet1!$AJ$23,Sheet1!$AL$23,Sheet1!$AN$23,Sheet1!$AP$23,Sheet1!$AR$23,Sheet1!$AT$23,Sheet1!$AV$23,Sheet1!$AX$23</definedName>
    <definedName name="QB_FORMULA_140" localSheetId="1" hidden="1">'2020 budget'!$CF$240,'2020 budget'!$CJ$240,'2020 budget'!$CL$240,'2020 budget'!$CN$240,'2020 budget'!$CP$240,'2020 budget'!$CJ$243,'2020 budget'!$CN$243,'2020 budget'!$CP$243,'2020 budget'!$H$244,'2020 budget'!$AF$244,'2020 budget'!$BD$244,'2020 budget'!$CJ$244,'2020 budget'!$CN$244,'2020 budget'!$CP$244,'2020 budget'!$AJ$245,'2020 budget'!$AR$245</definedName>
    <definedName name="QB_FORMULA_140" localSheetId="2" hidden="1">'After Budget meeting'!$CF$240,'After Budget meeting'!$CJ$240,'After Budget meeting'!$CL$240,'After Budget meeting'!$CN$240,'After Budget meeting'!$CP$240,'After Budget meeting'!$CJ$243,'After Budget meeting'!$CN$243,'After Budget meeting'!$CP$243,'After Budget meeting'!$H$244,'After Budget meeting'!$AF$244,'After Budget meeting'!$BD$244,'After Budget meeting'!$CJ$244,'After Budget meeting'!$CN$244,'After Budget meeting'!$CP$244,'After Budget meeting'!$AJ$245,'After Budget meeting'!$AR$245</definedName>
    <definedName name="QB_FORMULA_140" localSheetId="0" hidden="1">Sheet1!$CF$256,Sheet1!$CJ$256,Sheet1!$CL$256,Sheet1!$CN$256,Sheet1!$CP$256,Sheet1!$CJ$259,Sheet1!$CN$259,Sheet1!$CP$259,Sheet1!$H$260,Sheet1!$AF$260,Sheet1!$BD$260,Sheet1!$CJ$260,Sheet1!$CN$260,Sheet1!$CP$260,Sheet1!$AJ$261,Sheet1!$AR$261</definedName>
    <definedName name="QB_FORMULA_141" localSheetId="1" hidden="1">'2020 budget'!$AT$245,'2020 budget'!$AZ$245,'2020 budget'!$BB$245,'2020 budget'!$CJ$245,'2020 budget'!$CL$245,'2020 budget'!$CN$245,'2020 budget'!$CP$245,'2020 budget'!$L$251,'2020 budget'!$N$251,'2020 budget'!$AJ$251,'2020 budget'!$AR$251,'2020 budget'!$AT$251,'2020 budget'!$AZ$251,'2020 budget'!$BB$251,'2020 budget'!$BH$251,'2020 budget'!$BJ$251</definedName>
    <definedName name="QB_FORMULA_141" localSheetId="2" hidden="1">'After Budget meeting'!$AT$245,'After Budget meeting'!$AZ$245,'After Budget meeting'!$BB$245,'After Budget meeting'!$CJ$245,'After Budget meeting'!$CL$245,'After Budget meeting'!$CN$245,'After Budget meeting'!$CP$245,'After Budget meeting'!$L$251,'After Budget meeting'!$N$251,'After Budget meeting'!$AJ$251,'After Budget meeting'!$AR$251,'After Budget meeting'!$AT$251,'After Budget meeting'!$AZ$251,'After Budget meeting'!$BB$251,'After Budget meeting'!$BH$251,'After Budget meeting'!$BJ$251</definedName>
    <definedName name="QB_FORMULA_141" localSheetId="0" hidden="1">Sheet1!$AT$261,Sheet1!$AZ$261,Sheet1!$BB$261,Sheet1!$CJ$261,Sheet1!$CL$261,Sheet1!$CN$261,Sheet1!$CP$261,Sheet1!$L$267,Sheet1!$N$267,Sheet1!$AJ$267,Sheet1!$AR$267,Sheet1!$AT$267,Sheet1!$AZ$267,Sheet1!$BB$267,Sheet1!$BH$267,Sheet1!$BJ$267</definedName>
    <definedName name="QB_FORMULA_142" localSheetId="1" hidden="1">'2020 budget'!$BX$251,'2020 budget'!$BZ$251,'2020 budget'!$CJ$251,'2020 budget'!$CL$251,'2020 budget'!$CN$251,'2020 budget'!$CP$251,'2020 budget'!$N$253,'2020 budget'!$V$253,'2020 budget'!$AB$253,'2020 budget'!$AJ$253,'2020 budget'!$AL$253,'2020 budget'!$AT$253,'2020 budget'!$BB$253,'2020 budget'!$BJ$253,'2020 budget'!$BR$253,'2020 budget'!$BZ$253</definedName>
    <definedName name="QB_FORMULA_142" localSheetId="2" hidden="1">'After Budget meeting'!$BX$251,'After Budget meeting'!$BZ$251,'After Budget meeting'!$CJ$251,'After Budget meeting'!$CL$251,'After Budget meeting'!$CN$251,'After Budget meeting'!$CP$251,'After Budget meeting'!$N$253,'After Budget meeting'!$V$253,'After Budget meeting'!$AB$253,'After Budget meeting'!$AJ$253,'After Budget meeting'!$AL$253,'After Budget meeting'!$AT$253,'After Budget meeting'!$BB$253,'After Budget meeting'!$BJ$253,'After Budget meeting'!$BR$253,'After Budget meeting'!$BZ$253</definedName>
    <definedName name="QB_FORMULA_142" localSheetId="0" hidden="1">Sheet1!$BX$267,Sheet1!$BZ$267,Sheet1!$CJ$267,Sheet1!$CL$267,Sheet1!$CN$267,Sheet1!$CP$267,Sheet1!$N$269,Sheet1!$V$269,Sheet1!$AB$269,Sheet1!$AJ$269,Sheet1!$AL$269,Sheet1!$AT$269,Sheet1!$BB$269,Sheet1!$BJ$269,Sheet1!$BR$269,Sheet1!$BZ$269</definedName>
    <definedName name="QB_FORMULA_143" localSheetId="1" hidden="1">'2020 budget'!$CF$253,'2020 budget'!$CJ$253,'2020 budget'!$CL$253,'2020 budget'!$CN$253,'2020 budget'!$CP$253,'2020 budget'!$L$254,'2020 budget'!$N$254,'2020 budget'!$T$254,'2020 budget'!$V$254,'2020 budget'!$AB$254,'2020 budget'!$AD$254,'2020 budget'!$AJ$254,'2020 budget'!$AL$254,'2020 budget'!$AR$254,'2020 budget'!$AT$254,'2020 budget'!$AZ$254</definedName>
    <definedName name="QB_FORMULA_143" localSheetId="2" hidden="1">'After Budget meeting'!$CF$253,'After Budget meeting'!$CJ$253,'After Budget meeting'!$CL$253,'After Budget meeting'!$CN$253,'After Budget meeting'!$CP$253,'After Budget meeting'!$L$254,'After Budget meeting'!$N$254,'After Budget meeting'!$T$254,'After Budget meeting'!$V$254,'After Budget meeting'!$AB$254,'After Budget meeting'!$AD$254,'After Budget meeting'!$AJ$254,'After Budget meeting'!$AL$254,'After Budget meeting'!$AR$254,'After Budget meeting'!$AT$254,'After Budget meeting'!$AZ$254</definedName>
    <definedName name="QB_FORMULA_143" localSheetId="0" hidden="1">Sheet1!$CF$269,Sheet1!$CJ$269,Sheet1!$CL$269,Sheet1!$CN$269,Sheet1!$CP$269,Sheet1!$L$270,Sheet1!$N$270,Sheet1!$T$270,Sheet1!$V$270,Sheet1!$AB$270,Sheet1!$AD$270,Sheet1!$AJ$270,Sheet1!$AL$270,Sheet1!$AR$270,Sheet1!$AT$270,Sheet1!$AZ$270</definedName>
    <definedName name="QB_FORMULA_144" localSheetId="1" hidden="1">'2020 budget'!$BB$254,'2020 budget'!$BH$254,'2020 budget'!$BJ$254,'2020 budget'!$BP$254,'2020 budget'!$BR$254,'2020 budget'!$BX$254,'2020 budget'!$BZ$254,'2020 budget'!$CF$254,'2020 budget'!$CH$254,'2020 budget'!$CJ$254,'2020 budget'!$CL$254,'2020 budget'!$CN$254,'2020 budget'!$CP$254,'2020 budget'!$L$255,'2020 budget'!$N$255,'2020 budget'!$T$255</definedName>
    <definedName name="QB_FORMULA_144" localSheetId="2" hidden="1">'After Budget meeting'!$BB$254,'After Budget meeting'!$BH$254,'After Budget meeting'!$BJ$254,'After Budget meeting'!$BP$254,'After Budget meeting'!$BR$254,'After Budget meeting'!$BX$254,'After Budget meeting'!$BZ$254,'After Budget meeting'!$CF$254,'After Budget meeting'!$CH$254,'After Budget meeting'!$CJ$254,'After Budget meeting'!$CL$254,'After Budget meeting'!$CN$254,'After Budget meeting'!$CP$254,'After Budget meeting'!$L$255,'After Budget meeting'!$N$255,'After Budget meeting'!$T$255</definedName>
    <definedName name="QB_FORMULA_144" localSheetId="0" hidden="1">Sheet1!$BB$270,Sheet1!$BH$270,Sheet1!$BJ$270,Sheet1!$BP$270,Sheet1!$BR$270,Sheet1!$BX$270,Sheet1!$BZ$270,Sheet1!$CF$270,Sheet1!$CH$270,Sheet1!$CJ$270,Sheet1!$CL$270,Sheet1!$CN$270,Sheet1!$CP$270,Sheet1!$L$271,Sheet1!$N$271,Sheet1!$T$271</definedName>
    <definedName name="QB_FORMULA_145" localSheetId="1" hidden="1">'2020 budget'!$V$255,'2020 budget'!$AB$255,'2020 budget'!$AD$255,'2020 budget'!$AJ$255,'2020 budget'!$AL$255,'2020 budget'!$AR$255,'2020 budget'!$AT$255,'2020 budget'!$AZ$255,'2020 budget'!$BB$255,'2020 budget'!$BH$255,'2020 budget'!$BJ$255,'2020 budget'!$BP$255,'2020 budget'!$BR$255,'2020 budget'!$BX$255,'2020 budget'!$BZ$255,'2020 budget'!$CF$255</definedName>
    <definedName name="QB_FORMULA_145" localSheetId="2" hidden="1">'After Budget meeting'!$V$255,'After Budget meeting'!$AB$255,'After Budget meeting'!$AD$255,'After Budget meeting'!$AJ$255,'After Budget meeting'!$AL$255,'After Budget meeting'!$AR$255,'After Budget meeting'!$AT$255,'After Budget meeting'!$AZ$255,'After Budget meeting'!$BB$255,'After Budget meeting'!$BH$255,'After Budget meeting'!$BJ$255,'After Budget meeting'!$BP$255,'After Budget meeting'!$BR$255,'After Budget meeting'!$BX$255,'After Budget meeting'!$BZ$255,'After Budget meeting'!$CF$255</definedName>
    <definedName name="QB_FORMULA_145" localSheetId="0" hidden="1">Sheet1!$V$271,Sheet1!$AB$271,Sheet1!$AD$271,Sheet1!$AJ$271,Sheet1!$AL$271,Sheet1!$AR$271,Sheet1!$AT$271,Sheet1!$AZ$271,Sheet1!$BB$271,Sheet1!$BH$271,Sheet1!$BJ$271,Sheet1!$BP$271,Sheet1!$BR$271,Sheet1!$BX$271,Sheet1!$BZ$271,Sheet1!$CF$271</definedName>
    <definedName name="QB_FORMULA_146" localSheetId="1" hidden="1">'2020 budget'!$CH$255,'2020 budget'!$CJ$255,'2020 budget'!$CL$255,'2020 budget'!$CN$255,'2020 budget'!$CP$255,'2020 budget'!$L$256,'2020 budget'!$N$256,'2020 budget'!$T$256,'2020 budget'!$AR$256,'2020 budget'!$AT$256,'2020 budget'!$AZ$256,'2020 budget'!$BB$256,'2020 budget'!$BH$256,'2020 budget'!$BJ$256,'2020 budget'!$BP$256,'2020 budget'!$BR$256</definedName>
    <definedName name="QB_FORMULA_146" localSheetId="2" hidden="1">'After Budget meeting'!$CH$255,'After Budget meeting'!$CJ$255,'After Budget meeting'!$CL$255,'After Budget meeting'!$CN$255,'After Budget meeting'!$CP$255,'After Budget meeting'!$L$256,'After Budget meeting'!$N$256,'After Budget meeting'!$T$256,'After Budget meeting'!$AR$256,'After Budget meeting'!$AT$256,'After Budget meeting'!$AZ$256,'After Budget meeting'!$BB$256,'After Budget meeting'!$BH$256,'After Budget meeting'!$BJ$256,'After Budget meeting'!$BP$256,'After Budget meeting'!$BR$256</definedName>
    <definedName name="QB_FORMULA_146" localSheetId="0" hidden="1">Sheet1!$CH$271,Sheet1!$CJ$271,Sheet1!$CL$271,Sheet1!$CN$271,Sheet1!$CP$271,Sheet1!$L$272,Sheet1!$N$272,Sheet1!$T$272,Sheet1!$AR$272,Sheet1!$AT$272,Sheet1!$AZ$272,Sheet1!$BB$272,Sheet1!$BH$272,Sheet1!$BJ$272,Sheet1!$BP$272,Sheet1!$BR$272</definedName>
    <definedName name="QB_FORMULA_147" localSheetId="1" hidden="1">'2020 budget'!$BX$256,'2020 budget'!$BZ$256,'2020 budget'!$CJ$256,'2020 budget'!$CL$256,'2020 budget'!$CN$256,'2020 budget'!$CP$256,'2020 budget'!$AR$257,'2020 budget'!$AT$257,'2020 budget'!$AZ$257,'2020 budget'!$BB$257,'2020 budget'!$BP$257,'2020 budget'!$BR$257,'2020 budget'!$CF$257,'2020 budget'!$CH$257,'2020 budget'!$CJ$257,'2020 budget'!$CL$257</definedName>
    <definedName name="QB_FORMULA_147" localSheetId="2" hidden="1">'After Budget meeting'!$BX$256,'After Budget meeting'!$BZ$256,'After Budget meeting'!$CJ$256,'After Budget meeting'!$CL$256,'After Budget meeting'!$CN$256,'After Budget meeting'!$CP$256,'After Budget meeting'!$AR$257,'After Budget meeting'!$AT$257,'After Budget meeting'!$AZ$257,'After Budget meeting'!$BB$257,'After Budget meeting'!$BP$257,'After Budget meeting'!$BR$257,'After Budget meeting'!$CF$257,'After Budget meeting'!$CH$257,'After Budget meeting'!$CJ$257,'After Budget meeting'!$CL$257</definedName>
    <definedName name="QB_FORMULA_147" localSheetId="0" hidden="1">Sheet1!$BX$272,Sheet1!$BZ$272,Sheet1!$CJ$272,Sheet1!$CL$272,Sheet1!$CN$272,Sheet1!$CP$272,Sheet1!$AR$273,Sheet1!$AT$273,Sheet1!$AZ$273,Sheet1!$BB$273,Sheet1!$BP$273,Sheet1!$BR$273,Sheet1!$CF$273,Sheet1!$CH$273,Sheet1!$CJ$273,Sheet1!$CL$273</definedName>
    <definedName name="QB_FORMULA_148" localSheetId="1" hidden="1">'2020 budget'!$CN$257,'2020 budget'!$CP$257,'2020 budget'!$L$261,'2020 budget'!$N$261,'2020 budget'!$AB$261,'2020 budget'!$AD$261,'2020 budget'!$AJ$261,'2020 budget'!$AL$261,'2020 budget'!$AR$261,'2020 budget'!$AT$261,'2020 budget'!$AZ$261,'2020 budget'!$BB$261,'2020 budget'!$BH$261,'2020 budget'!$BJ$261,'2020 budget'!$BP$261,'2020 budget'!$BR$261</definedName>
    <definedName name="QB_FORMULA_148" localSheetId="2" hidden="1">'After Budget meeting'!$CN$257,'After Budget meeting'!$CP$257,'After Budget meeting'!$L$261,'After Budget meeting'!$N$261,'After Budget meeting'!$AB$261,'After Budget meeting'!$AD$261,'After Budget meeting'!$AJ$261,'After Budget meeting'!$AL$261,'After Budget meeting'!$AR$261,'After Budget meeting'!$AT$261,'After Budget meeting'!$AZ$261,'After Budget meeting'!$BB$261,'After Budget meeting'!$BH$261,'After Budget meeting'!$BJ$261,'After Budget meeting'!$BP$261,'After Budget meeting'!$BR$261</definedName>
    <definedName name="QB_FORMULA_148" localSheetId="0" hidden="1">Sheet1!$CN$273,Sheet1!$CP$273,Sheet1!$L$277,Sheet1!$N$277,Sheet1!$AB$277,Sheet1!$AD$277,Sheet1!$AJ$277,Sheet1!$AL$277,Sheet1!$AR$277,Sheet1!$AT$277,Sheet1!$AZ$277,Sheet1!$BB$277,Sheet1!$BH$277,Sheet1!$BJ$277,Sheet1!$BP$277,Sheet1!$BR$277</definedName>
    <definedName name="QB_FORMULA_149" localSheetId="1" hidden="1">'2020 budget'!$BX$261,'2020 budget'!$BZ$261,'2020 budget'!$CJ$261,'2020 budget'!$CL$261,'2020 budget'!$CN$261,'2020 budget'!$CP$261,'2020 budget'!$H$265,'2020 budget'!$J$265,'2020 budget'!$L$265,'2020 budget'!$N$265,'2020 budget'!$P$265,'2020 budget'!$R$265,'2020 budget'!$T$265,'2020 budget'!$V$265,'2020 budget'!$X$265,'2020 budget'!$Z$265</definedName>
    <definedName name="QB_FORMULA_149" localSheetId="2" hidden="1">'After Budget meeting'!$BX$261,'After Budget meeting'!$BZ$261,'After Budget meeting'!$CJ$261,'After Budget meeting'!$CL$261,'After Budget meeting'!$CN$261,'After Budget meeting'!$CP$261,'After Budget meeting'!$H$265,'After Budget meeting'!$J$265,'After Budget meeting'!$L$265,'After Budget meeting'!$N$265,'After Budget meeting'!$P$265,'After Budget meeting'!$R$265,'After Budget meeting'!$T$265,'After Budget meeting'!$V$265,'After Budget meeting'!$X$265,'After Budget meeting'!$Z$265</definedName>
    <definedName name="QB_FORMULA_149" localSheetId="0" hidden="1">Sheet1!$BX$277,Sheet1!$BZ$277,Sheet1!$CJ$277,Sheet1!$CL$277,Sheet1!$CN$277,Sheet1!$CP$277,Sheet1!$H$281,Sheet1!$J$281,Sheet1!$L$281,Sheet1!$N$281,Sheet1!$P$281,Sheet1!$R$281,Sheet1!$T$281,Sheet1!$V$281,Sheet1!$X$281,Sheet1!$Z$281</definedName>
    <definedName name="QB_FORMULA_15" localSheetId="1" hidden="1">'2020 budget'!$AZ$23,'2020 budget'!$BB$23,'2020 budget'!$BD$23,'2020 budget'!$BF$23,'2020 budget'!$BH$23,'2020 budget'!$BJ$23,'2020 budget'!$BL$23,'2020 budget'!$BN$23,'2020 budget'!$BP$23,'2020 budget'!$BR$23,'2020 budget'!$BT$23,'2020 budget'!$BV$23,'2020 budget'!$BX$23,'2020 budget'!$BZ$23,'2020 budget'!$CB$23,'2020 budget'!$CD$23</definedName>
    <definedName name="QB_FORMULA_15" localSheetId="2" hidden="1">'After Budget meeting'!$AZ$23,'After Budget meeting'!$BB$23,'After Budget meeting'!$BD$23,'After Budget meeting'!$BF$23,'After Budget meeting'!$BH$23,'After Budget meeting'!$BJ$23,'After Budget meeting'!$BL$23,'After Budget meeting'!$BN$23,'After Budget meeting'!$BP$23,'After Budget meeting'!$BR$23,'After Budget meeting'!$BT$23,'After Budget meeting'!$BV$23,'After Budget meeting'!$BX$23,'After Budget meeting'!$BZ$23,'After Budget meeting'!$CB$23,'After Budget meeting'!$CD$23</definedName>
    <definedName name="QB_FORMULA_15" localSheetId="0" hidden="1">Sheet1!$AZ$23,Sheet1!$BB$23,Sheet1!$BD$23,Sheet1!$BF$23,Sheet1!$BH$23,Sheet1!$BJ$23,Sheet1!$BL$23,Sheet1!$BN$23,Sheet1!$BP$23,Sheet1!$BR$23,Sheet1!$BT$23,Sheet1!$BV$23,Sheet1!$BX$23,Sheet1!$BZ$23,Sheet1!$CB$23,Sheet1!$CD$23</definedName>
    <definedName name="QB_FORMULA_150" localSheetId="1" hidden="1">'2020 budget'!$AB$265,'2020 budget'!$AD$265,'2020 budget'!$AF$265,'2020 budget'!$AH$265,'2020 budget'!$AJ$265,'2020 budget'!$AL$265,'2020 budget'!$AN$265,'2020 budget'!$AP$265,'2020 budget'!$AR$265,'2020 budget'!$AT$265,'2020 budget'!$AV$265,'2020 budget'!$AX$265,'2020 budget'!$AZ$265,'2020 budget'!$BB$265,'2020 budget'!$BD$265,'2020 budget'!$BF$265</definedName>
    <definedName name="QB_FORMULA_150" localSheetId="2" hidden="1">'After Budget meeting'!$AB$265,'After Budget meeting'!$AD$265,'After Budget meeting'!$AF$265,'After Budget meeting'!$AH$265,'After Budget meeting'!$AJ$265,'After Budget meeting'!$AL$265,'After Budget meeting'!$AN$265,'After Budget meeting'!$AP$265,'After Budget meeting'!$AR$265,'After Budget meeting'!$AT$265,'After Budget meeting'!$AV$265,'After Budget meeting'!$AX$265,'After Budget meeting'!$AZ$265,'After Budget meeting'!$BB$265,'After Budget meeting'!$BD$265,'After Budget meeting'!$BF$265</definedName>
    <definedName name="QB_FORMULA_150" localSheetId="0" hidden="1">Sheet1!$AB$281,Sheet1!$AD$281,Sheet1!$AF$281,Sheet1!$AH$281,Sheet1!$AJ$281,Sheet1!$AL$281,Sheet1!$AN$281,Sheet1!$AP$281,Sheet1!$AR$281,Sheet1!$AT$281,Sheet1!$AV$281,Sheet1!$AX$281,Sheet1!$AZ$281,Sheet1!$BB$281,Sheet1!$BD$281,Sheet1!$BF$281</definedName>
    <definedName name="QB_FORMULA_151" localSheetId="1" hidden="1">'2020 budget'!$BH$265,'2020 budget'!$BJ$265,'2020 budget'!$BL$265,'2020 budget'!$BN$265,'2020 budget'!$BP$265,'2020 budget'!$BR$265,'2020 budget'!$BT$265,'2020 budget'!$BV$265,'2020 budget'!$BX$265,'2020 budget'!$BZ$265,'2020 budget'!$CB$265,'2020 budget'!$CD$265,'2020 budget'!$CF$265,'2020 budget'!$CH$265,'2020 budget'!$CJ$265,'2020 budget'!$CL$265</definedName>
    <definedName name="QB_FORMULA_151" localSheetId="2" hidden="1">'After Budget meeting'!$BH$265,'After Budget meeting'!$BJ$265,'After Budget meeting'!$BL$265,'After Budget meeting'!$BN$265,'After Budget meeting'!$BP$265,'After Budget meeting'!$BR$265,'After Budget meeting'!$BT$265,'After Budget meeting'!$BV$265,'After Budget meeting'!$BX$265,'After Budget meeting'!$BZ$265,'After Budget meeting'!$CB$265,'After Budget meeting'!$CD$265,'After Budget meeting'!$CF$265,'After Budget meeting'!$CH$265,'After Budget meeting'!$CJ$265,'After Budget meeting'!$CL$265</definedName>
    <definedName name="QB_FORMULA_151" localSheetId="0" hidden="1">Sheet1!$BH$281,Sheet1!$BJ$281,Sheet1!$BL$281,Sheet1!$BN$281,Sheet1!$BP$281,Sheet1!$BR$281,Sheet1!$BT$281,Sheet1!$BV$281,Sheet1!$BX$281,Sheet1!$BZ$281,Sheet1!$CB$281,Sheet1!$CD$281,Sheet1!$CF$281,Sheet1!$CH$281,Sheet1!$CJ$281,Sheet1!$CL$281</definedName>
    <definedName name="QB_FORMULA_152" localSheetId="1" hidden="1">'2020 budget'!$CN$265,'2020 budget'!$CP$265,'2020 budget'!$T$267,'2020 budget'!$V$267,'2020 budget'!$CJ$267,'2020 budget'!$CL$267,'2020 budget'!$CN$267,'2020 budget'!$CP$267,'2020 budget'!$L$269,'2020 budget'!$N$269,'2020 budget'!$T$269,'2020 budget'!$V$269,'2020 budget'!$AB$269,'2020 budget'!$AD$269,'2020 budget'!$AJ$269,'2020 budget'!$AL$269</definedName>
    <definedName name="QB_FORMULA_152" localSheetId="2" hidden="1">'After Budget meeting'!$CN$265,'After Budget meeting'!$CP$265,'After Budget meeting'!$T$267,'After Budget meeting'!$V$267,'After Budget meeting'!$CJ$267,'After Budget meeting'!$CL$267,'After Budget meeting'!$CN$267,'After Budget meeting'!$CP$267,'After Budget meeting'!$L$269,'After Budget meeting'!$N$269,'After Budget meeting'!$T$269,'After Budget meeting'!$V$269,'After Budget meeting'!$AB$269,'After Budget meeting'!$AD$269,'After Budget meeting'!$AJ$269,'After Budget meeting'!$AL$269</definedName>
    <definedName name="QB_FORMULA_152" localSheetId="0" hidden="1">Sheet1!$CN$281,Sheet1!$CP$281,Sheet1!$T$283,Sheet1!$V$283,Sheet1!$CJ$283,Sheet1!$CL$283,Sheet1!$CN$283,Sheet1!$CP$283,Sheet1!$L$285,Sheet1!$N$285,Sheet1!$T$285,Sheet1!$V$285,Sheet1!$AB$285,Sheet1!$AD$285,Sheet1!$AJ$285,Sheet1!$AL$285</definedName>
    <definedName name="QB_FORMULA_153" localSheetId="1" hidden="1">'2020 budget'!$AR$269,'2020 budget'!$AT$269,'2020 budget'!$AZ$269,'2020 budget'!$BB$269,'2020 budget'!$BH$269,'2020 budget'!$BJ$269,'2020 budget'!$BP$269,'2020 budget'!$BR$269,'2020 budget'!$BX$269,'2020 budget'!$BZ$269,'2020 budget'!$CF$269,'2020 budget'!$CJ$269,'2020 budget'!$CL$269,'2020 budget'!$CN$269,'2020 budget'!$CP$269,'2020 budget'!$AR$270</definedName>
    <definedName name="QB_FORMULA_153" localSheetId="2" hidden="1">'After Budget meeting'!$AR$269,'After Budget meeting'!$AT$269,'After Budget meeting'!$AZ$269,'After Budget meeting'!$BB$269,'After Budget meeting'!$BH$269,'After Budget meeting'!$BJ$269,'After Budget meeting'!$BP$269,'After Budget meeting'!$BR$269,'After Budget meeting'!$BX$269,'After Budget meeting'!$BZ$269,'After Budget meeting'!$CF$269,'After Budget meeting'!$CJ$269,'After Budget meeting'!$CL$269,'After Budget meeting'!$CN$269,'After Budget meeting'!$CP$269,'After Budget meeting'!$AR$270</definedName>
    <definedName name="QB_FORMULA_153" localSheetId="0" hidden="1">Sheet1!$AR$285,Sheet1!$AT$285,Sheet1!$AZ$285,Sheet1!$BB$285,Sheet1!$BH$285,Sheet1!$BJ$285,Sheet1!$BP$285,Sheet1!$BR$285,Sheet1!$BX$285,Sheet1!$BZ$285,Sheet1!$CF$285,Sheet1!$CJ$285,Sheet1!$CL$285,Sheet1!$CN$285,Sheet1!$CP$285,Sheet1!$AR$286</definedName>
    <definedName name="QB_FORMULA_154" localSheetId="1" hidden="1">'2020 budget'!$AT$270,'2020 budget'!$AZ$270,'2020 budget'!$BB$270,'2020 budget'!$BH$270,'2020 budget'!$BX$270,'2020 budget'!$BZ$270,'2020 budget'!$CJ$270,'2020 budget'!$CL$270,'2020 budget'!$CN$270,'2020 budget'!$CP$270,'2020 budget'!$L$271,'2020 budget'!$N$271,'2020 budget'!$T$271,'2020 budget'!$V$271,'2020 budget'!$AB$271,'2020 budget'!$AD$271</definedName>
    <definedName name="QB_FORMULA_154" localSheetId="2" hidden="1">'After Budget meeting'!$AT$270,'After Budget meeting'!$AZ$270,'After Budget meeting'!$BB$270,'After Budget meeting'!$BH$270,'After Budget meeting'!$BX$270,'After Budget meeting'!$BZ$270,'After Budget meeting'!$CJ$270,'After Budget meeting'!$CL$270,'After Budget meeting'!$CN$270,'After Budget meeting'!$CP$270,'After Budget meeting'!$L$271,'After Budget meeting'!$N$271,'After Budget meeting'!$T$271,'After Budget meeting'!$V$271,'After Budget meeting'!$AB$271,'After Budget meeting'!$AD$271</definedName>
    <definedName name="QB_FORMULA_154" localSheetId="0" hidden="1">Sheet1!$AT$286,Sheet1!$AZ$286,Sheet1!$BB$286,Sheet1!$BH$286,Sheet1!$BX$286,Sheet1!$BZ$286,Sheet1!$CJ$286,Sheet1!$CL$286,Sheet1!$CN$286,Sheet1!$CP$286,Sheet1!$L$287,Sheet1!$N$287,Sheet1!$T$287,Sheet1!$V$287,Sheet1!$AB$287,Sheet1!$AD$287</definedName>
    <definedName name="QB_FORMULA_155" localSheetId="1" hidden="1">'2020 budget'!$AJ$271,'2020 budget'!$AL$271,'2020 budget'!$AR$271,'2020 budget'!$AT$271,'2020 budget'!$AZ$271,'2020 budget'!$BB$271,'2020 budget'!$BH$271,'2020 budget'!$BJ$271,'2020 budget'!$BP$271,'2020 budget'!$BR$271,'2020 budget'!$BX$271,'2020 budget'!$BZ$271,'2020 budget'!$CF$271,'2020 budget'!$CJ$271,'2020 budget'!$CL$271,'2020 budget'!$CN$271</definedName>
    <definedName name="QB_FORMULA_155" localSheetId="2" hidden="1">'After Budget meeting'!$AJ$271,'After Budget meeting'!$AL$271,'After Budget meeting'!$AR$271,'After Budget meeting'!$AT$271,'After Budget meeting'!$AZ$271,'After Budget meeting'!$BB$271,'After Budget meeting'!$BH$271,'After Budget meeting'!$BJ$271,'After Budget meeting'!$BP$271,'After Budget meeting'!$BR$271,'After Budget meeting'!$BX$271,'After Budget meeting'!$BZ$271,'After Budget meeting'!$CF$271,'After Budget meeting'!$CJ$271,'After Budget meeting'!$CL$271,'After Budget meeting'!$CN$271</definedName>
    <definedName name="QB_FORMULA_155" localSheetId="0" hidden="1">Sheet1!$AJ$287,Sheet1!$AL$287,Sheet1!$AR$287,Sheet1!$AT$287,Sheet1!$AZ$287,Sheet1!$BB$287,Sheet1!$BH$287,Sheet1!$BJ$287,Sheet1!$BP$287,Sheet1!$BR$287,Sheet1!$BX$287,Sheet1!$BZ$287,Sheet1!$CF$287,Sheet1!$CJ$287,Sheet1!$CL$287,Sheet1!$CN$287</definedName>
    <definedName name="QB_FORMULA_156" localSheetId="1" hidden="1">'2020 budget'!$CP$271,'2020 budget'!$CJ$272,'2020 budget'!$CN$272,'2020 budget'!$CP$272,'2020 budget'!$AR$273,'2020 budget'!$BP$273,'2020 budget'!$CL$273,'2020 budget'!$CN$273,'2020 budget'!$L$274,'2020 budget'!$N$274,'2020 budget'!$T$274,'2020 budget'!$V$274,'2020 budget'!$AR$274,'2020 budget'!$AT$274,'2020 budget'!$AZ$274,'2020 budget'!$BB$274</definedName>
    <definedName name="QB_FORMULA_156" localSheetId="2" hidden="1">'After Budget meeting'!$CP$271,'After Budget meeting'!$CJ$272,'After Budget meeting'!$CN$272,'After Budget meeting'!$CP$272,'After Budget meeting'!$AR$273,'After Budget meeting'!$BP$273,'After Budget meeting'!$CL$273,'After Budget meeting'!$CN$273,'After Budget meeting'!$L$274,'After Budget meeting'!$N$274,'After Budget meeting'!$T$274,'After Budget meeting'!$V$274,'After Budget meeting'!$AR$274,'After Budget meeting'!$AT$274,'After Budget meeting'!$AZ$274,'After Budget meeting'!$BB$274</definedName>
    <definedName name="QB_FORMULA_156" localSheetId="0" hidden="1">Sheet1!$CP$287,Sheet1!$CJ$288,Sheet1!$CN$288,Sheet1!$CP$288,Sheet1!$AR$289,Sheet1!$BP$289,Sheet1!$CL$289,Sheet1!$CN$289,Sheet1!$L$290,Sheet1!$N$290,Sheet1!$T$290,Sheet1!$V$290,Sheet1!$AR$290,Sheet1!$AT$290,Sheet1!$AZ$290,Sheet1!$BB$290</definedName>
    <definedName name="QB_FORMULA_157" localSheetId="1" hidden="1">'2020 budget'!$BH$274,'2020 budget'!$BJ$274,'2020 budget'!$BP$274,'2020 budget'!$CJ$274,'2020 budget'!$CL$274,'2020 budget'!$CN$274,'2020 budget'!$CP$274,'2020 budget'!$L$275,'2020 budget'!$N$275,'2020 budget'!$AJ$275,'2020 budget'!$AL$275,'2020 budget'!$AR$275,'2020 budget'!$AT$275,'2020 budget'!$AZ$275,'2020 budget'!$BB$275,'2020 budget'!$BP$275</definedName>
    <definedName name="QB_FORMULA_157" localSheetId="2" hidden="1">'After Budget meeting'!$BH$274,'After Budget meeting'!$BJ$274,'After Budget meeting'!$BP$274,'After Budget meeting'!$CJ$274,'After Budget meeting'!$CL$274,'After Budget meeting'!$CN$274,'After Budget meeting'!$CP$274,'After Budget meeting'!$L$275,'After Budget meeting'!$N$275,'After Budget meeting'!$AJ$275,'After Budget meeting'!$AL$275,'After Budget meeting'!$AR$275,'After Budget meeting'!$AT$275,'After Budget meeting'!$AZ$275,'After Budget meeting'!$BB$275,'After Budget meeting'!$BP$275</definedName>
    <definedName name="QB_FORMULA_157" localSheetId="0" hidden="1">Sheet1!$BH$290,Sheet1!$BJ$290,Sheet1!$BP$290,Sheet1!$CJ$290,Sheet1!$CL$290,Sheet1!$CN$290,Sheet1!$CP$290,Sheet1!$L$291,Sheet1!$N$291,Sheet1!$AJ$291,Sheet1!$AL$291,Sheet1!$AR$291,Sheet1!$AT$291,Sheet1!$AZ$291,Sheet1!$BB$291,Sheet1!$BP$291</definedName>
    <definedName name="QB_FORMULA_158" localSheetId="1" hidden="1">'2020 budget'!$BX$275,'2020 budget'!$BZ$275,'2020 budget'!$CJ$275,'2020 budget'!$CL$275,'2020 budget'!$CN$275,'2020 budget'!$CP$275,'2020 budget'!$AB$277,'2020 budget'!$AD$277,'2020 budget'!$AJ$277,'2020 budget'!$AR$277,'2020 budget'!$AT$277,'2020 budget'!$AZ$277,'2020 budget'!$BB$277,'2020 budget'!$BH$277,'2020 budget'!$BJ$277,'2020 budget'!$BP$277</definedName>
    <definedName name="QB_FORMULA_158" localSheetId="2" hidden="1">'After Budget meeting'!$BX$275,'After Budget meeting'!$BZ$275,'After Budget meeting'!$CJ$275,'After Budget meeting'!$CL$275,'After Budget meeting'!$CN$275,'After Budget meeting'!$CP$275,'After Budget meeting'!$AB$277,'After Budget meeting'!$AD$277,'After Budget meeting'!$AJ$277,'After Budget meeting'!$AR$277,'After Budget meeting'!$AT$277,'After Budget meeting'!$AZ$277,'After Budget meeting'!$BB$277,'After Budget meeting'!$BH$277,'After Budget meeting'!$BJ$277,'After Budget meeting'!$BP$277</definedName>
    <definedName name="QB_FORMULA_158" localSheetId="0" hidden="1">Sheet1!$BX$291,Sheet1!$BZ$291,Sheet1!$CJ$291,Sheet1!$CL$291,Sheet1!$CN$291,Sheet1!$CP$291,Sheet1!$AB$293,Sheet1!$AD$293,Sheet1!$AJ$293,Sheet1!$AR$293,Sheet1!$AT$293,Sheet1!$AZ$293,Sheet1!$BB$293,Sheet1!$BH$293,Sheet1!$BJ$293,Sheet1!$BP$293</definedName>
    <definedName name="QB_FORMULA_159" localSheetId="1" hidden="1">'2020 budget'!$BR$277,'2020 budget'!$BX$277,'2020 budget'!$BZ$277,'2020 budget'!$CJ$277,'2020 budget'!$CL$277,'2020 budget'!$CN$277,'2020 budget'!$CP$277,'2020 budget'!$CJ$279,'2020 budget'!$CN$279,'2020 budget'!$CP$279,'2020 budget'!$L$281,'2020 budget'!$N$281,'2020 budget'!$T$281,'2020 budget'!$AB$281,'2020 budget'!$AD$281,'2020 budget'!$AJ$281</definedName>
    <definedName name="QB_FORMULA_159" localSheetId="2" hidden="1">'After Budget meeting'!$BR$277,'After Budget meeting'!$BX$277,'After Budget meeting'!$BZ$277,'After Budget meeting'!$CJ$277,'After Budget meeting'!$CL$277,'After Budget meeting'!$CN$277,'After Budget meeting'!$CP$277,'After Budget meeting'!$CJ$279,'After Budget meeting'!$CN$279,'After Budget meeting'!$CP$279,'After Budget meeting'!$L$281,'After Budget meeting'!$N$281,'After Budget meeting'!$T$281,'After Budget meeting'!$AB$281,'After Budget meeting'!$AD$281,'After Budget meeting'!$AJ$281</definedName>
    <definedName name="QB_FORMULA_159" localSheetId="0" hidden="1">Sheet1!$BR$293,Sheet1!$BX$293,Sheet1!$BZ$293,Sheet1!$CJ$293,Sheet1!$CL$293,Sheet1!$CN$293,Sheet1!$CP$293,Sheet1!$CJ$295,Sheet1!$CN$295,Sheet1!$CP$295,Sheet1!$L$297,Sheet1!$N$297,Sheet1!$T$297,Sheet1!$AB$297,Sheet1!$AD$297,Sheet1!$AJ$297</definedName>
    <definedName name="QB_FORMULA_16" localSheetId="1" hidden="1">'2020 budget'!$CF$23,'2020 budget'!$CH$23,'2020 budget'!$CJ$23,'2020 budget'!$CL$23,'2020 budget'!$CN$23,'2020 budget'!$CP$23,'2020 budget'!$T$25,'2020 budget'!$V$25,'2020 budget'!$AB$25,'2020 budget'!$AD$25,'2020 budget'!$AR$25,'2020 budget'!$AT$25,'2020 budget'!$BP$25,'2020 budget'!$BR$25,'2020 budget'!$CJ$25,'2020 budget'!$CL$25</definedName>
    <definedName name="QB_FORMULA_16" localSheetId="2" hidden="1">'After Budget meeting'!$CF$23,'After Budget meeting'!$CH$23,'After Budget meeting'!$CJ$23,'After Budget meeting'!$CL$23,'After Budget meeting'!$CN$23,'After Budget meeting'!$CP$23,'After Budget meeting'!$T$25,'After Budget meeting'!$V$25,'After Budget meeting'!$AB$25,'After Budget meeting'!$AD$25,'After Budget meeting'!$AR$25,'After Budget meeting'!$AT$25,'After Budget meeting'!$BP$25,'After Budget meeting'!$BR$25,'After Budget meeting'!$CJ$25,'After Budget meeting'!$CL$25</definedName>
    <definedName name="QB_FORMULA_16" localSheetId="0" hidden="1">Sheet1!$CF$23,Sheet1!$CH$23,Sheet1!$CJ$23,Sheet1!$CL$23,Sheet1!$CN$23,Sheet1!$CP$23,Sheet1!$T$25,Sheet1!$V$25,Sheet1!$AB$25,Sheet1!$AD$25,Sheet1!$AR$25,Sheet1!$AT$25,Sheet1!$BP$25,Sheet1!$BR$25,Sheet1!$CJ$25,Sheet1!$CL$25</definedName>
    <definedName name="QB_FORMULA_160" localSheetId="1" hidden="1">'2020 budget'!$AL$281,'2020 budget'!$AR$281,'2020 budget'!$AT$281,'2020 budget'!$AZ$281,'2020 budget'!$BH$281,'2020 budget'!$BJ$281,'2020 budget'!$BP$281,'2020 budget'!$BR$281,'2020 budget'!$BX$281,'2020 budget'!$BZ$281,'2020 budget'!$CF$281,'2020 budget'!$CJ$281,'2020 budget'!$CL$281,'2020 budget'!$CN$281,'2020 budget'!$CP$281,'2020 budget'!$BX$283</definedName>
    <definedName name="QB_FORMULA_160" localSheetId="2" hidden="1">'After Budget meeting'!$AL$281,'After Budget meeting'!$AR$281,'After Budget meeting'!$AT$281,'After Budget meeting'!$AZ$281,'After Budget meeting'!$BH$281,'After Budget meeting'!$BJ$281,'After Budget meeting'!$BP$281,'After Budget meeting'!$BR$281,'After Budget meeting'!$BX$281,'After Budget meeting'!$BZ$281,'After Budget meeting'!$CF$281,'After Budget meeting'!$CJ$281,'After Budget meeting'!$CL$281,'After Budget meeting'!$CN$281,'After Budget meeting'!$CP$281,'After Budget meeting'!$BX$283</definedName>
    <definedName name="QB_FORMULA_160" localSheetId="0" hidden="1">Sheet1!$AL$297,Sheet1!$AR$297,Sheet1!$AT$297,Sheet1!$AZ$297,Sheet1!$BH$297,Sheet1!$BJ$297,Sheet1!$BP$297,Sheet1!$BR$297,Sheet1!$BX$297,Sheet1!$BZ$297,Sheet1!$CF$297,Sheet1!$CJ$297,Sheet1!$CL$297,Sheet1!$CN$297,Sheet1!$CP$297,Sheet1!$BX$299</definedName>
    <definedName name="QB_FORMULA_161" localSheetId="1" hidden="1">'2020 budget'!$BZ$283,'2020 budget'!$CJ$283,'2020 budget'!$CN$283,'2020 budget'!$CP$283,'2020 budget'!$L$284,'2020 budget'!$N$284,'2020 budget'!$T$284,'2020 budget'!$AB$284,'2020 budget'!$AD$284,'2020 budget'!$AJ$284,'2020 budget'!$AL$284,'2020 budget'!$AR$284,'2020 budget'!$AT$284,'2020 budget'!$AZ$284,'2020 budget'!$BH$284,'2020 budget'!$BJ$284</definedName>
    <definedName name="QB_FORMULA_161" localSheetId="2" hidden="1">'After Budget meeting'!$BZ$283,'After Budget meeting'!$CJ$283,'After Budget meeting'!$CN$283,'After Budget meeting'!$CP$283,'After Budget meeting'!$L$284,'After Budget meeting'!$N$284,'After Budget meeting'!$T$284,'After Budget meeting'!$AB$284,'After Budget meeting'!$AD$284,'After Budget meeting'!$AJ$284,'After Budget meeting'!$AL$284,'After Budget meeting'!$AR$284,'After Budget meeting'!$AT$284,'After Budget meeting'!$AZ$284,'After Budget meeting'!$BH$284,'After Budget meeting'!$BJ$284</definedName>
    <definedName name="QB_FORMULA_161" localSheetId="0" hidden="1">Sheet1!$BZ$299,Sheet1!$CJ$299,Sheet1!$CN$299,Sheet1!$CP$299,Sheet1!$L$300,Sheet1!$N$300,Sheet1!$T$300,Sheet1!$AB$300,Sheet1!$AD$300,Sheet1!$AJ$300,Sheet1!$AL$300,Sheet1!$AR$300,Sheet1!$AT$300,Sheet1!$AZ$300,Sheet1!$BH$300,Sheet1!$BJ$300</definedName>
    <definedName name="QB_FORMULA_162" localSheetId="1" hidden="1">'2020 budget'!$BP$284,'2020 budget'!$BR$284,'2020 budget'!$BX$284,'2020 budget'!$BZ$284,'2020 budget'!$CF$284,'2020 budget'!$CJ$284,'2020 budget'!$CL$284,'2020 budget'!$CN$284,'2020 budget'!$CP$284,'2020 budget'!$H$285,'2020 budget'!$J$285,'2020 budget'!$L$285,'2020 budget'!$N$285,'2020 budget'!$R$285,'2020 budget'!$T$285,'2020 budget'!$X$285</definedName>
    <definedName name="QB_FORMULA_162" localSheetId="2" hidden="1">'After Budget meeting'!$BP$284,'After Budget meeting'!$BR$284,'After Budget meeting'!$BX$284,'After Budget meeting'!$BZ$284,'After Budget meeting'!$CF$284,'After Budget meeting'!$CJ$284,'After Budget meeting'!$CL$284,'After Budget meeting'!$CN$284,'After Budget meeting'!$CP$284,'After Budget meeting'!$H$285,'After Budget meeting'!$J$285,'After Budget meeting'!$L$285,'After Budget meeting'!$N$285,'After Budget meeting'!$R$285,'After Budget meeting'!$T$285,'After Budget meeting'!$X$285</definedName>
    <definedName name="QB_FORMULA_162" localSheetId="0" hidden="1">Sheet1!$BP$300,Sheet1!$BR$300,Sheet1!$BX$300,Sheet1!$BZ$300,Sheet1!$CF$300,Sheet1!$CJ$300,Sheet1!$CL$300,Sheet1!$CN$300,Sheet1!$CP$300,Sheet1!$H$301,Sheet1!$J$301,Sheet1!$L$301,Sheet1!$N$301,Sheet1!$R$301,Sheet1!$T$301,Sheet1!$X$301</definedName>
    <definedName name="QB_FORMULA_163" localSheetId="1" hidden="1">'2020 budget'!$Z$285,'2020 budget'!$AB$285,'2020 budget'!$AD$285,'2020 budget'!$AF$285,'2020 budget'!$AH$285,'2020 budget'!$AJ$285,'2020 budget'!$AL$285,'2020 budget'!$AN$285,'2020 budget'!$AP$285,'2020 budget'!$AR$285,'2020 budget'!$AT$285,'2020 budget'!$AX$285,'2020 budget'!$AZ$285,'2020 budget'!$BD$285,'2020 budget'!$BF$285,'2020 budget'!$BH$285</definedName>
    <definedName name="QB_FORMULA_163" localSheetId="2" hidden="1">'After Budget meeting'!$Z$285,'After Budget meeting'!$AB$285,'After Budget meeting'!$AD$285,'After Budget meeting'!$AF$285,'After Budget meeting'!$AH$285,'After Budget meeting'!$AJ$285,'After Budget meeting'!$AL$285,'After Budget meeting'!$AN$285,'After Budget meeting'!$AP$285,'After Budget meeting'!$AR$285,'After Budget meeting'!$AT$285,'After Budget meeting'!$AX$285,'After Budget meeting'!$AZ$285,'After Budget meeting'!$BD$285,'After Budget meeting'!$BF$285,'After Budget meeting'!$BH$285</definedName>
    <definedName name="QB_FORMULA_163" localSheetId="0" hidden="1">Sheet1!$Z$301,Sheet1!$AB$301,Sheet1!$AD$301,Sheet1!$AF$301,Sheet1!$AH$301,Sheet1!$AJ$301,Sheet1!$AL$301,Sheet1!$AN$301,Sheet1!$AP$301,Sheet1!$AR$301,Sheet1!$AT$301,Sheet1!$AX$301,Sheet1!$AZ$301,Sheet1!$BD$301,Sheet1!$BF$301,Sheet1!$BH$301</definedName>
    <definedName name="QB_FORMULA_164" localSheetId="1" hidden="1">'2020 budget'!$BJ$285,'2020 budget'!$BL$285,'2020 budget'!$BN$285,'2020 budget'!$BP$285,'2020 budget'!$BR$285,'2020 budget'!$BT$285,'2020 budget'!$BV$285,'2020 budget'!$BX$285,'2020 budget'!$BZ$285,'2020 budget'!$CD$285,'2020 budget'!$CF$285,'2020 budget'!$CJ$285,'2020 budget'!$CL$285,'2020 budget'!$CN$285,'2020 budget'!$CP$285,'2020 budget'!$CJ$286</definedName>
    <definedName name="QB_FORMULA_164" localSheetId="2" hidden="1">'After Budget meeting'!$BJ$285,'After Budget meeting'!$BL$285,'After Budget meeting'!$BN$285,'After Budget meeting'!$BP$285,'After Budget meeting'!$BR$285,'After Budget meeting'!$BT$285,'After Budget meeting'!$BV$285,'After Budget meeting'!$BX$285,'After Budget meeting'!$BZ$285,'After Budget meeting'!$CD$285,'After Budget meeting'!$CF$285,'After Budget meeting'!$CJ$285,'After Budget meeting'!$CL$285,'After Budget meeting'!$CN$285,'After Budget meeting'!$CP$285,'After Budget meeting'!$CJ$286</definedName>
    <definedName name="QB_FORMULA_164" localSheetId="0" hidden="1">Sheet1!$BJ$301,Sheet1!$BL$301,Sheet1!$BN$301,Sheet1!$BP$301,Sheet1!$BR$301,Sheet1!$BT$301,Sheet1!$BV$301,Sheet1!$BX$301,Sheet1!$BZ$301,Sheet1!$CD$301,Sheet1!$CF$301,Sheet1!$CJ$301,Sheet1!$CL$301,Sheet1!$CN$301,Sheet1!$CP$301,Sheet1!$CJ$302</definedName>
    <definedName name="QB_FORMULA_165" localSheetId="1" hidden="1">'2020 budget'!$CN$286,'2020 budget'!$CP$286,'2020 budget'!$L$292,'2020 budget'!$N$292,'2020 budget'!$T$292,'2020 budget'!$V$292,'2020 budget'!$AB$292,'2020 budget'!$AD$292,'2020 budget'!$AJ$292,'2020 budget'!$AL$292,'2020 budget'!$AR$292,'2020 budget'!$AT$292,'2020 budget'!$AZ$292,'2020 budget'!$BB$292,'2020 budget'!$BH$292,'2020 budget'!$BJ$292</definedName>
    <definedName name="QB_FORMULA_165" localSheetId="2" hidden="1">'After Budget meeting'!$CN$286,'After Budget meeting'!$CP$286,'After Budget meeting'!$L$292,'After Budget meeting'!$N$292,'After Budget meeting'!$T$292,'After Budget meeting'!$V$292,'After Budget meeting'!$AB$292,'After Budget meeting'!$AD$292,'After Budget meeting'!$AJ$292,'After Budget meeting'!$AL$292,'After Budget meeting'!$AR$292,'After Budget meeting'!$AT$292,'After Budget meeting'!$AZ$292,'After Budget meeting'!$BB$292,'After Budget meeting'!$BH$292,'After Budget meeting'!$BJ$292</definedName>
    <definedName name="QB_FORMULA_165" localSheetId="0" hidden="1">Sheet1!$CN$302,Sheet1!$CP$302,Sheet1!$L$308,Sheet1!$N$308,Sheet1!$T$308,Sheet1!$V$308,Sheet1!$AB$308,Sheet1!$AD$308,Sheet1!$AJ$308,Sheet1!$AL$308,Sheet1!$AR$308,Sheet1!$AT$308,Sheet1!$AZ$308,Sheet1!$BB$308,Sheet1!$BH$308,Sheet1!$BJ$308</definedName>
    <definedName name="QB_FORMULA_166" localSheetId="1" hidden="1">'2020 budget'!$BP$292,'2020 budget'!$BR$292,'2020 budget'!$BX$292,'2020 budget'!$BZ$292,'2020 budget'!$CF$292,'2020 budget'!$CH$292,'2020 budget'!$CJ$292,'2020 budget'!$CL$292,'2020 budget'!$CN$292,'2020 budget'!$CP$292,'2020 budget'!$BX$294,'2020 budget'!$BZ$294,'2020 budget'!$CJ$294,'2020 budget'!$CL$294,'2020 budget'!$CN$294,'2020 budget'!$CP$294</definedName>
    <definedName name="QB_FORMULA_166" localSheetId="2" hidden="1">'After Budget meeting'!$BP$292,'After Budget meeting'!$BR$292,'After Budget meeting'!$BX$292,'After Budget meeting'!$BZ$292,'After Budget meeting'!$CF$292,'After Budget meeting'!$CH$292,'After Budget meeting'!$CJ$292,'After Budget meeting'!$CL$292,'After Budget meeting'!$CN$292,'After Budget meeting'!$CP$292,'After Budget meeting'!$BX$294,'After Budget meeting'!$BZ$294,'After Budget meeting'!$CJ$294,'After Budget meeting'!$CL$294,'After Budget meeting'!$CN$294,'After Budget meeting'!$CP$294</definedName>
    <definedName name="QB_FORMULA_166" localSheetId="0" hidden="1">Sheet1!$BP$308,Sheet1!$BR$308,Sheet1!$BX$308,Sheet1!$BZ$308,Sheet1!$CF$308,Sheet1!$CH$308,Sheet1!$CJ$308,Sheet1!$CL$308,Sheet1!$CN$308,Sheet1!$CP$308,Sheet1!$BX$310,Sheet1!$BZ$310,Sheet1!$CJ$310,Sheet1!$CL$310,Sheet1!$CN$310,Sheet1!$CP$310</definedName>
    <definedName name="QB_FORMULA_167" localSheetId="1" hidden="1">'2020 budget'!$L$295,'2020 budget'!$N$295,'2020 budget'!$T$295,'2020 budget'!$V$295,'2020 budget'!$AB$295,'2020 budget'!$AD$295,'2020 budget'!$AJ$295,'2020 budget'!$AL$295,'2020 budget'!$AR$295,'2020 budget'!$AT$295,'2020 budget'!$AZ$295,'2020 budget'!$BB$295,'2020 budget'!$BH$295,'2020 budget'!$BJ$295,'2020 budget'!$BP$295,'2020 budget'!$BR$295</definedName>
    <definedName name="QB_FORMULA_167" localSheetId="2" hidden="1">'After Budget meeting'!$L$295,'After Budget meeting'!$N$295,'After Budget meeting'!$T$295,'After Budget meeting'!$V$295,'After Budget meeting'!$AB$295,'After Budget meeting'!$AD$295,'After Budget meeting'!$AJ$295,'After Budget meeting'!$AL$295,'After Budget meeting'!$AR$295,'After Budget meeting'!$AT$295,'After Budget meeting'!$AZ$295,'After Budget meeting'!$BB$295,'After Budget meeting'!$BH$295,'After Budget meeting'!$BJ$295,'After Budget meeting'!$BP$295,'After Budget meeting'!$BR$295</definedName>
    <definedName name="QB_FORMULA_167" localSheetId="0" hidden="1">Sheet1!$L$311,Sheet1!$N$311,Sheet1!$T$311,Sheet1!$V$311,Sheet1!$AB$311,Sheet1!$AD$311,Sheet1!$AJ$311,Sheet1!$AL$311,Sheet1!$AR$311,Sheet1!$AT$311,Sheet1!$AZ$311,Sheet1!$BB$311,Sheet1!$BH$311,Sheet1!$BJ$311,Sheet1!$BP$311,Sheet1!$BR$311</definedName>
    <definedName name="QB_FORMULA_168" localSheetId="1" hidden="1">'2020 budget'!$BX$295,'2020 budget'!$BZ$295,'2020 budget'!$CF$295,'2020 budget'!$CJ$295,'2020 budget'!$CL$295,'2020 budget'!$CN$295,'2020 budget'!$CP$295,'2020 budget'!$L$299,'2020 budget'!$N$299,'2020 budget'!$T$299,'2020 budget'!$V$299,'2020 budget'!$AB$299,'2020 budget'!$AD$299,'2020 budget'!$AJ$299,'2020 budget'!$AL$299,'2020 budget'!$AR$299</definedName>
    <definedName name="QB_FORMULA_168" localSheetId="2" hidden="1">'After Budget meeting'!$BX$295,'After Budget meeting'!$BZ$295,'After Budget meeting'!$CF$295,'After Budget meeting'!$CJ$295,'After Budget meeting'!$CL$295,'After Budget meeting'!$CN$295,'After Budget meeting'!$CP$295,'After Budget meeting'!$L$299,'After Budget meeting'!$N$299,'After Budget meeting'!$T$299,'After Budget meeting'!$V$299,'After Budget meeting'!$AB$299,'After Budget meeting'!$AD$299,'After Budget meeting'!$AJ$299,'After Budget meeting'!$AL$299,'After Budget meeting'!$AR$299</definedName>
    <definedName name="QB_FORMULA_168" localSheetId="0" hidden="1">Sheet1!$BX$311,Sheet1!$BZ$311,Sheet1!$CF$311,Sheet1!$CJ$311,Sheet1!$CL$311,Sheet1!$CN$311,Sheet1!$CP$311,Sheet1!$L$315,Sheet1!$N$315,Sheet1!$T$315,Sheet1!$V$315,Sheet1!$AB$315,Sheet1!$AD$315,Sheet1!$AJ$315,Sheet1!$AL$315,Sheet1!$AR$315</definedName>
    <definedName name="QB_FORMULA_169" localSheetId="1" hidden="1">'2020 budget'!$AT$299,'2020 budget'!$AZ$299,'2020 budget'!$BB$299,'2020 budget'!$BH$299,'2020 budget'!$BP$299,'2020 budget'!$BR$299,'2020 budget'!$BX$299,'2020 budget'!$BZ$299,'2020 budget'!$CF$299,'2020 budget'!$CJ$299,'2020 budget'!$CL$299,'2020 budget'!$CN$299,'2020 budget'!$CP$299,'2020 budget'!$H$300,'2020 budget'!$J$300,'2020 budget'!$L$300</definedName>
    <definedName name="QB_FORMULA_169" localSheetId="2" hidden="1">'After Budget meeting'!$AT$299,'After Budget meeting'!$AZ$299,'After Budget meeting'!$BB$299,'After Budget meeting'!$BH$299,'After Budget meeting'!$BP$299,'After Budget meeting'!$BR$299,'After Budget meeting'!$BX$299,'After Budget meeting'!$BZ$299,'After Budget meeting'!$CF$299,'After Budget meeting'!$CJ$299,'After Budget meeting'!$CL$299,'After Budget meeting'!$CN$299,'After Budget meeting'!$CP$299,'After Budget meeting'!$H$300,'After Budget meeting'!$J$300,'After Budget meeting'!$L$300</definedName>
    <definedName name="QB_FORMULA_169" localSheetId="0" hidden="1">Sheet1!$AT$315,Sheet1!$AZ$315,Sheet1!$BB$315,Sheet1!$BH$315,Sheet1!$BP$315,Sheet1!$BR$315,Sheet1!$BX$315,Sheet1!$BZ$315,Sheet1!$CF$315,Sheet1!$CJ$315,Sheet1!$CL$315,Sheet1!$CN$315,Sheet1!$CP$315,Sheet1!$H$316,Sheet1!$J$316,Sheet1!$L$316</definedName>
    <definedName name="QB_FORMULA_17" localSheetId="1" hidden="1">'2020 budget'!$CN$25,'2020 budget'!$CP$25,'2020 budget'!$P$27,'2020 budget'!$R$27,'2020 budget'!$T$27,'2020 budget'!$V$27,'2020 budget'!$X$27,'2020 budget'!$AB$27,'2020 budget'!$AD$27,'2020 budget'!$AN$27,'2020 budget'!$AP$27,'2020 budget'!$AR$27,'2020 budget'!$AT$27,'2020 budget'!$BL$27,'2020 budget'!$BN$27,'2020 budget'!$BP$27</definedName>
    <definedName name="QB_FORMULA_17" localSheetId="2" hidden="1">'After Budget meeting'!$CN$25,'After Budget meeting'!$CP$25,'After Budget meeting'!$P$27,'After Budget meeting'!$R$27,'After Budget meeting'!$T$27,'After Budget meeting'!$V$27,'After Budget meeting'!$X$27,'After Budget meeting'!$AB$27,'After Budget meeting'!$AD$27,'After Budget meeting'!$AN$27,'After Budget meeting'!$AP$27,'After Budget meeting'!$AR$27,'After Budget meeting'!$AT$27,'After Budget meeting'!$BL$27,'After Budget meeting'!$BN$27,'After Budget meeting'!$BP$27</definedName>
    <definedName name="QB_FORMULA_17" localSheetId="0" hidden="1">Sheet1!$CN$25,Sheet1!$CP$25,Sheet1!$P$27,Sheet1!$R$27,Sheet1!$T$27,Sheet1!$V$27,Sheet1!$X$27,Sheet1!$AB$27,Sheet1!$AD$27,Sheet1!$AN$27,Sheet1!$AP$27,Sheet1!$AR$27,Sheet1!$AT$27,Sheet1!$BL$27,Sheet1!$BN$27,Sheet1!$BP$27</definedName>
    <definedName name="QB_FORMULA_170" localSheetId="1" hidden="1">'2020 budget'!$N$300,'2020 budget'!$P$300,'2020 budget'!$R$300,'2020 budget'!$T$300,'2020 budget'!$V$300,'2020 budget'!$X$300,'2020 budget'!$Z$300,'2020 budget'!$AB$300,'2020 budget'!$AD$300,'2020 budget'!$AF$300,'2020 budget'!$AH$300,'2020 budget'!$AJ$300,'2020 budget'!$AL$300,'2020 budget'!$AN$300,'2020 budget'!$AP$300,'2020 budget'!$AR$300</definedName>
    <definedName name="QB_FORMULA_170" localSheetId="2" hidden="1">'After Budget meeting'!$N$300,'After Budget meeting'!$P$300,'After Budget meeting'!$R$300,'After Budget meeting'!$T$300,'After Budget meeting'!$V$300,'After Budget meeting'!$X$300,'After Budget meeting'!$Z$300,'After Budget meeting'!$AB$300,'After Budget meeting'!$AD$300,'After Budget meeting'!$AF$300,'After Budget meeting'!$AH$300,'After Budget meeting'!$AJ$300,'After Budget meeting'!$AL$300,'After Budget meeting'!$AN$300,'After Budget meeting'!$AP$300,'After Budget meeting'!$AR$300</definedName>
    <definedName name="QB_FORMULA_170" localSheetId="0" hidden="1">Sheet1!$N$316,Sheet1!$P$316,Sheet1!$R$316,Sheet1!$T$316,Sheet1!$V$316,Sheet1!$X$316,Sheet1!$Z$316,Sheet1!$AB$316,Sheet1!$AD$316,Sheet1!$AF$316,Sheet1!$AH$316,Sheet1!$AJ$316,Sheet1!$AL$316,Sheet1!$AN$316,Sheet1!$AP$316,Sheet1!$AR$316</definedName>
    <definedName name="QB_FORMULA_171" localSheetId="1" hidden="1">'2020 budget'!$AT$300,'2020 budget'!$AV$300,'2020 budget'!$AX$300,'2020 budget'!$AZ$300,'2020 budget'!$BB$300,'2020 budget'!$BF$300,'2020 budget'!$BH$300,'2020 budget'!$BL$300,'2020 budget'!$BN$300,'2020 budget'!$BP$300,'2020 budget'!$BR$300,'2020 budget'!$BT$300,'2020 budget'!$BV$300,'2020 budget'!$BX$300,'2020 budget'!$BZ$300,'2020 budget'!$CD$300</definedName>
    <definedName name="QB_FORMULA_171" localSheetId="2" hidden="1">'After Budget meeting'!$AT$300,'After Budget meeting'!$AV$300,'After Budget meeting'!$AX$300,'After Budget meeting'!$AZ$300,'After Budget meeting'!$BB$300,'After Budget meeting'!$BF$300,'After Budget meeting'!$BH$300,'After Budget meeting'!$BL$300,'After Budget meeting'!$BN$300,'After Budget meeting'!$BP$300,'After Budget meeting'!$BR$300,'After Budget meeting'!$BT$300,'After Budget meeting'!$BV$300,'After Budget meeting'!$BX$300,'After Budget meeting'!$BZ$300,'After Budget meeting'!$CD$300</definedName>
    <definedName name="QB_FORMULA_171" localSheetId="0" hidden="1">Sheet1!$AT$316,Sheet1!$AV$316,Sheet1!$AX$316,Sheet1!$AZ$316,Sheet1!$BB$316,Sheet1!$BF$316,Sheet1!$BH$316,Sheet1!$BL$316,Sheet1!$BN$316,Sheet1!$BP$316,Sheet1!$BR$316,Sheet1!$BT$316,Sheet1!$BV$316,Sheet1!$BX$316,Sheet1!$BZ$316,Sheet1!$CD$316</definedName>
    <definedName name="QB_FORMULA_172" localSheetId="1" hidden="1">'2020 budget'!$CF$300,'2020 budget'!$CJ$300,'2020 budget'!$CL$300,'2020 budget'!$CN$300,'2020 budget'!$CP$300,'2020 budget'!$AR$304,'2020 budget'!$AT$304,'2020 budget'!$CJ$304,'2020 budget'!$CL$304,'2020 budget'!$CN$304,'2020 budget'!$CP$304,'2020 budget'!$AN$305,'2020 budget'!$AP$305,'2020 budget'!$AR$305,'2020 budget'!$AT$305,'2020 budget'!$CJ$305</definedName>
    <definedName name="QB_FORMULA_172" localSheetId="2" hidden="1">'After Budget meeting'!$CF$300,'After Budget meeting'!$CJ$300,'After Budget meeting'!$CL$300,'After Budget meeting'!$CN$300,'After Budget meeting'!$CP$300,'After Budget meeting'!$AR$304,'After Budget meeting'!$AT$304,'After Budget meeting'!$CJ$304,'After Budget meeting'!$CL$304,'After Budget meeting'!$CN$304,'After Budget meeting'!$CP$304,'After Budget meeting'!$AN$305,'After Budget meeting'!$AP$305,'After Budget meeting'!$AR$305,'After Budget meeting'!$AT$305,'After Budget meeting'!$CJ$305</definedName>
    <definedName name="QB_FORMULA_172" localSheetId="0" hidden="1">Sheet1!$CF$316,Sheet1!$CJ$316,Sheet1!$CL$316,Sheet1!$CN$316,Sheet1!$CP$316,Sheet1!$AR$320,Sheet1!$AT$320,Sheet1!$CJ$320,Sheet1!$CL$320,Sheet1!$CN$320,Sheet1!$CP$320,Sheet1!$AN$321,Sheet1!$AP$321,Sheet1!$AR$321,Sheet1!$AT$321,Sheet1!$CJ$321</definedName>
    <definedName name="QB_FORMULA_173" localSheetId="1" hidden="1">'2020 budget'!$CL$305,'2020 budget'!$CN$305,'2020 budget'!$CP$305,'2020 budget'!$L$314,'2020 budget'!$T$314,'2020 budget'!$AB$314,'2020 budget'!$AJ$314,'2020 budget'!$AR$314,'2020 budget'!$AZ$314,'2020 budget'!$BH$314,'2020 budget'!$BP$314,'2020 budget'!$BX$314,'2020 budget'!$CF$314,'2020 budget'!$CL$314,'2020 budget'!$CN$314,'2020 budget'!$J$315</definedName>
    <definedName name="QB_FORMULA_173" localSheetId="2" hidden="1">'After Budget meeting'!$CL$305,'After Budget meeting'!$CN$305,'After Budget meeting'!$CP$305,'After Budget meeting'!$L$314,'After Budget meeting'!$T$314,'After Budget meeting'!$AB$314,'After Budget meeting'!$AJ$314,'After Budget meeting'!$AR$314,'After Budget meeting'!$AZ$314,'After Budget meeting'!$BH$314,'After Budget meeting'!$BP$314,'After Budget meeting'!$BX$314,'After Budget meeting'!$CF$314,'After Budget meeting'!$CL$314,'After Budget meeting'!$CN$314,'After Budget meeting'!$J$315</definedName>
    <definedName name="QB_FORMULA_173" localSheetId="0" hidden="1">Sheet1!$CL$321,Sheet1!$CN$321,Sheet1!$CP$321,Sheet1!$L$330,Sheet1!$T$330,Sheet1!$AB$330,Sheet1!$AJ$330,Sheet1!$AR$330,Sheet1!$AZ$330,Sheet1!$BH$330,Sheet1!$BP$330,Sheet1!$BX$330,Sheet1!$CF$330,Sheet1!$CL$330,Sheet1!$CN$330,Sheet1!$J$331</definedName>
    <definedName name="QB_FORMULA_174" localSheetId="1" hidden="1">'2020 budget'!$L$315,'2020 budget'!$R$315,'2020 budget'!$T$315,'2020 budget'!$Z$315,'2020 budget'!$AB$315,'2020 budget'!$AH$315,'2020 budget'!$AJ$315,'2020 budget'!$AP$315,'2020 budget'!$AR$315,'2020 budget'!$AX$315,'2020 budget'!$AZ$315,'2020 budget'!$BF$315,'2020 budget'!$BH$315,'2020 budget'!$BN$315,'2020 budget'!$BP$315,'2020 budget'!$BV$315</definedName>
    <definedName name="QB_FORMULA_174" localSheetId="2" hidden="1">'After Budget meeting'!$L$315,'After Budget meeting'!$R$315,'After Budget meeting'!$T$315,'After Budget meeting'!$Z$315,'After Budget meeting'!$AB$315,'After Budget meeting'!$AH$315,'After Budget meeting'!$AJ$315,'After Budget meeting'!$AP$315,'After Budget meeting'!$AR$315,'After Budget meeting'!$AX$315,'After Budget meeting'!$AZ$315,'After Budget meeting'!$BF$315,'After Budget meeting'!$BH$315,'After Budget meeting'!$BN$315,'After Budget meeting'!$BP$315,'After Budget meeting'!$BV$315</definedName>
    <definedName name="QB_FORMULA_174" localSheetId="0" hidden="1">Sheet1!$L$331,Sheet1!$R$331,Sheet1!$T$331,Sheet1!$Z$331,Sheet1!$AB$331,Sheet1!$AH$331,Sheet1!$AJ$331,Sheet1!$AP$331,Sheet1!$AR$331,Sheet1!$AX$331,Sheet1!$AZ$331,Sheet1!$BF$331,Sheet1!$BH$331,Sheet1!$BN$331,Sheet1!$BP$331,Sheet1!$BV$331</definedName>
    <definedName name="QB_FORMULA_175" localSheetId="1" hidden="1">'2020 budget'!$BX$315,'2020 budget'!$CD$315,'2020 budget'!$CF$315,'2020 budget'!$CL$315,'2020 budget'!$CN$315,'2020 budget'!$BH$316,'2020 budget'!$CL$316,'2020 budget'!$CN$316,'2020 budget'!$H$337,'2020 budget'!$J$337,'2020 budget'!$L$337,'2020 budget'!$N$337,'2020 budget'!$P$337,'2020 budget'!$R$337,'2020 budget'!$T$337,'2020 budget'!$V$337</definedName>
    <definedName name="QB_FORMULA_175" localSheetId="2" hidden="1">'After Budget meeting'!$BX$315,'After Budget meeting'!$CD$315,'After Budget meeting'!$CF$315,'After Budget meeting'!$CL$315,'After Budget meeting'!$CN$315,'After Budget meeting'!$BH$316,'After Budget meeting'!$CL$316,'After Budget meeting'!$CN$316,'After Budget meeting'!$H$337,'After Budget meeting'!$J$337,'After Budget meeting'!$L$337,'After Budget meeting'!$N$337,'After Budget meeting'!$P$337,'After Budget meeting'!$R$337,'After Budget meeting'!$T$337,'After Budget meeting'!$V$337</definedName>
    <definedName name="QB_FORMULA_175" localSheetId="0" hidden="1">Sheet1!$BX$331,Sheet1!$CD$331,Sheet1!$CF$331,Sheet1!$CL$331,Sheet1!$CN$331,Sheet1!$BH$332,Sheet1!$CL$332,Sheet1!$CN$332,Sheet1!$H$353,Sheet1!$J$353,Sheet1!$L$353,Sheet1!$N$353,Sheet1!$P$353,Sheet1!$R$353,Sheet1!$T$353,Sheet1!$V$353</definedName>
    <definedName name="QB_FORMULA_176" localSheetId="1" hidden="1">'2020 budget'!$X$337,'2020 budget'!$Z$337,'2020 budget'!$AB$337,'2020 budget'!$AD$337,'2020 budget'!$AF$337,'2020 budget'!$AH$337,'2020 budget'!$AJ$337,'2020 budget'!$AL$337,'2020 budget'!$AN$337,'2020 budget'!$AP$337,'2020 budget'!$AR$337,'2020 budget'!$AT$337,'2020 budget'!$AV$337,'2020 budget'!$AX$337,'2020 budget'!$AZ$337,'2020 budget'!$BB$337</definedName>
    <definedName name="QB_FORMULA_176" localSheetId="2" hidden="1">'After Budget meeting'!$X$337,'After Budget meeting'!$Z$337,'After Budget meeting'!$AB$337,'After Budget meeting'!$AD$337,'After Budget meeting'!$AF$337,'After Budget meeting'!$AH$337,'After Budget meeting'!$AJ$337,'After Budget meeting'!$AL$337,'After Budget meeting'!$AN$337,'After Budget meeting'!$AP$337,'After Budget meeting'!$AR$337,'After Budget meeting'!$AT$337,'After Budget meeting'!$AV$337,'After Budget meeting'!$AX$337,'After Budget meeting'!$AZ$337,'After Budget meeting'!$BB$337</definedName>
    <definedName name="QB_FORMULA_176" localSheetId="0" hidden="1">Sheet1!$X$353,Sheet1!$Z$353,Sheet1!$AB$353,Sheet1!$AD$353,Sheet1!$AF$353,Sheet1!$AH$353,Sheet1!$AJ$353,Sheet1!$AL$353,Sheet1!$AN$353,Sheet1!$AP$353,Sheet1!$AR$353,Sheet1!$AT$353,Sheet1!$AV$353,Sheet1!$AX$353,Sheet1!$AZ$353,Sheet1!$BB$353</definedName>
    <definedName name="QB_FORMULA_177" localSheetId="1" hidden="1">'2020 budget'!$BD$337,'2020 budget'!$BF$337,'2020 budget'!$BH$337,'2020 budget'!$BJ$337,'2020 budget'!$BL$337,'2020 budget'!$BN$337,'2020 budget'!$BP$337,'2020 budget'!$BR$337,'2020 budget'!$BT$337,'2020 budget'!$BV$337,'2020 budget'!$BX$337,'2020 budget'!$BZ$337,'2020 budget'!$CB$337,'2020 budget'!$CD$337,'2020 budget'!$CF$337,'2020 budget'!$CH$337</definedName>
    <definedName name="QB_FORMULA_177" localSheetId="2" hidden="1">'After Budget meeting'!$BD$337,'After Budget meeting'!$BF$337,'After Budget meeting'!$BH$337,'After Budget meeting'!$BJ$337,'After Budget meeting'!$BL$337,'After Budget meeting'!$BN$337,'After Budget meeting'!$BP$337,'After Budget meeting'!$BR$337,'After Budget meeting'!$BT$337,'After Budget meeting'!$BV$337,'After Budget meeting'!$BX$337,'After Budget meeting'!$BZ$337,'After Budget meeting'!$CB$337,'After Budget meeting'!$CD$337,'After Budget meeting'!$CF$337,'After Budget meeting'!$CH$337</definedName>
    <definedName name="QB_FORMULA_177" localSheetId="0" hidden="1">Sheet1!$BD$353,Sheet1!$BF$353,Sheet1!$BH$353,Sheet1!$BJ$353,Sheet1!$BL$353,Sheet1!$BN$353,Sheet1!$BP$353,Sheet1!$BR$353,Sheet1!$BT$353,Sheet1!$BV$353,Sheet1!$BX$353,Sheet1!$BZ$353,Sheet1!$CB$353,Sheet1!$CD$353,Sheet1!$CF$353,Sheet1!$CH$353</definedName>
    <definedName name="QB_FORMULA_178" localSheetId="1" hidden="1">'2020 budget'!$CJ$337,'2020 budget'!$CL$337,'2020 budget'!$CN$337,'2020 budget'!$CP$337,'2020 budget'!$H$338,'2020 budget'!$J$338,'2020 budget'!$L$338,'2020 budget'!$N$338,'2020 budget'!$P$338,'2020 budget'!$R$338,'2020 budget'!$T$338,'2020 budget'!$V$338,'2020 budget'!$X$338,'2020 budget'!$Z$338,'2020 budget'!$AB$338,'2020 budget'!$AD$338</definedName>
    <definedName name="QB_FORMULA_178" localSheetId="2" hidden="1">'After Budget meeting'!$CJ$337,'After Budget meeting'!$CL$337,'After Budget meeting'!$CN$337,'After Budget meeting'!$CP$337,'After Budget meeting'!$H$338,'After Budget meeting'!$J$338,'After Budget meeting'!$L$338,'After Budget meeting'!$N$338,'After Budget meeting'!$P$338,'After Budget meeting'!$R$338,'After Budget meeting'!$T$338,'After Budget meeting'!$V$338,'After Budget meeting'!$X$338,'After Budget meeting'!$Z$338,'After Budget meeting'!$AB$338,'After Budget meeting'!$AD$338</definedName>
    <definedName name="QB_FORMULA_178" localSheetId="0" hidden="1">Sheet1!$CJ$353,Sheet1!$CL$353,Sheet1!$CN$353,Sheet1!$CP$353,Sheet1!$H$354,Sheet1!$J$354,Sheet1!$L$354,Sheet1!$N$354,Sheet1!$P$354,Sheet1!$R$354,Sheet1!$T$354,Sheet1!$V$354,Sheet1!$X$354,Sheet1!$Z$354,Sheet1!$AB$354,Sheet1!$AD$354</definedName>
    <definedName name="QB_FORMULA_179" localSheetId="1" hidden="1">'2020 budget'!$AF$338,'2020 budget'!$AH$338,'2020 budget'!$AJ$338,'2020 budget'!$AL$338,'2020 budget'!$AN$338,'2020 budget'!$AP$338,'2020 budget'!$AR$338,'2020 budget'!$AT$338,'2020 budget'!$AV$338,'2020 budget'!$AX$338,'2020 budget'!$AZ$338,'2020 budget'!$BB$338,'2020 budget'!$BD$338,'2020 budget'!$BF$338,'2020 budget'!$BH$338,'2020 budget'!$BJ$338</definedName>
    <definedName name="QB_FORMULA_179" localSheetId="2" hidden="1">'After Budget meeting'!$AF$338,'After Budget meeting'!$AH$338,'After Budget meeting'!$AJ$338,'After Budget meeting'!$AL$338,'After Budget meeting'!$AN$338,'After Budget meeting'!$AP$338,'After Budget meeting'!$AR$338,'After Budget meeting'!$AT$338,'After Budget meeting'!$AV$338,'After Budget meeting'!$AX$338,'After Budget meeting'!$AZ$338,'After Budget meeting'!$BB$338,'After Budget meeting'!$BD$338,'After Budget meeting'!$BF$338,'After Budget meeting'!$BH$338,'After Budget meeting'!$BJ$338</definedName>
    <definedName name="QB_FORMULA_179" localSheetId="0" hidden="1">Sheet1!$AF$354,Sheet1!$AH$354,Sheet1!$AJ$354,Sheet1!$AL$354,Sheet1!$AN$354,Sheet1!$AP$354,Sheet1!$AR$354,Sheet1!$AT$354,Sheet1!$AV$354,Sheet1!$AX$354,Sheet1!$AZ$354,Sheet1!$BB$354,Sheet1!$BD$354,Sheet1!$BF$354,Sheet1!$BH$354,Sheet1!$BJ$354</definedName>
    <definedName name="QB_FORMULA_18" localSheetId="1" hidden="1">'2020 budget'!$BR$27,'2020 budget'!$CJ$27,'2020 budget'!$CL$27,'2020 budget'!$CN$27,'2020 budget'!$CP$27,'2020 budget'!$T$28,'2020 budget'!$V$28,'2020 budget'!$AB$28,'2020 budget'!$AJ$28,'2020 budget'!$AR$28,'2020 budget'!$AZ$28,'2020 budget'!$BH$28,'2020 budget'!$BP$28,'2020 budget'!$BR$28,'2020 budget'!$BX$28,'2020 budget'!$BZ$28</definedName>
    <definedName name="QB_FORMULA_18" localSheetId="2" hidden="1">'After Budget meeting'!$BR$27,'After Budget meeting'!$CJ$27,'After Budget meeting'!$CL$27,'After Budget meeting'!$CN$27,'After Budget meeting'!$CP$27,'After Budget meeting'!$T$28,'After Budget meeting'!$V$28,'After Budget meeting'!$AB$28,'After Budget meeting'!$AJ$28,'After Budget meeting'!$AR$28,'After Budget meeting'!$AZ$28,'After Budget meeting'!$BH$28,'After Budget meeting'!$BP$28,'After Budget meeting'!$BR$28,'After Budget meeting'!$BX$28,'After Budget meeting'!$BZ$28</definedName>
    <definedName name="QB_FORMULA_18" localSheetId="0" hidden="1">Sheet1!$BR$27,Sheet1!$CJ$27,Sheet1!$CL$27,Sheet1!$CN$27,Sheet1!$CP$27,Sheet1!$T$28,Sheet1!$V$28,Sheet1!$AB$28,Sheet1!$AJ$28,Sheet1!$AR$28,Sheet1!$AZ$28,Sheet1!$BH$28,Sheet1!$BP$28,Sheet1!$BR$28,Sheet1!$BX$28,Sheet1!$BZ$28</definedName>
    <definedName name="QB_FORMULA_180" localSheetId="1" hidden="1">'2020 budget'!$BL$338,'2020 budget'!$BN$338,'2020 budget'!$BP$338,'2020 budget'!$BR$338,'2020 budget'!$BT$338,'2020 budget'!$BV$338,'2020 budget'!$BX$338,'2020 budget'!$BZ$338,'2020 budget'!$CB$338,'2020 budget'!$CD$338,'2020 budget'!$CF$338,'2020 budget'!$CH$338,'2020 budget'!$CJ$338,'2020 budget'!$CL$338,'2020 budget'!$CN$338,'2020 budget'!$CP$338</definedName>
    <definedName name="QB_FORMULA_180" localSheetId="2" hidden="1">'After Budget meeting'!$BL$338,'After Budget meeting'!$BN$338,'After Budget meeting'!$BP$338,'After Budget meeting'!$BR$338,'After Budget meeting'!$BT$338,'After Budget meeting'!$BV$338,'After Budget meeting'!$BX$338,'After Budget meeting'!$BZ$338,'After Budget meeting'!$CB$338,'After Budget meeting'!$CD$338,'After Budget meeting'!$CF$338,'After Budget meeting'!$CH$338,'After Budget meeting'!$CJ$338,'After Budget meeting'!$CL$338,'After Budget meeting'!$CN$338,'After Budget meeting'!$CP$338</definedName>
    <definedName name="QB_FORMULA_180" localSheetId="0" hidden="1">Sheet1!$BL$354,Sheet1!$BN$354,Sheet1!$BP$354,Sheet1!$BR$354,Sheet1!$BT$354,Sheet1!$BV$354,Sheet1!$BX$354,Sheet1!$BZ$354,Sheet1!$CB$354,Sheet1!$CD$354,Sheet1!$CF$354,Sheet1!$CH$354,Sheet1!$CJ$354,Sheet1!$CL$354,Sheet1!$CN$354,Sheet1!$CP$354</definedName>
    <definedName name="QB_FORMULA_181" localSheetId="1" hidden="1">'2020 budget'!$H$344,'2020 budget'!$J$344,'2020 budget'!$L$344,'2020 budget'!$N$344,'2020 budget'!$P$344,'2020 budget'!$R$344,'2020 budget'!$T$344,'2020 budget'!$V$344,'2020 budget'!$X$344,'2020 budget'!$Z$344,'2020 budget'!$AB$344,'2020 budget'!$AD$344,'2020 budget'!$AF$344,'2020 budget'!$AH$344,'2020 budget'!$AJ$344,'2020 budget'!$AL$344</definedName>
    <definedName name="QB_FORMULA_181" localSheetId="2" hidden="1">'After Budget meeting'!$H$344,'After Budget meeting'!$J$344,'After Budget meeting'!$L$344,'After Budget meeting'!$N$344,'After Budget meeting'!$P$344,'After Budget meeting'!$R$344,'After Budget meeting'!$T$344,'After Budget meeting'!$V$344,'After Budget meeting'!$X$344,'After Budget meeting'!$Z$344,'After Budget meeting'!$AB$344,'After Budget meeting'!$AD$344,'After Budget meeting'!$AF$344,'After Budget meeting'!$AH$344,'After Budget meeting'!$AJ$344,'After Budget meeting'!$AL$344</definedName>
    <definedName name="QB_FORMULA_181" localSheetId="0" hidden="1">Sheet1!$H$360,Sheet1!$J$360,Sheet1!$L$360,Sheet1!$N$360,Sheet1!$P$360,Sheet1!$R$360,Sheet1!$T$360,Sheet1!$V$360,Sheet1!$X$360,Sheet1!$Z$360,Sheet1!$AB$360,Sheet1!$AD$360,Sheet1!$AF$360,Sheet1!$AH$360,Sheet1!$AJ$360,Sheet1!$AL$360</definedName>
    <definedName name="QB_FORMULA_182" localSheetId="1" hidden="1">'2020 budget'!$AN$344,'2020 budget'!$AP$344,'2020 budget'!$AR$344,'2020 budget'!$AT$344,'2020 budget'!$AV$344,'2020 budget'!$AX$344,'2020 budget'!$AZ$344,'2020 budget'!$BB$344,'2020 budget'!$BD$344,'2020 budget'!$BF$344,'2020 budget'!$BH$344,'2020 budget'!$BJ$344,'2020 budget'!$BL$344,'2020 budget'!$BN$344,'2020 budget'!$BP$344,'2020 budget'!$BR$344</definedName>
    <definedName name="QB_FORMULA_182" localSheetId="2" hidden="1">'After Budget meeting'!$AN$344,'After Budget meeting'!$AP$344,'After Budget meeting'!$AR$344,'After Budget meeting'!$AT$344,'After Budget meeting'!$AV$344,'After Budget meeting'!$AX$344,'After Budget meeting'!$AZ$344,'After Budget meeting'!$BB$344,'After Budget meeting'!$BD$344,'After Budget meeting'!$BF$344,'After Budget meeting'!$BH$344,'After Budget meeting'!$BJ$344,'After Budget meeting'!$BL$344,'After Budget meeting'!$BN$344,'After Budget meeting'!$BP$344,'After Budget meeting'!$BR$344</definedName>
    <definedName name="QB_FORMULA_182" localSheetId="0" hidden="1">Sheet1!$AN$360,Sheet1!$AP$360,Sheet1!$AR$360,Sheet1!$AT$360,Sheet1!$AV$360,Sheet1!$AX$360,Sheet1!$AZ$360,Sheet1!$BB$360,Sheet1!$BD$360,Sheet1!$BF$360,Sheet1!$BH$360,Sheet1!$BJ$360,Sheet1!$BL$360,Sheet1!$BN$360,Sheet1!$BP$360,Sheet1!$BR$360</definedName>
    <definedName name="QB_FORMULA_183" localSheetId="1" hidden="1">'2020 budget'!$BT$344,'2020 budget'!$BV$344,'2020 budget'!$BX$344,'2020 budget'!$BZ$344,'2020 budget'!$CB$344,'2020 budget'!$CD$344,'2020 budget'!$CF$344,'2020 budget'!$CH$344,'2020 budget'!$CJ$344,'2020 budget'!$CL$344,'2020 budget'!$CN$344,'2020 budget'!$CP$344</definedName>
    <definedName name="QB_FORMULA_183" localSheetId="2" hidden="1">'After Budget meeting'!$BT$344,'After Budget meeting'!$BV$344,'After Budget meeting'!$BX$344,'After Budget meeting'!$BZ$344,'After Budget meeting'!$CB$344,'After Budget meeting'!$CD$344,'After Budget meeting'!$CF$344,'After Budget meeting'!$CH$344,'After Budget meeting'!$CJ$344,'After Budget meeting'!$CL$344,'After Budget meeting'!$CN$344,'After Budget meeting'!$CP$344</definedName>
    <definedName name="QB_FORMULA_183" localSheetId="0" hidden="1">Sheet1!$BT$360,Sheet1!$BV$360,Sheet1!$BX$360,Sheet1!$BZ$360,Sheet1!$CB$360,Sheet1!$CD$360,Sheet1!$CF$360,Sheet1!$CH$360,Sheet1!$CJ$360,Sheet1!$CL$360,Sheet1!$CN$360,Sheet1!$CP$360</definedName>
    <definedName name="QB_FORMULA_19" localSheetId="1" hidden="1">'2020 budget'!$CF$28,'2020 budget'!$CJ$28,'2020 budget'!$CL$28,'2020 budget'!$CN$28,'2020 budget'!$CP$28,'2020 budget'!$L$31,'2020 budget'!$N$31,'2020 budget'!$T$31,'2020 budget'!$V$31,'2020 budget'!$AB$31,'2020 budget'!$AD$31,'2020 budget'!$AJ$31,'2020 budget'!$AL$31,'2020 budget'!$AR$31,'2020 budget'!$AT$31,'2020 budget'!$AZ$31</definedName>
    <definedName name="QB_FORMULA_19" localSheetId="2" hidden="1">'After Budget meeting'!$CF$28,'After Budget meeting'!$CJ$28,'After Budget meeting'!$CL$28,'After Budget meeting'!$CN$28,'After Budget meeting'!$CP$28,'After Budget meeting'!$L$31,'After Budget meeting'!$N$31,'After Budget meeting'!$T$31,'After Budget meeting'!$V$31,'After Budget meeting'!$AB$31,'After Budget meeting'!$AD$31,'After Budget meeting'!$AJ$31,'After Budget meeting'!$AL$31,'After Budget meeting'!$AR$31,'After Budget meeting'!$AT$31,'After Budget meeting'!$AZ$31</definedName>
    <definedName name="QB_FORMULA_19" localSheetId="0" hidden="1">Sheet1!$CF$28,Sheet1!$CJ$28,Sheet1!$CL$28,Sheet1!$CN$28,Sheet1!$CP$28,Sheet1!$L$31,Sheet1!$N$31,Sheet1!$T$31,Sheet1!$V$31,Sheet1!$AB$31,Sheet1!$AD$31,Sheet1!$AJ$31,Sheet1!$AL$31,Sheet1!$AR$31,Sheet1!$AT$31,Sheet1!$AZ$31</definedName>
    <definedName name="QB_FORMULA_2" localSheetId="1" hidden="1">'2020 budget'!$BR$7,'2020 budget'!$BX$7,'2020 budget'!$BZ$7,'2020 budget'!$CF$7,'2020 budget'!$CJ$7,'2020 budget'!$CL$7,'2020 budget'!$CN$7,'2020 budget'!$CP$7,'2020 budget'!$CJ$9,'2020 budget'!$CN$9,'2020 budget'!$CP$9,'2020 budget'!$H$10,'2020 budget'!$J$10,'2020 budget'!$L$10,'2020 budget'!$N$10,'2020 budget'!$P$10</definedName>
    <definedName name="QB_FORMULA_2" localSheetId="2" hidden="1">'After Budget meeting'!$BR$7,'After Budget meeting'!$BX$7,'After Budget meeting'!$BZ$7,'After Budget meeting'!$CF$7,'After Budget meeting'!$CJ$7,'After Budget meeting'!$CL$7,'After Budget meeting'!$CN$7,'After Budget meeting'!$CP$7,'After Budget meeting'!$CJ$9,'After Budget meeting'!$CN$9,'After Budget meeting'!$CP$9,'After Budget meeting'!$H$10,'After Budget meeting'!$J$10,'After Budget meeting'!$L$10,'After Budget meeting'!$N$10,'After Budget meeting'!$P$10</definedName>
    <definedName name="QB_FORMULA_2" localSheetId="0" hidden="1">Sheet1!$BR$7,Sheet1!$BX$7,Sheet1!$BZ$7,Sheet1!$CF$7,Sheet1!$CJ$7,Sheet1!$CL$7,Sheet1!$CN$7,Sheet1!$CP$7,Sheet1!$CJ$9,Sheet1!$CN$9,Sheet1!$CP$9,Sheet1!$H$10,Sheet1!$J$10,Sheet1!$L$10,Sheet1!$N$10,Sheet1!$P$10</definedName>
    <definedName name="QB_FORMULA_20" localSheetId="1" hidden="1">'2020 budget'!$BB$31,'2020 budget'!$BH$31,'2020 budget'!$BJ$31,'2020 budget'!$BP$31,'2020 budget'!$BR$31,'2020 budget'!$BX$31,'2020 budget'!$BZ$31,'2020 budget'!$CF$31,'2020 budget'!$CJ$31,'2020 budget'!$CL$31,'2020 budget'!$CN$31,'2020 budget'!$CP$31,'2020 budget'!$AZ$32,'2020 budget'!$BB$32,'2020 budget'!$CJ$32,'2020 budget'!$CL$32</definedName>
    <definedName name="QB_FORMULA_20" localSheetId="2" hidden="1">'After Budget meeting'!$BB$31,'After Budget meeting'!$BH$31,'After Budget meeting'!$BJ$31,'After Budget meeting'!$BP$31,'After Budget meeting'!$BR$31,'After Budget meeting'!$BX$31,'After Budget meeting'!$BZ$31,'After Budget meeting'!$CF$31,'After Budget meeting'!$CJ$31,'After Budget meeting'!$CL$31,'After Budget meeting'!$CN$31,'After Budget meeting'!$CP$31,'After Budget meeting'!$AZ$32,'After Budget meeting'!$BB$32,'After Budget meeting'!$CJ$32,'After Budget meeting'!$CL$32</definedName>
    <definedName name="QB_FORMULA_20" localSheetId="0" hidden="1">Sheet1!$BB$31,Sheet1!$BH$31,Sheet1!$BJ$31,Sheet1!$BP$31,Sheet1!$BR$31,Sheet1!$BX$31,Sheet1!$BZ$31,Sheet1!$CF$31,Sheet1!$CJ$31,Sheet1!$CL$31,Sheet1!$CN$31,Sheet1!$CP$31,Sheet1!$AZ$32,Sheet1!$BB$32,Sheet1!$CJ$32,Sheet1!$CL$32</definedName>
    <definedName name="QB_FORMULA_21" localSheetId="1" hidden="1">'2020 budget'!$CN$32,'2020 budget'!$CP$32,'2020 budget'!$L$33,'2020 budget'!$N$33,'2020 budget'!$T$33,'2020 budget'!$V$33,'2020 budget'!$AB$33,'2020 budget'!$AD$33,'2020 budget'!$AJ$33,'2020 budget'!$AL$33,'2020 budget'!$AR$33,'2020 budget'!$AT$33,'2020 budget'!$AZ$33,'2020 budget'!$BB$33,'2020 budget'!$BH$33,'2020 budget'!$BP$33</definedName>
    <definedName name="QB_FORMULA_21" localSheetId="2" hidden="1">'After Budget meeting'!$CN$32,'After Budget meeting'!$CP$32,'After Budget meeting'!$L$33,'After Budget meeting'!$N$33,'After Budget meeting'!$T$33,'After Budget meeting'!$V$33,'After Budget meeting'!$AB$33,'After Budget meeting'!$AD$33,'After Budget meeting'!$AJ$33,'After Budget meeting'!$AL$33,'After Budget meeting'!$AR$33,'After Budget meeting'!$AT$33,'After Budget meeting'!$AZ$33,'After Budget meeting'!$BB$33,'After Budget meeting'!$BH$33,'After Budget meeting'!$BP$33</definedName>
    <definedName name="QB_FORMULA_21" localSheetId="0" hidden="1">Sheet1!$CN$32,Sheet1!$CP$32,Sheet1!$L$33,Sheet1!$N$33,Sheet1!$T$33,Sheet1!$V$33,Sheet1!$AB$33,Sheet1!$AD$33,Sheet1!$AJ$33,Sheet1!$AL$33,Sheet1!$AR$33,Sheet1!$AT$33,Sheet1!$AZ$33,Sheet1!$BB$33,Sheet1!$BH$33,Sheet1!$BP$33</definedName>
    <definedName name="QB_FORMULA_22" localSheetId="1" hidden="1">'2020 budget'!$BR$33,'2020 budget'!$BX$33,'2020 budget'!$BZ$33,'2020 budget'!$CF$33,'2020 budget'!$CJ$33,'2020 budget'!$CL$33,'2020 budget'!$CN$33,'2020 budget'!$CP$33,'2020 budget'!$BX$34,'2020 budget'!$BZ$34,'2020 budget'!$CJ$34,'2020 budget'!$CL$34,'2020 budget'!$CN$34,'2020 budget'!$CP$34,'2020 budget'!$H$37,'2020 budget'!$J$37</definedName>
    <definedName name="QB_FORMULA_22" localSheetId="2" hidden="1">'After Budget meeting'!$BR$33,'After Budget meeting'!$BX$33,'After Budget meeting'!$BZ$33,'After Budget meeting'!$CF$33,'After Budget meeting'!$CJ$33,'After Budget meeting'!$CL$33,'After Budget meeting'!$CN$33,'After Budget meeting'!$CP$33,'After Budget meeting'!$BX$34,'After Budget meeting'!$BZ$34,'After Budget meeting'!$CJ$34,'After Budget meeting'!$CL$34,'After Budget meeting'!$CN$34,'After Budget meeting'!$CP$34,'After Budget meeting'!$H$37,'After Budget meeting'!$J$37</definedName>
    <definedName name="QB_FORMULA_22" localSheetId="0" hidden="1">Sheet1!$BR$33,Sheet1!$BX$33,Sheet1!$BZ$33,Sheet1!$CF$33,Sheet1!$CJ$33,Sheet1!$CL$33,Sheet1!$CN$33,Sheet1!$CP$33,Sheet1!$BX$34,Sheet1!$BZ$34,Sheet1!$CJ$34,Sheet1!$CL$34,Sheet1!$CN$34,Sheet1!$CP$34,Sheet1!$H$37,Sheet1!$J$37</definedName>
    <definedName name="QB_FORMULA_23" localSheetId="1" hidden="1">'2020 budget'!$L$37,'2020 budget'!$N$37,'2020 budget'!$P$37,'2020 budget'!$R$37,'2020 budget'!$T$37,'2020 budget'!$V$37,'2020 budget'!$X$37,'2020 budget'!$Z$37,'2020 budget'!$AB$37,'2020 budget'!$AD$37,'2020 budget'!$AF$37,'2020 budget'!$AH$37,'2020 budget'!$AJ$37,'2020 budget'!$AL$37,'2020 budget'!$AN$37,'2020 budget'!$AP$37</definedName>
    <definedName name="QB_FORMULA_23" localSheetId="2" hidden="1">'After Budget meeting'!$L$37,'After Budget meeting'!$N$37,'After Budget meeting'!$P$37,'After Budget meeting'!$R$37,'After Budget meeting'!$T$37,'After Budget meeting'!$V$37,'After Budget meeting'!$X$37,'After Budget meeting'!$Z$37,'After Budget meeting'!$AB$37,'After Budget meeting'!$AD$37,'After Budget meeting'!$AF$37,'After Budget meeting'!$AH$37,'After Budget meeting'!$AJ$37,'After Budget meeting'!$AL$37,'After Budget meeting'!$AN$37,'After Budget meeting'!$AP$37</definedName>
    <definedName name="QB_FORMULA_23" localSheetId="0" hidden="1">Sheet1!$L$37,Sheet1!$N$37,Sheet1!$P$37,Sheet1!$R$37,Sheet1!$T$37,Sheet1!$V$37,Sheet1!$X$37,Sheet1!$Z$37,Sheet1!$AB$37,Sheet1!$AD$37,Sheet1!$AF$37,Sheet1!$AH$37,Sheet1!$AJ$37,Sheet1!$AL$37,Sheet1!$AN$37,Sheet1!$AP$37</definedName>
    <definedName name="QB_FORMULA_24" localSheetId="1" hidden="1">'2020 budget'!$AR$37,'2020 budget'!$AT$37,'2020 budget'!$AV$37,'2020 budget'!$AX$37,'2020 budget'!$AZ$37,'2020 budget'!$BB$37,'2020 budget'!$BD$37,'2020 budget'!$BF$37,'2020 budget'!$BH$37,'2020 budget'!$BJ$37,'2020 budget'!$BL$37,'2020 budget'!$BN$37,'2020 budget'!$BP$37,'2020 budget'!$BR$37,'2020 budget'!$BT$37,'2020 budget'!$BV$37</definedName>
    <definedName name="QB_FORMULA_24" localSheetId="2" hidden="1">'After Budget meeting'!$AR$37,'After Budget meeting'!$AT$37,'After Budget meeting'!$AV$37,'After Budget meeting'!$AX$37,'After Budget meeting'!$AZ$37,'After Budget meeting'!$BB$37,'After Budget meeting'!$BD$37,'After Budget meeting'!$BF$37,'After Budget meeting'!$BH$37,'After Budget meeting'!$BJ$37,'After Budget meeting'!$BL$37,'After Budget meeting'!$BN$37,'After Budget meeting'!$BP$37,'After Budget meeting'!$BR$37,'After Budget meeting'!$BT$37,'After Budget meeting'!$BV$37</definedName>
    <definedName name="QB_FORMULA_24" localSheetId="0" hidden="1">Sheet1!$AR$37,Sheet1!$AT$37,Sheet1!$AV$37,Sheet1!$AX$37,Sheet1!$AZ$37,Sheet1!$BB$37,Sheet1!$BD$37,Sheet1!$BF$37,Sheet1!$BH$37,Sheet1!$BJ$37,Sheet1!$BL$37,Sheet1!$BN$37,Sheet1!$BP$37,Sheet1!$BR$37,Sheet1!$BT$37,Sheet1!$BV$37</definedName>
    <definedName name="QB_FORMULA_25" localSheetId="1" hidden="1">'2020 budget'!$BX$37,'2020 budget'!$BZ$37,'2020 budget'!$CD$37,'2020 budget'!$CF$37,'2020 budget'!$CJ$37,'2020 budget'!$CL$37,'2020 budget'!$CN$37,'2020 budget'!$CP$37,'2020 budget'!$L$38,'2020 budget'!$N$38,'2020 budget'!$T$38,'2020 budget'!$V$38,'2020 budget'!$AB$38,'2020 budget'!$AD$38,'2020 budget'!$AJ$38,'2020 budget'!$AL$38</definedName>
    <definedName name="QB_FORMULA_25" localSheetId="2" hidden="1">'After Budget meeting'!$BX$37,'After Budget meeting'!$BZ$37,'After Budget meeting'!$CD$37,'After Budget meeting'!$CF$37,'After Budget meeting'!$CJ$37,'After Budget meeting'!$CL$37,'After Budget meeting'!$CN$37,'After Budget meeting'!$CP$37,'After Budget meeting'!$L$38,'After Budget meeting'!$N$38,'After Budget meeting'!$T$38,'After Budget meeting'!$V$38,'After Budget meeting'!$AB$38,'After Budget meeting'!$AD$38,'After Budget meeting'!$AJ$38,'After Budget meeting'!$AL$38</definedName>
    <definedName name="QB_FORMULA_25" localSheetId="0" hidden="1">Sheet1!$BX$37,Sheet1!$BZ$37,Sheet1!$CD$37,Sheet1!$CF$37,Sheet1!$CJ$37,Sheet1!$CL$37,Sheet1!$CN$37,Sheet1!$CP$37,Sheet1!$L$38,Sheet1!$N$38,Sheet1!$T$38,Sheet1!$V$38,Sheet1!$AB$38,Sheet1!$AD$38,Sheet1!$AJ$38,Sheet1!$AL$38</definedName>
    <definedName name="QB_FORMULA_26" localSheetId="1" hidden="1">'2020 budget'!$AR$38,'2020 budget'!$AT$38,'2020 budget'!$AZ$38,'2020 budget'!$BB$38,'2020 budget'!$BH$38,'2020 budget'!$BJ$38,'2020 budget'!$BP$38,'2020 budget'!$BR$38,'2020 budget'!$BX$38,'2020 budget'!$BZ$38,'2020 budget'!$CF$38,'2020 budget'!$CJ$38,'2020 budget'!$CL$38,'2020 budget'!$CN$38,'2020 budget'!$CP$38,'2020 budget'!$AJ$39</definedName>
    <definedName name="QB_FORMULA_26" localSheetId="2" hidden="1">'After Budget meeting'!$AR$38,'After Budget meeting'!$AT$38,'After Budget meeting'!$AZ$38,'After Budget meeting'!$BB$38,'After Budget meeting'!$BH$38,'After Budget meeting'!$BJ$38,'After Budget meeting'!$BP$38,'After Budget meeting'!$BR$38,'After Budget meeting'!$BX$38,'After Budget meeting'!$BZ$38,'After Budget meeting'!$CF$38,'After Budget meeting'!$CJ$38,'After Budget meeting'!$CL$38,'After Budget meeting'!$CN$38,'After Budget meeting'!$CP$38,'After Budget meeting'!$AJ$39</definedName>
    <definedName name="QB_FORMULA_26" localSheetId="0" hidden="1">Sheet1!$AR$38,Sheet1!$AT$38,Sheet1!$AZ$38,Sheet1!$BB$38,Sheet1!$BH$38,Sheet1!$BJ$38,Sheet1!$BP$38,Sheet1!$BR$38,Sheet1!$BX$38,Sheet1!$BZ$38,Sheet1!$CF$38,Sheet1!$CJ$38,Sheet1!$CL$38,Sheet1!$CN$38,Sheet1!$CP$38,Sheet1!$AJ$39</definedName>
    <definedName name="QB_FORMULA_27" localSheetId="1" hidden="1">'2020 budget'!$AL$39,'2020 budget'!$AR$39,'2020 budget'!$CJ$39,'2020 budget'!$CL$39,'2020 budget'!$CP$39,'2020 budget'!$L$40,'2020 budget'!$N$40,'2020 budget'!$AB$40,'2020 budget'!$AJ$40,'2020 budget'!$AL$40,'2020 budget'!$AZ$40,'2020 budget'!$BH$40,'2020 budget'!$BJ$40,'2020 budget'!$BX$40,'2020 budget'!$CF$40,'2020 budget'!$CH$40</definedName>
    <definedName name="QB_FORMULA_27" localSheetId="2" hidden="1">'After Budget meeting'!$AL$39,'After Budget meeting'!$AR$39,'After Budget meeting'!$CJ$39,'After Budget meeting'!$CL$39,'After Budget meeting'!$CP$39,'After Budget meeting'!$L$40,'After Budget meeting'!$N$40,'After Budget meeting'!$AB$40,'After Budget meeting'!$AJ$40,'After Budget meeting'!$AL$40,'After Budget meeting'!$AZ$40,'After Budget meeting'!$BH$40,'After Budget meeting'!$BJ$40,'After Budget meeting'!$BX$40,'After Budget meeting'!$CF$40,'After Budget meeting'!$CH$40</definedName>
    <definedName name="QB_FORMULA_27" localSheetId="0" hidden="1">Sheet1!$AL$39,Sheet1!$AR$39,Sheet1!$CJ$39,Sheet1!$CL$39,Sheet1!$CP$39,Sheet1!$L$41,Sheet1!$N$41,Sheet1!$AB$41,Sheet1!$AJ$41,Sheet1!$AL$41,Sheet1!$AZ$41,Sheet1!$BH$41,Sheet1!$BJ$41,Sheet1!$BX$41,Sheet1!$CF$41,Sheet1!$CH$41</definedName>
    <definedName name="QB_FORMULA_28" localSheetId="1" hidden="1">'2020 budget'!$CJ$40,'2020 budget'!$CL$40,'2020 budget'!$CN$40,'2020 budget'!$CP$40,'2020 budget'!$CJ$51,'2020 budget'!$CN$51,'2020 budget'!$CP$51,'2020 budget'!$BH$52,'2020 budget'!$CL$52,'2020 budget'!$CN$52,'2020 budget'!$P$56,'2020 budget'!$T$56,'2020 budget'!$V$56,'2020 budget'!$BF$56,'2020 budget'!$BH$56,'2020 budget'!$CJ$56</definedName>
    <definedName name="QB_FORMULA_28" localSheetId="2" hidden="1">'After Budget meeting'!$CJ$40,'After Budget meeting'!$CL$40,'After Budget meeting'!$CN$40,'After Budget meeting'!$CP$40,'After Budget meeting'!$CJ$51,'After Budget meeting'!$CN$51,'After Budget meeting'!$CP$51,'After Budget meeting'!$BH$52,'After Budget meeting'!$CL$52,'After Budget meeting'!$CN$52,'After Budget meeting'!$P$56,'After Budget meeting'!$T$56,'After Budget meeting'!$V$56,'After Budget meeting'!$BF$56,'After Budget meeting'!$BH$56,'After Budget meeting'!$CJ$56</definedName>
    <definedName name="QB_FORMULA_28" localSheetId="0" hidden="1">Sheet1!$CJ$41,Sheet1!$CL$41,Sheet1!$CN$41,Sheet1!$CP$41,Sheet1!$CJ$52,Sheet1!$CN$52,Sheet1!$CP$52,Sheet1!$BH$53,Sheet1!$CL$53,Sheet1!$CN$53,Sheet1!$P$57,Sheet1!$T$57,Sheet1!$V$57,Sheet1!$BF$57,Sheet1!$BH$57,Sheet1!$CJ$57</definedName>
    <definedName name="QB_FORMULA_29" localSheetId="1" hidden="1">'2020 budget'!$CL$56,'2020 budget'!$CN$56,'2020 budget'!$CP$56,'2020 budget'!$CF$58,'2020 budget'!$CL$58,'2020 budget'!$CN$58,'2020 budget'!$AB$59,'2020 budget'!$AD$59,'2020 budget'!$CJ$59,'2020 budget'!$CL$59,'2020 budget'!$CN$59,'2020 budget'!$CP$59,'2020 budget'!$BX$60,'2020 budget'!$BZ$60,'2020 budget'!$CJ$60,'2020 budget'!$CL$60</definedName>
    <definedName name="QB_FORMULA_29" localSheetId="2" hidden="1">'After Budget meeting'!$CL$56,'After Budget meeting'!$CN$56,'After Budget meeting'!$CP$56,'After Budget meeting'!$CF$58,'After Budget meeting'!$CL$58,'After Budget meeting'!$CN$58,'After Budget meeting'!$AB$59,'After Budget meeting'!$AD$59,'After Budget meeting'!$CJ$59,'After Budget meeting'!$CL$59,'After Budget meeting'!$CN$59,'After Budget meeting'!$CP$59,'After Budget meeting'!$BX$60,'After Budget meeting'!$BZ$60,'After Budget meeting'!$CJ$60,'After Budget meeting'!$CL$60</definedName>
    <definedName name="QB_FORMULA_29" localSheetId="0" hidden="1">Sheet1!$CL$57,Sheet1!$CN$57,Sheet1!$CP$57,Sheet1!$CF$59,Sheet1!$CL$59,Sheet1!$CN$59,Sheet1!$AB$60,Sheet1!$AD$60,Sheet1!$CJ$60,Sheet1!$CL$60,Sheet1!$CN$60,Sheet1!$CP$60,Sheet1!$BX$61,Sheet1!$BZ$61,Sheet1!$CJ$61,Sheet1!$CL$61</definedName>
    <definedName name="QB_FORMULA_3" localSheetId="1" hidden="1">'2020 budget'!$R$10,'2020 budget'!$T$10,'2020 budget'!$V$10,'2020 budget'!$X$10,'2020 budget'!$Z$10,'2020 budget'!$AB$10,'2020 budget'!$AD$10,'2020 budget'!$AF$10,'2020 budget'!$AH$10,'2020 budget'!$AJ$10,'2020 budget'!$AL$10,'2020 budget'!$AN$10,'2020 budget'!$AP$10,'2020 budget'!$AR$10,'2020 budget'!$AT$10,'2020 budget'!$AV$10</definedName>
    <definedName name="QB_FORMULA_3" localSheetId="2" hidden="1">'After Budget meeting'!$R$10,'After Budget meeting'!$T$10,'After Budget meeting'!$V$10,'After Budget meeting'!$X$10,'After Budget meeting'!$Z$10,'After Budget meeting'!$AB$10,'After Budget meeting'!$AD$10,'After Budget meeting'!$AF$10,'After Budget meeting'!$AH$10,'After Budget meeting'!$AJ$10,'After Budget meeting'!$AL$10,'After Budget meeting'!$AN$10,'After Budget meeting'!$AP$10,'After Budget meeting'!$AR$10,'After Budget meeting'!$AT$10,'After Budget meeting'!$AV$10</definedName>
    <definedName name="QB_FORMULA_3" localSheetId="0" hidden="1">Sheet1!$R$10,Sheet1!$T$10,Sheet1!$V$10,Sheet1!$X$10,Sheet1!$Z$10,Sheet1!$AB$10,Sheet1!$AD$10,Sheet1!$AF$10,Sheet1!$AH$10,Sheet1!$AJ$10,Sheet1!$AL$10,Sheet1!$AN$10,Sheet1!$AP$10,Sheet1!$AR$10,Sheet1!$AT$10,Sheet1!$AV$10</definedName>
    <definedName name="QB_FORMULA_30" localSheetId="1" hidden="1">'2020 budget'!$CN$60,'2020 budget'!$CP$60,'2020 budget'!$BX$61,'2020 budget'!$BZ$61,'2020 budget'!$CJ$61,'2020 budget'!$CL$61,'2020 budget'!$CN$61,'2020 budget'!$CP$61,'2020 budget'!$BX$62,'2020 budget'!$BZ$62,'2020 budget'!$CF$62,'2020 budget'!$CJ$62,'2020 budget'!$CL$62,'2020 budget'!$CN$62,'2020 budget'!$CP$62,'2020 budget'!$BH$63</definedName>
    <definedName name="QB_FORMULA_30" localSheetId="2" hidden="1">'After Budget meeting'!$CN$60,'After Budget meeting'!$CP$60,'After Budget meeting'!$BX$61,'After Budget meeting'!$BZ$61,'After Budget meeting'!$CJ$61,'After Budget meeting'!$CL$61,'After Budget meeting'!$CN$61,'After Budget meeting'!$CP$61,'After Budget meeting'!$BX$62,'After Budget meeting'!$BZ$62,'After Budget meeting'!$CF$62,'After Budget meeting'!$CJ$62,'After Budget meeting'!$CL$62,'After Budget meeting'!$CN$62,'After Budget meeting'!$CP$62,'After Budget meeting'!$BH$63</definedName>
    <definedName name="QB_FORMULA_30" localSheetId="0" hidden="1">Sheet1!$CN$61,Sheet1!$CP$61,Sheet1!$BX$62,Sheet1!$BZ$62,Sheet1!$CJ$62,Sheet1!$CL$62,Sheet1!$CN$62,Sheet1!$CP$62,Sheet1!$BX$63,Sheet1!$BZ$63,Sheet1!$CF$63,Sheet1!$CJ$63,Sheet1!$CL$63,Sheet1!$CN$63,Sheet1!$CP$63,Sheet1!$BH$64</definedName>
    <definedName name="QB_FORMULA_31" localSheetId="1" hidden="1">'2020 budget'!$BJ$63,'2020 budget'!$CJ$63,'2020 budget'!$CL$63,'2020 budget'!$CN$63,'2020 budget'!$CP$63,'2020 budget'!$L$64,'2020 budget'!$N$64,'2020 budget'!$T$64,'2020 budget'!$V$64,'2020 budget'!$AB$64,'2020 budget'!$AD$64,'2020 budget'!$AJ$64,'2020 budget'!$AL$64,'2020 budget'!$AR$64,'2020 budget'!$AT$64,'2020 budget'!$AZ$64</definedName>
    <definedName name="QB_FORMULA_31" localSheetId="2" hidden="1">'After Budget meeting'!$BJ$63,'After Budget meeting'!$CJ$63,'After Budget meeting'!$CL$63,'After Budget meeting'!$CN$63,'After Budget meeting'!$CP$63,'After Budget meeting'!$L$64,'After Budget meeting'!$N$64,'After Budget meeting'!$T$64,'After Budget meeting'!$V$64,'After Budget meeting'!$AB$64,'After Budget meeting'!$AD$64,'After Budget meeting'!$AJ$64,'After Budget meeting'!$AL$64,'After Budget meeting'!$AR$64,'After Budget meeting'!$AT$64,'After Budget meeting'!$AZ$64</definedName>
    <definedName name="QB_FORMULA_31" localSheetId="0" hidden="1">Sheet1!$BJ$64,Sheet1!$CJ$64,Sheet1!$CL$64,Sheet1!$CN$64,Sheet1!$CP$64,Sheet1!$L$65,Sheet1!$N$65,Sheet1!$T$65,Sheet1!$V$65,Sheet1!$AB$65,Sheet1!$AD$65,Sheet1!$AJ$65,Sheet1!$AL$65,Sheet1!$AR$65,Sheet1!$AT$65,Sheet1!$AZ$65</definedName>
    <definedName name="QB_FORMULA_32" localSheetId="1" hidden="1">'2020 budget'!$BB$64,'2020 budget'!$BH$64,'2020 budget'!$BJ$64,'2020 budget'!$BP$64,'2020 budget'!$BR$64,'2020 budget'!$BX$64,'2020 budget'!$BZ$64,'2020 budget'!$CF$64,'2020 budget'!$CJ$64,'2020 budget'!$CL$64,'2020 budget'!$CN$64,'2020 budget'!$CP$64,'2020 budget'!$H$67,'2020 budget'!$J$67,'2020 budget'!$L$67,'2020 budget'!$N$67</definedName>
    <definedName name="QB_FORMULA_32" localSheetId="2" hidden="1">'After Budget meeting'!$BB$64,'After Budget meeting'!$BH$64,'After Budget meeting'!$BJ$64,'After Budget meeting'!$BP$64,'After Budget meeting'!$BR$64,'After Budget meeting'!$BX$64,'After Budget meeting'!$BZ$64,'After Budget meeting'!$CF$64,'After Budget meeting'!$CJ$64,'After Budget meeting'!$CL$64,'After Budget meeting'!$CN$64,'After Budget meeting'!$CP$64,'After Budget meeting'!$H$67,'After Budget meeting'!$J$67,'After Budget meeting'!$L$67,'After Budget meeting'!$N$67</definedName>
    <definedName name="QB_FORMULA_32" localSheetId="0" hidden="1">Sheet1!$BB$65,Sheet1!$BH$65,Sheet1!$BJ$65,Sheet1!$BP$65,Sheet1!$BR$65,Sheet1!$BX$65,Sheet1!$BZ$65,Sheet1!$CF$65,Sheet1!$CJ$65,Sheet1!$CL$65,Sheet1!$CN$65,Sheet1!$CP$65,Sheet1!$H$68,Sheet1!$J$68,Sheet1!$L$68,Sheet1!$N$68</definedName>
    <definedName name="QB_FORMULA_33" localSheetId="1" hidden="1">'2020 budget'!$P$67,'2020 budget'!$R$67,'2020 budget'!$T$67,'2020 budget'!$V$67,'2020 budget'!$X$67,'2020 budget'!$Z$67,'2020 budget'!$AB$67,'2020 budget'!$AD$67,'2020 budget'!$AF$67,'2020 budget'!$AH$67,'2020 budget'!$AJ$67,'2020 budget'!$AL$67,'2020 budget'!$AN$67,'2020 budget'!$AP$67,'2020 budget'!$AR$67,'2020 budget'!$AT$67</definedName>
    <definedName name="QB_FORMULA_33" localSheetId="2" hidden="1">'After Budget meeting'!$P$67,'After Budget meeting'!$R$67,'After Budget meeting'!$T$67,'After Budget meeting'!$V$67,'After Budget meeting'!$X$67,'After Budget meeting'!$Z$67,'After Budget meeting'!$AB$67,'After Budget meeting'!$AD$67,'After Budget meeting'!$AF$67,'After Budget meeting'!$AH$67,'After Budget meeting'!$AJ$67,'After Budget meeting'!$AL$67,'After Budget meeting'!$AN$67,'After Budget meeting'!$AP$67,'After Budget meeting'!$AR$67,'After Budget meeting'!$AT$67</definedName>
    <definedName name="QB_FORMULA_33" localSheetId="0" hidden="1">Sheet1!$P$68,Sheet1!$R$68,Sheet1!$T$68,Sheet1!$V$68,Sheet1!$X$68,Sheet1!$Z$68,Sheet1!$AB$68,Sheet1!$AD$68,Sheet1!$AF$68,Sheet1!$AH$68,Sheet1!$AJ$68,Sheet1!$AL$68,Sheet1!$AN$68,Sheet1!$AP$68,Sheet1!$AR$68,Sheet1!$AT$68</definedName>
    <definedName name="QB_FORMULA_34" localSheetId="1" hidden="1">'2020 budget'!$AV$67,'2020 budget'!$AX$67,'2020 budget'!$AZ$67,'2020 budget'!$BB$67,'2020 budget'!$BD$67,'2020 budget'!$BF$67,'2020 budget'!$BH$67,'2020 budget'!$BJ$67,'2020 budget'!$BL$67,'2020 budget'!$BN$67,'2020 budget'!$BP$67,'2020 budget'!$BR$67,'2020 budget'!$BT$67,'2020 budget'!$BV$67,'2020 budget'!$BX$67,'2020 budget'!$BZ$67</definedName>
    <definedName name="QB_FORMULA_34" localSheetId="2" hidden="1">'After Budget meeting'!$AV$67,'After Budget meeting'!$AX$67,'After Budget meeting'!$AZ$67,'After Budget meeting'!$BB$67,'After Budget meeting'!$BD$67,'After Budget meeting'!$BF$67,'After Budget meeting'!$BH$67,'After Budget meeting'!$BJ$67,'After Budget meeting'!$BL$67,'After Budget meeting'!$BN$67,'After Budget meeting'!$BP$67,'After Budget meeting'!$BR$67,'After Budget meeting'!$BT$67,'After Budget meeting'!$BV$67,'After Budget meeting'!$BX$67,'After Budget meeting'!$BZ$67</definedName>
    <definedName name="QB_FORMULA_34" localSheetId="0" hidden="1">Sheet1!$AV$68,Sheet1!$AX$68,Sheet1!$AZ$68,Sheet1!$BB$68,Sheet1!$BD$68,Sheet1!$BF$68,Sheet1!$BH$68,Sheet1!$BJ$68,Sheet1!$BL$68,Sheet1!$BN$68,Sheet1!$BP$68,Sheet1!$BR$68,Sheet1!$BT$68,Sheet1!$BV$68,Sheet1!$BX$68,Sheet1!$BZ$68</definedName>
    <definedName name="QB_FORMULA_35" localSheetId="1" hidden="1">'2020 budget'!$CD$67,'2020 budget'!$CF$67,'2020 budget'!$CJ$67,'2020 budget'!$CL$67,'2020 budget'!$CN$67,'2020 budget'!$CP$67,'2020 budget'!$L$69,'2020 budget'!$N$69,'2020 budget'!$T$69,'2020 budget'!$AB$69,'2020 budget'!$AD$69,'2020 budget'!$AJ$69,'2020 budget'!$AL$69,'2020 budget'!$AR$69,'2020 budget'!$AT$69,'2020 budget'!$AZ$69</definedName>
    <definedName name="QB_FORMULA_35" localSheetId="2" hidden="1">'After Budget meeting'!$CD$67,'After Budget meeting'!$CF$67,'After Budget meeting'!$CJ$67,'After Budget meeting'!$CL$67,'After Budget meeting'!$CN$67,'After Budget meeting'!$CP$67,'After Budget meeting'!$L$69,'After Budget meeting'!$N$69,'After Budget meeting'!$T$69,'After Budget meeting'!$AB$69,'After Budget meeting'!$AD$69,'After Budget meeting'!$AJ$69,'After Budget meeting'!$AL$69,'After Budget meeting'!$AR$69,'After Budget meeting'!$AT$69,'After Budget meeting'!$AZ$69</definedName>
    <definedName name="QB_FORMULA_35" localSheetId="0" hidden="1">Sheet1!$CD$68,Sheet1!$CF$68,Sheet1!$CJ$68,Sheet1!$CL$68,Sheet1!$CN$68,Sheet1!$CP$68,Sheet1!$L$70,Sheet1!$N$70,Sheet1!$T$70,Sheet1!$AB$70,Sheet1!$AD$70,Sheet1!$AJ$70,Sheet1!$AL$70,Sheet1!$AR$70,Sheet1!$AT$70,Sheet1!$AZ$70</definedName>
    <definedName name="QB_FORMULA_36" localSheetId="1" hidden="1">'2020 budget'!$BB$69,'2020 budget'!$BH$69,'2020 budget'!$BP$69,'2020 budget'!$BR$69,'2020 budget'!$BZ$69,'2020 budget'!$CF$69,'2020 budget'!$CJ$69,'2020 budget'!$CL$69,'2020 budget'!$CN$69,'2020 budget'!$CP$69,'2020 budget'!$CJ$70,'2020 budget'!$CN$70,'2020 budget'!$CP$70,'2020 budget'!$H$72,'2020 budget'!$J$72,'2020 budget'!$L$72</definedName>
    <definedName name="QB_FORMULA_36" localSheetId="2" hidden="1">'After Budget meeting'!$BB$69,'After Budget meeting'!$BH$69,'After Budget meeting'!$BP$69,'After Budget meeting'!$BR$69,'After Budget meeting'!$BZ$69,'After Budget meeting'!$CF$69,'After Budget meeting'!$CJ$69,'After Budget meeting'!$CL$69,'After Budget meeting'!$CN$69,'After Budget meeting'!$CP$69,'After Budget meeting'!$CJ$70,'After Budget meeting'!$CN$70,'After Budget meeting'!$CP$70,'After Budget meeting'!$H$72,'After Budget meeting'!$J$72,'After Budget meeting'!$L$72</definedName>
    <definedName name="QB_FORMULA_36" localSheetId="0" hidden="1">Sheet1!$BB$70,Sheet1!$BH$70,Sheet1!$BP$70,Sheet1!$BR$70,Sheet1!$BZ$70,Sheet1!$CF$70,Sheet1!$CJ$70,Sheet1!$CL$70,Sheet1!$CN$70,Sheet1!$CP$70,Sheet1!$CJ$71,Sheet1!$CN$71,Sheet1!$CP$71,Sheet1!$H$73,Sheet1!$J$73,Sheet1!$L$73</definedName>
    <definedName name="QB_FORMULA_37" localSheetId="1" hidden="1">'2020 budget'!$N$72,'2020 budget'!$R$72,'2020 budget'!$T$72,'2020 budget'!$X$72,'2020 budget'!$Z$72,'2020 budget'!$AB$72,'2020 budget'!$AD$72,'2020 budget'!$AF$72,'2020 budget'!$AH$72,'2020 budget'!$AJ$72,'2020 budget'!$AL$72,'2020 budget'!$AN$72,'2020 budget'!$AP$72,'2020 budget'!$AR$72,'2020 budget'!$AT$72,'2020 budget'!$AV$72</definedName>
    <definedName name="QB_FORMULA_37" localSheetId="2" hidden="1">'After Budget meeting'!$N$72,'After Budget meeting'!$R$72,'After Budget meeting'!$T$72,'After Budget meeting'!$X$72,'After Budget meeting'!$Z$72,'After Budget meeting'!$AB$72,'After Budget meeting'!$AD$72,'After Budget meeting'!$AF$72,'After Budget meeting'!$AH$72,'After Budget meeting'!$AJ$72,'After Budget meeting'!$AL$72,'After Budget meeting'!$AN$72,'After Budget meeting'!$AP$72,'After Budget meeting'!$AR$72,'After Budget meeting'!$AT$72,'After Budget meeting'!$AV$72</definedName>
    <definedName name="QB_FORMULA_37" localSheetId="0" hidden="1">Sheet1!$N$73,Sheet1!$R$73,Sheet1!$T$73,Sheet1!$X$73,Sheet1!$Z$73,Sheet1!$AB$73,Sheet1!$AD$73,Sheet1!$AF$73,Sheet1!$AH$73,Sheet1!$AJ$73,Sheet1!$AL$73,Sheet1!$AN$73,Sheet1!$AP$73,Sheet1!$AR$73,Sheet1!$AT$73,Sheet1!$AV$73</definedName>
    <definedName name="QB_FORMULA_38" localSheetId="1" hidden="1">'2020 budget'!$AX$72,'2020 budget'!$AZ$72,'2020 budget'!$BB$72,'2020 budget'!$BF$72,'2020 budget'!$BH$72,'2020 budget'!$BL$72,'2020 budget'!$BN$72,'2020 budget'!$BP$72,'2020 budget'!$BR$72,'2020 budget'!$BT$72,'2020 budget'!$BV$72,'2020 budget'!$BX$72,'2020 budget'!$BZ$72,'2020 budget'!$CD$72,'2020 budget'!$CF$72,'2020 budget'!$CJ$72</definedName>
    <definedName name="QB_FORMULA_38" localSheetId="2" hidden="1">'After Budget meeting'!$AX$72,'After Budget meeting'!$AZ$72,'After Budget meeting'!$BB$72,'After Budget meeting'!$BF$72,'After Budget meeting'!$BH$72,'After Budget meeting'!$BL$72,'After Budget meeting'!$BN$72,'After Budget meeting'!$BP$72,'After Budget meeting'!$BR$72,'After Budget meeting'!$BT$72,'After Budget meeting'!$BV$72,'After Budget meeting'!$BX$72,'After Budget meeting'!$BZ$72,'After Budget meeting'!$CD$72,'After Budget meeting'!$CF$72,'After Budget meeting'!$CJ$72</definedName>
    <definedName name="QB_FORMULA_38" localSheetId="0" hidden="1">Sheet1!$AX$73,Sheet1!$AZ$73,Sheet1!$BB$73,Sheet1!$BF$73,Sheet1!$BH$73,Sheet1!$BL$73,Sheet1!$BN$73,Sheet1!$BP$73,Sheet1!$BR$73,Sheet1!$BT$73,Sheet1!$BV$73,Sheet1!$BX$73,Sheet1!$BZ$73,Sheet1!$CD$73,Sheet1!$CF$73,Sheet1!$CJ$73</definedName>
    <definedName name="QB_FORMULA_39" localSheetId="1" hidden="1">'2020 budget'!$CL$72,'2020 budget'!$CN$72,'2020 budget'!$CP$72,'2020 budget'!$AJ$74,'2020 budget'!$AZ$74,'2020 budget'!$BB$74,'2020 budget'!$BP$74,'2020 budget'!$BR$74,'2020 budget'!$BX$74,'2020 budget'!$CF$74,'2020 budget'!$CJ$74,'2020 budget'!$CL$74,'2020 budget'!$CN$74,'2020 budget'!$CP$74,'2020 budget'!$L$75,'2020 budget'!$N$75</definedName>
    <definedName name="QB_FORMULA_39" localSheetId="2" hidden="1">'After Budget meeting'!$CL$72,'After Budget meeting'!$CN$72,'After Budget meeting'!$CP$72,'After Budget meeting'!$AJ$74,'After Budget meeting'!$AZ$74,'After Budget meeting'!$BB$74,'After Budget meeting'!$BP$74,'After Budget meeting'!$BR$74,'After Budget meeting'!$BX$74,'After Budget meeting'!$CF$74,'After Budget meeting'!$CJ$74,'After Budget meeting'!$CL$74,'After Budget meeting'!$CN$74,'After Budget meeting'!$CP$74,'After Budget meeting'!$L$75,'After Budget meeting'!$N$75</definedName>
    <definedName name="QB_FORMULA_39" localSheetId="0" hidden="1">Sheet1!$CL$73,Sheet1!$CN$73,Sheet1!$CP$73,Sheet1!$AJ$75,Sheet1!$AZ$75,Sheet1!$BB$75,Sheet1!$BP$75,Sheet1!$BR$75,Sheet1!$BX$75,Sheet1!$CF$75,Sheet1!$CJ$75,Sheet1!$CL$75,Sheet1!$CN$75,Sheet1!$CP$75,Sheet1!$L$76,Sheet1!$N$76</definedName>
    <definedName name="QB_FORMULA_4" localSheetId="1" hidden="1">'2020 budget'!$AX$10,'2020 budget'!$AZ$10,'2020 budget'!$BB$10,'2020 budget'!$BD$10,'2020 budget'!$BF$10,'2020 budget'!$BH$10,'2020 budget'!$BJ$10,'2020 budget'!$BL$10,'2020 budget'!$BN$10,'2020 budget'!$BP$10,'2020 budget'!$BR$10,'2020 budget'!$BT$10,'2020 budget'!$BV$10,'2020 budget'!$BX$10,'2020 budget'!$BZ$10,'2020 budget'!$CB$10</definedName>
    <definedName name="QB_FORMULA_4" localSheetId="2" hidden="1">'After Budget meeting'!$AX$10,'After Budget meeting'!$AZ$10,'After Budget meeting'!$BB$10,'After Budget meeting'!$BD$10,'After Budget meeting'!$BF$10,'After Budget meeting'!$BH$10,'After Budget meeting'!$BJ$10,'After Budget meeting'!$BL$10,'After Budget meeting'!$BN$10,'After Budget meeting'!$BP$10,'After Budget meeting'!$BR$10,'After Budget meeting'!$BT$10,'After Budget meeting'!$BV$10,'After Budget meeting'!$BX$10,'After Budget meeting'!$BZ$10,'After Budget meeting'!$CB$10</definedName>
    <definedName name="QB_FORMULA_4" localSheetId="0" hidden="1">Sheet1!$AX$10,Sheet1!$AZ$10,Sheet1!$BB$10,Sheet1!$BD$10,Sheet1!$BF$10,Sheet1!$BH$10,Sheet1!$BJ$10,Sheet1!$BL$10,Sheet1!$BN$10,Sheet1!$BP$10,Sheet1!$BR$10,Sheet1!$BT$10,Sheet1!$BV$10,Sheet1!$BX$10,Sheet1!$BZ$10,Sheet1!$CB$10</definedName>
    <definedName name="QB_FORMULA_40" localSheetId="1" hidden="1">'2020 budget'!$T$75,'2020 budget'!$V$75,'2020 budget'!$AB$75,'2020 budget'!$AD$75,'2020 budget'!$AJ$75,'2020 budget'!$AL$75,'2020 budget'!$AR$75,'2020 budget'!$AT$75,'2020 budget'!$AZ$75,'2020 budget'!$BH$75,'2020 budget'!$BP$75,'2020 budget'!$BR$75,'2020 budget'!$BX$75,'2020 budget'!$BZ$75,'2020 budget'!$CF$75,'2020 budget'!$CH$75</definedName>
    <definedName name="QB_FORMULA_40" localSheetId="2" hidden="1">'After Budget meeting'!$T$75,'After Budget meeting'!$V$75,'After Budget meeting'!$AB$75,'After Budget meeting'!$AD$75,'After Budget meeting'!$AJ$75,'After Budget meeting'!$AL$75,'After Budget meeting'!$AR$75,'After Budget meeting'!$AT$75,'After Budget meeting'!$AZ$75,'After Budget meeting'!$BH$75,'After Budget meeting'!$BP$75,'After Budget meeting'!$BR$75,'After Budget meeting'!$BX$75,'After Budget meeting'!$BZ$75,'After Budget meeting'!$CF$75,'After Budget meeting'!$CH$75</definedName>
    <definedName name="QB_FORMULA_40" localSheetId="0" hidden="1">Sheet1!$T$76,Sheet1!$V$76,Sheet1!$AB$76,Sheet1!$AD$76,Sheet1!$AJ$76,Sheet1!$AL$76,Sheet1!$AR$76,Sheet1!$AT$76,Sheet1!$AZ$76,Sheet1!$BH$76,Sheet1!$BP$76,Sheet1!$BR$76,Sheet1!$BX$76,Sheet1!$BZ$76,Sheet1!$CF$76,Sheet1!$CH$76</definedName>
    <definedName name="QB_FORMULA_41" localSheetId="1" hidden="1">'2020 budget'!$CJ$75,'2020 budget'!$CL$75,'2020 budget'!$CN$75,'2020 budget'!$CP$75,'2020 budget'!$CJ$77,'2020 budget'!$CN$77,'2020 budget'!$CP$77,'2020 budget'!$AJ$78,'2020 budget'!$AL$78,'2020 budget'!$AR$78,'2020 budget'!$AT$78,'2020 budget'!$AZ$78,'2020 budget'!$BB$78,'2020 budget'!$BX$78,'2020 budget'!$BZ$78,'2020 budget'!$CF$78</definedName>
    <definedName name="QB_FORMULA_41" localSheetId="2" hidden="1">'After Budget meeting'!$CJ$75,'After Budget meeting'!$CL$75,'After Budget meeting'!$CN$75,'After Budget meeting'!$CP$75,'After Budget meeting'!$CJ$77,'After Budget meeting'!$CN$77,'After Budget meeting'!$CP$77,'After Budget meeting'!$AJ$78,'After Budget meeting'!$AL$78,'After Budget meeting'!$AR$78,'After Budget meeting'!$AT$78,'After Budget meeting'!$AZ$78,'After Budget meeting'!$BB$78,'After Budget meeting'!$BX$78,'After Budget meeting'!$BZ$78,'After Budget meeting'!$CF$78</definedName>
    <definedName name="QB_FORMULA_41" localSheetId="0" hidden="1">Sheet1!$CJ$76,Sheet1!$CL$76,Sheet1!$CN$76,Sheet1!$CP$76,Sheet1!$CJ$78,Sheet1!$CN$78,Sheet1!$CP$78,Sheet1!$AJ$79,Sheet1!$AL$79,Sheet1!$AR$79,Sheet1!$AT$79,Sheet1!$AZ$79,Sheet1!$BB$79,Sheet1!$BX$79,Sheet1!$BZ$79,Sheet1!$CF$79</definedName>
    <definedName name="QB_FORMULA_42" localSheetId="1" hidden="1">'2020 budget'!$CJ$78,'2020 budget'!$CL$78,'2020 budget'!$CN$78,'2020 budget'!$CP$78,'2020 budget'!$T$79,'2020 budget'!$V$79,'2020 budget'!$AJ$79,'2020 budget'!$AR$79,'2020 budget'!$AZ$79,'2020 budget'!$BB$79,'2020 budget'!$BP$79,'2020 budget'!$BR$79,'2020 budget'!$CF$79,'2020 budget'!$CJ$79,'2020 budget'!$CL$79,'2020 budget'!$CN$79</definedName>
    <definedName name="QB_FORMULA_42" localSheetId="2" hidden="1">'After Budget meeting'!$CJ$78,'After Budget meeting'!$CL$78,'After Budget meeting'!$CN$78,'After Budget meeting'!$CP$78,'After Budget meeting'!$T$79,'After Budget meeting'!$V$79,'After Budget meeting'!$AJ$79,'After Budget meeting'!$AR$79,'After Budget meeting'!$AZ$79,'After Budget meeting'!$BB$79,'After Budget meeting'!$BP$79,'After Budget meeting'!$BR$79,'After Budget meeting'!$CF$79,'After Budget meeting'!$CJ$79,'After Budget meeting'!$CL$79,'After Budget meeting'!$CN$79</definedName>
    <definedName name="QB_FORMULA_42" localSheetId="0" hidden="1">Sheet1!$CJ$79,Sheet1!$CL$79,Sheet1!$CN$79,Sheet1!$CP$79,Sheet1!$T$80,Sheet1!$V$80,Sheet1!$AJ$80,Sheet1!$AR$80,Sheet1!$AZ$80,Sheet1!$BB$80,Sheet1!$BP$80,Sheet1!$BR$80,Sheet1!$CF$80,Sheet1!$CJ$80,Sheet1!$CL$80,Sheet1!$CN$80</definedName>
    <definedName name="QB_FORMULA_43" localSheetId="1" hidden="1">'2020 budget'!$CP$79,'2020 budget'!$L$80,'2020 budget'!$N$80,'2020 budget'!$T$80,'2020 budget'!$AB$80,'2020 budget'!$AD$80,'2020 budget'!$AJ$80,'2020 budget'!$AL$80,'2020 budget'!$AR$80,'2020 budget'!$AT$80,'2020 budget'!$AZ$80,'2020 budget'!$BB$80,'2020 budget'!$BH$80,'2020 budget'!$BJ$80,'2020 budget'!$BP$80,'2020 budget'!$BR$80</definedName>
    <definedName name="QB_FORMULA_43" localSheetId="2" hidden="1">'After Budget meeting'!$CP$79,'After Budget meeting'!$L$80,'After Budget meeting'!$N$80,'After Budget meeting'!$T$80,'After Budget meeting'!$AB$80,'After Budget meeting'!$AD$80,'After Budget meeting'!$AJ$80,'After Budget meeting'!$AL$80,'After Budget meeting'!$AR$80,'After Budget meeting'!$AT$80,'After Budget meeting'!$AZ$80,'After Budget meeting'!$BB$80,'After Budget meeting'!$BH$80,'After Budget meeting'!$BJ$80,'After Budget meeting'!$BP$80,'After Budget meeting'!$BR$80</definedName>
    <definedName name="QB_FORMULA_43" localSheetId="0" hidden="1">Sheet1!$CP$80,Sheet1!$L$81,Sheet1!$N$81,Sheet1!$T$81,Sheet1!$AB$81,Sheet1!$AD$81,Sheet1!$AJ$81,Sheet1!$AL$81,Sheet1!$AR$81,Sheet1!$AT$81,Sheet1!$AZ$81,Sheet1!$BB$81,Sheet1!$BH$81,Sheet1!$BJ$81,Sheet1!$BP$81,Sheet1!$BR$81</definedName>
    <definedName name="QB_FORMULA_44" localSheetId="1" hidden="1">'2020 budget'!$BX$80,'2020 budget'!$BZ$80,'2020 budget'!$CF$80,'2020 budget'!$CJ$80,'2020 budget'!$CL$80,'2020 budget'!$CN$80,'2020 budget'!$CP$80,'2020 budget'!$AB$81,'2020 budget'!$AJ$81,'2020 budget'!$AL$81,'2020 budget'!$CJ$81,'2020 budget'!$CL$81,'2020 budget'!$CN$81,'2020 budget'!$CP$81,'2020 budget'!$H$83,'2020 budget'!$J$83</definedName>
    <definedName name="QB_FORMULA_44" localSheetId="2" hidden="1">'After Budget meeting'!$BX$80,'After Budget meeting'!$BZ$80,'After Budget meeting'!$CF$80,'After Budget meeting'!$CJ$80,'After Budget meeting'!$CL$80,'After Budget meeting'!$CN$80,'After Budget meeting'!$CP$80,'After Budget meeting'!$AB$81,'After Budget meeting'!$AJ$81,'After Budget meeting'!$AL$81,'After Budget meeting'!$CJ$81,'After Budget meeting'!$CL$81,'After Budget meeting'!$CN$81,'After Budget meeting'!$CP$81,'After Budget meeting'!$H$83,'After Budget meeting'!$J$83</definedName>
    <definedName name="QB_FORMULA_44" localSheetId="0" hidden="1">Sheet1!$BX$81,Sheet1!$BZ$81,Sheet1!$CF$81,Sheet1!$CJ$81,Sheet1!$CL$81,Sheet1!$CN$81,Sheet1!$CP$81,Sheet1!$AB$82,Sheet1!$AJ$82,Sheet1!$AL$82,Sheet1!$CJ$82,Sheet1!$CL$82,Sheet1!$CN$82,Sheet1!$CP$82,Sheet1!$H$84,Sheet1!$J$84</definedName>
    <definedName name="QB_FORMULA_45" localSheetId="1" hidden="1">'2020 budget'!$L$83,'2020 budget'!$N$83,'2020 budget'!$P$83,'2020 budget'!$R$83,'2020 budget'!$T$83,'2020 budget'!$V$83,'2020 budget'!$X$83,'2020 budget'!$Z$83,'2020 budget'!$AB$83,'2020 budget'!$AD$83,'2020 budget'!$AF$83,'2020 budget'!$AH$83,'2020 budget'!$AJ$83,'2020 budget'!$AL$83,'2020 budget'!$AN$83,'2020 budget'!$AP$83</definedName>
    <definedName name="QB_FORMULA_45" localSheetId="2" hidden="1">'After Budget meeting'!$L$83,'After Budget meeting'!$N$83,'After Budget meeting'!$P$83,'After Budget meeting'!$R$83,'After Budget meeting'!$T$83,'After Budget meeting'!$V$83,'After Budget meeting'!$X$83,'After Budget meeting'!$Z$83,'After Budget meeting'!$AB$83,'After Budget meeting'!$AD$83,'After Budget meeting'!$AF$83,'After Budget meeting'!$AH$83,'After Budget meeting'!$AJ$83,'After Budget meeting'!$AL$83,'After Budget meeting'!$AN$83,'After Budget meeting'!$AP$83</definedName>
    <definedName name="QB_FORMULA_45" localSheetId="0" hidden="1">Sheet1!$L$84,Sheet1!$N$84,Sheet1!$P$84,Sheet1!$R$84,Sheet1!$T$84,Sheet1!$V$84,Sheet1!$X$84,Sheet1!$Z$84,Sheet1!$AB$84,Sheet1!$AD$84,Sheet1!$AF$84,Sheet1!$AH$84,Sheet1!$AJ$84,Sheet1!$AL$84,Sheet1!$AN$84,Sheet1!$AP$84</definedName>
    <definedName name="QB_FORMULA_46" localSheetId="1" hidden="1">'2020 budget'!$AR$83,'2020 budget'!$AT$83,'2020 budget'!$AV$83,'2020 budget'!$AX$83,'2020 budget'!$AZ$83,'2020 budget'!$BB$83,'2020 budget'!$BD$83,'2020 budget'!$BF$83,'2020 budget'!$BH$83,'2020 budget'!$BJ$83,'2020 budget'!$BL$83,'2020 budget'!$BN$83,'2020 budget'!$BP$83,'2020 budget'!$BR$83,'2020 budget'!$BT$83,'2020 budget'!$BV$83</definedName>
    <definedName name="QB_FORMULA_46" localSheetId="2" hidden="1">'After Budget meeting'!$AR$83,'After Budget meeting'!$AT$83,'After Budget meeting'!$AV$83,'After Budget meeting'!$AX$83,'After Budget meeting'!$AZ$83,'After Budget meeting'!$BB$83,'After Budget meeting'!$BD$83,'After Budget meeting'!$BF$83,'After Budget meeting'!$BH$83,'After Budget meeting'!$BJ$83,'After Budget meeting'!$BL$83,'After Budget meeting'!$BN$83,'After Budget meeting'!$BP$83,'After Budget meeting'!$BR$83,'After Budget meeting'!$BT$83,'After Budget meeting'!$BV$83</definedName>
    <definedName name="QB_FORMULA_46" localSheetId="0" hidden="1">Sheet1!$AR$84,Sheet1!$AT$84,Sheet1!$AV$84,Sheet1!$AX$84,Sheet1!$AZ$84,Sheet1!$BB$84,Sheet1!$BD$84,Sheet1!$BF$84,Sheet1!$BH$84,Sheet1!$BJ$84,Sheet1!$BL$84,Sheet1!$BN$84,Sheet1!$BP$84,Sheet1!$BR$84,Sheet1!$BT$84,Sheet1!$BV$84</definedName>
    <definedName name="QB_FORMULA_47" localSheetId="1" hidden="1">'2020 budget'!$BX$83,'2020 budget'!$BZ$83,'2020 budget'!$CB$83,'2020 budget'!$CD$83,'2020 budget'!$CF$83,'2020 budget'!$CH$83,'2020 budget'!$CJ$83,'2020 budget'!$CL$83,'2020 budget'!$CN$83,'2020 budget'!$CP$83,'2020 budget'!$L$85,'2020 budget'!$T$85,'2020 budget'!$AB$85,'2020 budget'!$AJ$85,'2020 budget'!$AR$85,'2020 budget'!$AZ$85</definedName>
    <definedName name="QB_FORMULA_47" localSheetId="2" hidden="1">'After Budget meeting'!$BX$83,'After Budget meeting'!$BZ$83,'After Budget meeting'!$CB$83,'After Budget meeting'!$CD$83,'After Budget meeting'!$CF$83,'After Budget meeting'!$CH$83,'After Budget meeting'!$CJ$83,'After Budget meeting'!$CL$83,'After Budget meeting'!$CN$83,'After Budget meeting'!$CP$83,'After Budget meeting'!$L$85,'After Budget meeting'!$T$85,'After Budget meeting'!$AB$85,'After Budget meeting'!$AJ$85,'After Budget meeting'!$AR$85,'After Budget meeting'!$AZ$85</definedName>
    <definedName name="QB_FORMULA_47" localSheetId="0" hidden="1">Sheet1!$BX$84,Sheet1!$BZ$84,Sheet1!$CB$84,Sheet1!$CD$84,Sheet1!$CF$84,Sheet1!$CH$84,Sheet1!$CJ$84,Sheet1!$CL$84,Sheet1!$CN$84,Sheet1!$CP$84,Sheet1!$L$86,Sheet1!$T$86,Sheet1!$AB$86,Sheet1!$AJ$86,Sheet1!$AR$86,Sheet1!$AZ$86</definedName>
    <definedName name="QB_FORMULA_48" localSheetId="1" hidden="1">'2020 budget'!$BH$85,'2020 budget'!$BJ$85,'2020 budget'!$BP$85,'2020 budget'!$BR$85,'2020 budget'!$BX$85,'2020 budget'!$BZ$85,'2020 budget'!$CF$85,'2020 budget'!$CJ$85,'2020 budget'!$CL$85,'2020 budget'!$CN$85,'2020 budget'!$CP$85,'2020 budget'!$L$86,'2020 budget'!$N$86,'2020 budget'!$AB$86,'2020 budget'!$AD$86,'2020 budget'!$AJ$86</definedName>
    <definedName name="QB_FORMULA_48" localSheetId="2" hidden="1">'After Budget meeting'!$BH$85,'After Budget meeting'!$BJ$85,'After Budget meeting'!$BP$85,'After Budget meeting'!$BR$85,'After Budget meeting'!$BX$85,'After Budget meeting'!$BZ$85,'After Budget meeting'!$CF$85,'After Budget meeting'!$CJ$85,'After Budget meeting'!$CL$85,'After Budget meeting'!$CN$85,'After Budget meeting'!$CP$85,'After Budget meeting'!$L$86,'After Budget meeting'!$N$86,'After Budget meeting'!$AB$86,'After Budget meeting'!$AD$86,'After Budget meeting'!$AJ$86</definedName>
    <definedName name="QB_FORMULA_48" localSheetId="0" hidden="1">Sheet1!$BH$86,Sheet1!$BJ$86,Sheet1!$BP$86,Sheet1!$BR$86,Sheet1!$BX$86,Sheet1!$BZ$86,Sheet1!$CF$86,Sheet1!$CJ$86,Sheet1!$CL$86,Sheet1!$CN$86,Sheet1!$CP$86,Sheet1!$L$87,Sheet1!$N$87,Sheet1!$AB$87,Sheet1!$AD$87,Sheet1!$AJ$87</definedName>
    <definedName name="QB_FORMULA_49" localSheetId="1" hidden="1">'2020 budget'!$AL$86,'2020 budget'!$AR$86,'2020 budget'!$AT$86,'2020 budget'!$AZ$86,'2020 budget'!$BB$86,'2020 budget'!$BH$86,'2020 budget'!$BJ$86,'2020 budget'!$BP$86,'2020 budget'!$BR$86,'2020 budget'!$BX$86,'2020 budget'!$BZ$86,'2020 budget'!$CF$86,'2020 budget'!$CJ$86,'2020 budget'!$CL$86,'2020 budget'!$CN$86,'2020 budget'!$CP$86</definedName>
    <definedName name="QB_FORMULA_49" localSheetId="2" hidden="1">'After Budget meeting'!$AL$86,'After Budget meeting'!$AR$86,'After Budget meeting'!$AT$86,'After Budget meeting'!$AZ$86,'After Budget meeting'!$BB$86,'After Budget meeting'!$BH$86,'After Budget meeting'!$BJ$86,'After Budget meeting'!$BP$86,'After Budget meeting'!$BR$86,'After Budget meeting'!$BX$86,'After Budget meeting'!$BZ$86,'After Budget meeting'!$CF$86,'After Budget meeting'!$CJ$86,'After Budget meeting'!$CL$86,'After Budget meeting'!$CN$86,'After Budget meeting'!$CP$86</definedName>
    <definedName name="QB_FORMULA_49" localSheetId="0" hidden="1">Sheet1!$AL$87,Sheet1!$AR$87,Sheet1!$AT$87,Sheet1!$AZ$87,Sheet1!$BB$87,Sheet1!$BH$87,Sheet1!$BJ$87,Sheet1!$BP$87,Sheet1!$BR$87,Sheet1!$BX$87,Sheet1!$BZ$87,Sheet1!$CF$87,Sheet1!$CJ$87,Sheet1!$CL$87,Sheet1!$CN$87,Sheet1!$CP$87</definedName>
    <definedName name="QB_FORMULA_5" localSheetId="1" hidden="1">'2020 budget'!$CD$10,'2020 budget'!$CF$10,'2020 budget'!$CH$10,'2020 budget'!$CJ$10,'2020 budget'!$CL$10,'2020 budget'!$CN$10,'2020 budget'!$CP$10,'2020 budget'!$T$12,'2020 budget'!$V$12,'2020 budget'!$AB$12,'2020 budget'!$AJ$12,'2020 budget'!$AR$12,'2020 budget'!$AT$12,'2020 budget'!$AZ$12,'2020 budget'!$BB$12,'2020 budget'!$BH$12</definedName>
    <definedName name="QB_FORMULA_5" localSheetId="2" hidden="1">'After Budget meeting'!$CD$10,'After Budget meeting'!$CF$10,'After Budget meeting'!$CH$10,'After Budget meeting'!$CJ$10,'After Budget meeting'!$CL$10,'After Budget meeting'!$CN$10,'After Budget meeting'!$CP$10,'After Budget meeting'!$T$12,'After Budget meeting'!$V$12,'After Budget meeting'!$AB$12,'After Budget meeting'!$AJ$12,'After Budget meeting'!$AR$12,'After Budget meeting'!$AT$12,'After Budget meeting'!$AZ$12,'After Budget meeting'!$BB$12,'After Budget meeting'!$BH$12</definedName>
    <definedName name="QB_FORMULA_5" localSheetId="0" hidden="1">Sheet1!$CD$10,Sheet1!$CF$10,Sheet1!$CH$10,Sheet1!$CJ$10,Sheet1!$CL$10,Sheet1!$CN$10,Sheet1!$CP$10,Sheet1!$T$12,Sheet1!$V$12,Sheet1!$AB$12,Sheet1!$AJ$12,Sheet1!$AR$12,Sheet1!$AT$12,Sheet1!$AZ$12,Sheet1!$BB$12,Sheet1!$BH$12</definedName>
    <definedName name="QB_FORMULA_50" localSheetId="1" hidden="1">'2020 budget'!$N$87,'2020 budget'!$T$87,'2020 budget'!$AB$87,'2020 budget'!$AJ$87,'2020 budget'!$AR$87,'2020 budget'!$AT$87,'2020 budget'!$AZ$87,'2020 budget'!$BH$87,'2020 budget'!$BP$87,'2020 budget'!$BR$87,'2020 budget'!$BX$87,'2020 budget'!$CF$87,'2020 budget'!$CJ$87,'2020 budget'!$CL$87,'2020 budget'!$CN$87,'2020 budget'!$CP$87</definedName>
    <definedName name="QB_FORMULA_50" localSheetId="2" hidden="1">'After Budget meeting'!$N$87,'After Budget meeting'!$T$87,'After Budget meeting'!$AB$87,'After Budget meeting'!$AJ$87,'After Budget meeting'!$AR$87,'After Budget meeting'!$AT$87,'After Budget meeting'!$AZ$87,'After Budget meeting'!$BH$87,'After Budget meeting'!$BP$87,'After Budget meeting'!$BR$87,'After Budget meeting'!$BX$87,'After Budget meeting'!$CF$87,'After Budget meeting'!$CJ$87,'After Budget meeting'!$CL$87,'After Budget meeting'!$CN$87,'After Budget meeting'!$CP$87</definedName>
    <definedName name="QB_FORMULA_50" localSheetId="0" hidden="1">Sheet1!$N$88,Sheet1!$T$88,Sheet1!$AB$88,Sheet1!$AJ$88,Sheet1!$AR$88,Sheet1!$AT$88,Sheet1!$AZ$88,Sheet1!$BH$88,Sheet1!$BP$88,Sheet1!$BR$88,Sheet1!$BX$88,Sheet1!$CF$88,Sheet1!$CJ$88,Sheet1!$CL$88,Sheet1!$CN$88,Sheet1!$CP$88</definedName>
    <definedName name="QB_FORMULA_51" localSheetId="1" hidden="1">'2020 budget'!$H$90,'2020 budget'!$J$90,'2020 budget'!$L$90,'2020 budget'!$N$90,'2020 budget'!$R$90,'2020 budget'!$T$90,'2020 budget'!$X$90,'2020 budget'!$Z$90,'2020 budget'!$AB$90,'2020 budget'!$AD$90,'2020 budget'!$AF$90,'2020 budget'!$AH$90,'2020 budget'!$AJ$90,'2020 budget'!$AL$90,'2020 budget'!$AN$90,'2020 budget'!$AP$90</definedName>
    <definedName name="QB_FORMULA_51" localSheetId="2" hidden="1">'After Budget meeting'!$H$90,'After Budget meeting'!$J$90,'After Budget meeting'!$L$90,'After Budget meeting'!$N$90,'After Budget meeting'!$R$90,'After Budget meeting'!$T$90,'After Budget meeting'!$X$90,'After Budget meeting'!$Z$90,'After Budget meeting'!$AB$90,'After Budget meeting'!$AD$90,'After Budget meeting'!$AF$90,'After Budget meeting'!$AH$90,'After Budget meeting'!$AJ$90,'After Budget meeting'!$AL$90,'After Budget meeting'!$AN$90,'After Budget meeting'!$AP$90</definedName>
    <definedName name="QB_FORMULA_51" localSheetId="0" hidden="1">Sheet1!$H$92,Sheet1!$J$92,Sheet1!$L$92,Sheet1!$N$92,Sheet1!$R$92,Sheet1!$T$92,Sheet1!$X$92,Sheet1!$Z$92,Sheet1!$AB$92,Sheet1!$AD$92,Sheet1!$AF$92,Sheet1!$AH$92,Sheet1!$AJ$92,Sheet1!$AL$92,Sheet1!$AN$92,Sheet1!$AP$92</definedName>
    <definedName name="QB_FORMULA_52" localSheetId="1" hidden="1">'2020 budget'!$AR$90,'2020 budget'!$AT$90,'2020 budget'!$AV$90,'2020 budget'!$AX$90,'2020 budget'!$AZ$90,'2020 budget'!$BB$90,'2020 budget'!$BD$90,'2020 budget'!$BF$90,'2020 budget'!$BH$90,'2020 budget'!$BJ$90,'2020 budget'!$BL$90,'2020 budget'!$BN$90,'2020 budget'!$BP$90,'2020 budget'!$BR$90,'2020 budget'!$BT$90,'2020 budget'!$BV$90</definedName>
    <definedName name="QB_FORMULA_52" localSheetId="2" hidden="1">'After Budget meeting'!$AR$90,'After Budget meeting'!$AT$90,'After Budget meeting'!$AV$90,'After Budget meeting'!$AX$90,'After Budget meeting'!$AZ$90,'After Budget meeting'!$BB$90,'After Budget meeting'!$BD$90,'After Budget meeting'!$BF$90,'After Budget meeting'!$BH$90,'After Budget meeting'!$BJ$90,'After Budget meeting'!$BL$90,'After Budget meeting'!$BN$90,'After Budget meeting'!$BP$90,'After Budget meeting'!$BR$90,'After Budget meeting'!$BT$90,'After Budget meeting'!$BV$90</definedName>
    <definedName name="QB_FORMULA_52" localSheetId="0" hidden="1">Sheet1!$AR$92,Sheet1!$AT$92,Sheet1!$AV$92,Sheet1!$AX$92,Sheet1!$AZ$92,Sheet1!$BB$92,Sheet1!$BD$92,Sheet1!$BF$92,Sheet1!$BH$92,Sheet1!$BJ$92,Sheet1!$BL$92,Sheet1!$BN$92,Sheet1!$BP$92,Sheet1!$BR$92,Sheet1!$BT$92,Sheet1!$BV$92</definedName>
    <definedName name="QB_FORMULA_53" localSheetId="1" hidden="1">'2020 budget'!$BX$90,'2020 budget'!$BZ$90,'2020 budget'!$CD$90,'2020 budget'!$CF$90,'2020 budget'!$CJ$90,'2020 budget'!$CL$90,'2020 budget'!$CN$90,'2020 budget'!$CP$90,'2020 budget'!$CJ$93,'2020 budget'!$CN$93,'2020 budget'!$CP$93,'2020 budget'!$P$97,'2020 budget'!$AN$97,'2020 budget'!$AV$97,'2020 budget'!$BT$97,'2020 budget'!$CJ$97</definedName>
    <definedName name="QB_FORMULA_53" localSheetId="2" hidden="1">'After Budget meeting'!$BX$90,'After Budget meeting'!$BZ$90,'After Budget meeting'!$CD$90,'After Budget meeting'!$CF$90,'After Budget meeting'!$CJ$90,'After Budget meeting'!$CL$90,'After Budget meeting'!$CN$90,'After Budget meeting'!$CP$90,'After Budget meeting'!$CJ$93,'After Budget meeting'!$CN$93,'After Budget meeting'!$CP$93,'After Budget meeting'!$P$97,'After Budget meeting'!$AN$97,'After Budget meeting'!$AV$97,'After Budget meeting'!$BT$97,'After Budget meeting'!$CJ$97</definedName>
    <definedName name="QB_FORMULA_53" localSheetId="0" hidden="1">Sheet1!$BX$92,Sheet1!$BZ$92,Sheet1!$CD$92,Sheet1!$CF$92,Sheet1!$CJ$92,Sheet1!$CL$92,Sheet1!$CN$92,Sheet1!$CP$92,Sheet1!$CJ$95,Sheet1!$CN$95,Sheet1!$CP$95,Sheet1!$P$99,Sheet1!$AN$99,Sheet1!$AV$99,Sheet1!$BT$99,Sheet1!$CJ$99</definedName>
    <definedName name="QB_FORMULA_54" localSheetId="1" hidden="1">'2020 budget'!$CN$97,'2020 budget'!$CP$97,'2020 budget'!#REF!,'2020 budget'!#REF!,'2020 budget'!#REF!,'2020 budget'!#REF!,'2020 budget'!#REF!,'2020 budget'!#REF!,'2020 budget'!#REF!,'2020 budget'!$CJ$98,'2020 budget'!$CN$98,'2020 budget'!$CP$98,'2020 budget'!$L$102,'2020 budget'!$N$102,'2020 budget'!$T$102,'2020 budget'!$AB$102</definedName>
    <definedName name="QB_FORMULA_54" localSheetId="2" hidden="1">'After Budget meeting'!$CN$97,'After Budget meeting'!$CP$97,'After Budget meeting'!#REF!,'After Budget meeting'!#REF!,'After Budget meeting'!#REF!,'After Budget meeting'!#REF!,'After Budget meeting'!#REF!,'After Budget meeting'!#REF!,'After Budget meeting'!#REF!,'After Budget meeting'!$CJ$98,'After Budget meeting'!$CN$98,'After Budget meeting'!$CP$98,'After Budget meeting'!$L$102,'After Budget meeting'!$N$102,'After Budget meeting'!$T$102,'After Budget meeting'!$AB$102</definedName>
    <definedName name="QB_FORMULA_54" localSheetId="0" hidden="1">Sheet1!$CN$99,Sheet1!$CP$99,Sheet1!$T$100,Sheet1!$AJ$100,Sheet1!$AZ$100,Sheet1!$BH$100,Sheet1!$BP$100,Sheet1!$CL$100,Sheet1!$CN$100,Sheet1!$CJ$101,Sheet1!$CN$101,Sheet1!$CP$101,Sheet1!$L$105,Sheet1!$N$105,Sheet1!$T$105,Sheet1!$AB$105</definedName>
    <definedName name="QB_FORMULA_55" localSheetId="1" hidden="1">'2020 budget'!$AJ$102,'2020 budget'!$AR$102,'2020 budget'!$AZ$102,'2020 budget'!$BH$102,'2020 budget'!$BP$102,'2020 budget'!$BX$102,'2020 budget'!$CF$102,'2020 budget'!$CJ$102,'2020 budget'!$CL$102,'2020 budget'!$CN$102,'2020 budget'!$CP$102,'2020 budget'!$L$103,'2020 budget'!$T$103,'2020 budget'!$AB$103,'2020 budget'!$AJ$103,'2020 budget'!$AR$103</definedName>
    <definedName name="QB_FORMULA_55" localSheetId="2" hidden="1">'After Budget meeting'!$AJ$102,'After Budget meeting'!$AR$102,'After Budget meeting'!$AZ$102,'After Budget meeting'!$BH$102,'After Budget meeting'!$BP$102,'After Budget meeting'!$BX$102,'After Budget meeting'!$CF$102,'After Budget meeting'!$CJ$102,'After Budget meeting'!$CL$102,'After Budget meeting'!$CN$102,'After Budget meeting'!$CP$102,'After Budget meeting'!$L$103,'After Budget meeting'!$T$103,'After Budget meeting'!$AB$103,'After Budget meeting'!$AJ$103,'After Budget meeting'!$AR$103</definedName>
    <definedName name="QB_FORMULA_55" localSheetId="0" hidden="1">Sheet1!$AJ$105,Sheet1!$AR$105,Sheet1!$AZ$105,Sheet1!$BH$105,Sheet1!$BP$105,Sheet1!$BX$105,Sheet1!$CF$105,Sheet1!$CJ$105,Sheet1!$CL$105,Sheet1!$CN$105,Sheet1!$CP$105,Sheet1!$L$106,Sheet1!$T$106,Sheet1!$AB$106,Sheet1!$AJ$106,Sheet1!$AR$106</definedName>
    <definedName name="QB_FORMULA_56" localSheetId="1" hidden="1">'2020 budget'!$AZ$103,'2020 budget'!$BH$103,'2020 budget'!$BP$103,'2020 budget'!$BX$103,'2020 budget'!$CF$103,'2020 budget'!$CL$103,'2020 budget'!$CN$103,'2020 budget'!$H$105,'2020 budget'!$J$105,'2020 budget'!$L$105,'2020 budget'!$N$105,'2020 budget'!$R$105,'2020 budget'!$T$105,'2020 budget'!$Z$105,'2020 budget'!$AB$105,'2020 budget'!$AH$105</definedName>
    <definedName name="QB_FORMULA_56" localSheetId="2" hidden="1">'After Budget meeting'!$AZ$103,'After Budget meeting'!$BH$103,'After Budget meeting'!$BP$103,'After Budget meeting'!$BX$103,'After Budget meeting'!$CF$103,'After Budget meeting'!$CL$103,'After Budget meeting'!$CN$103,'After Budget meeting'!$H$105,'After Budget meeting'!$J$105,'After Budget meeting'!$L$105,'After Budget meeting'!$N$105,'After Budget meeting'!$R$105,'After Budget meeting'!$T$105,'After Budget meeting'!$Z$105,'After Budget meeting'!$AB$105,'After Budget meeting'!$AH$105</definedName>
    <definedName name="QB_FORMULA_56" localSheetId="0" hidden="1">Sheet1!$AZ$106,Sheet1!$BH$106,Sheet1!$BP$106,Sheet1!$BX$106,Sheet1!$CF$106,Sheet1!$CL$106,Sheet1!$CN$106,Sheet1!$H$109,Sheet1!$J$109,Sheet1!$L$109,Sheet1!$N$109,Sheet1!$R$109,Sheet1!$T$109,Sheet1!$Z$109,Sheet1!$AB$109,Sheet1!$AH$109</definedName>
    <definedName name="QB_FORMULA_57" localSheetId="1" hidden="1">'2020 budget'!$AJ$105,'2020 budget'!$AP$105,'2020 budget'!$AR$105,'2020 budget'!$AX$105,'2020 budget'!$AZ$105,'2020 budget'!$BF$105,'2020 budget'!$BH$105,'2020 budget'!$BN$105,'2020 budget'!$BP$105,'2020 budget'!$BV$105,'2020 budget'!$BX$105,'2020 budget'!$CD$105,'2020 budget'!$CF$105,'2020 budget'!$CJ$105,'2020 budget'!$CL$105,'2020 budget'!$CN$105</definedName>
    <definedName name="QB_FORMULA_57" localSheetId="2" hidden="1">'After Budget meeting'!$AJ$105,'After Budget meeting'!$AP$105,'After Budget meeting'!$AR$105,'After Budget meeting'!$AX$105,'After Budget meeting'!$AZ$105,'After Budget meeting'!$BF$105,'After Budget meeting'!$BH$105,'After Budget meeting'!$BN$105,'After Budget meeting'!$BP$105,'After Budget meeting'!$BV$105,'After Budget meeting'!$BX$105,'After Budget meeting'!$CD$105,'After Budget meeting'!$CF$105,'After Budget meeting'!$CJ$105,'After Budget meeting'!$CL$105,'After Budget meeting'!$CN$105</definedName>
    <definedName name="QB_FORMULA_57" localSheetId="0" hidden="1">Sheet1!$AJ$109,Sheet1!$AP$109,Sheet1!$AR$109,Sheet1!$AX$109,Sheet1!$AZ$109,Sheet1!$BF$109,Sheet1!$BH$109,Sheet1!$BN$109,Sheet1!$BP$109,Sheet1!$BV$109,Sheet1!$BX$109,Sheet1!$CD$109,Sheet1!$CF$109,Sheet1!$CJ$109,Sheet1!$CL$109,Sheet1!$CN$109</definedName>
    <definedName name="QB_FORMULA_58" localSheetId="1" hidden="1">'2020 budget'!$CP$105,'2020 budget'!$BX$108,'2020 budget'!$BZ$108,'2020 budget'!$CJ$108,'2020 budget'!$CN$108,'2020 budget'!$CP$108,'2020 budget'!$BT$112,'2020 budget'!$BX$112,'2020 budget'!$BZ$112,'2020 budget'!$CJ$112,'2020 budget'!$CN$112,'2020 budget'!$CP$112,'2020 budget'!$CF$114,'2020 budget'!$CH$114,'2020 budget'!$CJ$114,'2020 budget'!$CN$114</definedName>
    <definedName name="QB_FORMULA_58" localSheetId="2" hidden="1">'After Budget meeting'!$CP$105,'After Budget meeting'!$BX$108,'After Budget meeting'!$BZ$108,'After Budget meeting'!$CJ$108,'After Budget meeting'!$CN$108,'After Budget meeting'!$CP$108,'After Budget meeting'!$BT$112,'After Budget meeting'!$BX$112,'After Budget meeting'!$BZ$112,'After Budget meeting'!$CJ$112,'After Budget meeting'!$CN$112,'After Budget meeting'!$CP$112,'After Budget meeting'!$CF$114,'After Budget meeting'!$CH$114,'After Budget meeting'!$CJ$114,'After Budget meeting'!$CN$114</definedName>
    <definedName name="QB_FORMULA_58" localSheetId="0" hidden="1">Sheet1!$CP$109,Sheet1!$BX$114,Sheet1!$BZ$114,Sheet1!$CJ$114,Sheet1!$CN$114,Sheet1!$CP$114,Sheet1!$BT$118,Sheet1!$BX$118,Sheet1!$BZ$118,Sheet1!$CJ$118,Sheet1!$CN$118,Sheet1!$CP$118,Sheet1!$CF$120,Sheet1!$CH$120,Sheet1!$CJ$120,Sheet1!$CN$120</definedName>
    <definedName name="QB_FORMULA_59" localSheetId="1" hidden="1">'2020 budget'!$CP$114,'2020 budget'!$BL$116,'2020 budget'!$CB$116,'2020 budget'!$CF$116,'2020 budget'!$CH$116,'2020 budget'!$CJ$116,'2020 budget'!$CN$116,'2020 budget'!$CP$116,'2020 budget'!$AZ$131,'2020 budget'!$BB$131,'2020 budget'!$CJ$131,'2020 budget'!$CN$131,'2020 budget'!$CP$131,'2020 budget'!$H$133,'2020 budget'!$J$133,'2020 budget'!$L$133</definedName>
    <definedName name="QB_FORMULA_59" localSheetId="2" hidden="1">'After Budget meeting'!$CP$114,'After Budget meeting'!$BL$116,'After Budget meeting'!$CB$116,'After Budget meeting'!$CF$116,'After Budget meeting'!$CH$116,'After Budget meeting'!$CJ$116,'After Budget meeting'!$CN$116,'After Budget meeting'!$CP$116,'After Budget meeting'!$AZ$131,'After Budget meeting'!$BB$131,'After Budget meeting'!$CJ$131,'After Budget meeting'!$CN$131,'After Budget meeting'!$CP$131,'After Budget meeting'!$H$133,'After Budget meeting'!$J$133,'After Budget meeting'!$L$133</definedName>
    <definedName name="QB_FORMULA_59" localSheetId="0" hidden="1">Sheet1!$CP$120,Sheet1!$BL$122,Sheet1!$CB$122,Sheet1!$CF$122,Sheet1!$CH$122,Sheet1!$CJ$122,Sheet1!$CN$122,Sheet1!$CP$122,Sheet1!$AZ$137,Sheet1!$BB$137,Sheet1!$CJ$137,Sheet1!$CN$137,Sheet1!$CP$137,Sheet1!$H$141,Sheet1!$J$141,Sheet1!$L$141</definedName>
    <definedName name="QB_FORMULA_6" localSheetId="1" hidden="1">'2020 budget'!$BJ$12,'2020 budget'!$BP$12,'2020 budget'!$BR$12,'2020 budget'!$BX$12,'2020 budget'!$BZ$12,'2020 budget'!$CF$12,'2020 budget'!$CJ$12,'2020 budget'!$CL$12,'2020 budget'!$CN$12,'2020 budget'!$CP$12,'2020 budget'!$L$13,'2020 budget'!$N$13,'2020 budget'!$T$13,'2020 budget'!$V$13,'2020 budget'!$AB$13,'2020 budget'!$AD$13</definedName>
    <definedName name="QB_FORMULA_6" localSheetId="2" hidden="1">'After Budget meeting'!$BJ$12,'After Budget meeting'!$BP$12,'After Budget meeting'!$BR$12,'After Budget meeting'!$BX$12,'After Budget meeting'!$BZ$12,'After Budget meeting'!$CF$12,'After Budget meeting'!$CJ$12,'After Budget meeting'!$CL$12,'After Budget meeting'!$CN$12,'After Budget meeting'!$CP$12,'After Budget meeting'!$L$13,'After Budget meeting'!$N$13,'After Budget meeting'!$T$13,'After Budget meeting'!$V$13,'After Budget meeting'!$AB$13,'After Budget meeting'!$AD$13</definedName>
    <definedName name="QB_FORMULA_6" localSheetId="0" hidden="1">Sheet1!$BJ$12,Sheet1!$BP$12,Sheet1!$BR$12,Sheet1!$BX$12,Sheet1!$BZ$12,Sheet1!$CF$12,Sheet1!$CJ$12,Sheet1!$CL$12,Sheet1!$CN$12,Sheet1!$CP$12,Sheet1!$L$13,Sheet1!$N$13,Sheet1!$T$13,Sheet1!$V$13,Sheet1!$AB$13,Sheet1!$AD$13</definedName>
    <definedName name="QB_FORMULA_60" localSheetId="1" hidden="1">'2020 budget'!$N$133,'2020 budget'!$P$133,'2020 budget'!$R$133,'2020 budget'!$T$133,'2020 budget'!$V$133,'2020 budget'!$X$133,'2020 budget'!$Z$133,'2020 budget'!$AB$133,'2020 budget'!$AD$133,'2020 budget'!$AF$133,'2020 budget'!$AH$133,'2020 budget'!$AJ$133,'2020 budget'!$AL$133,'2020 budget'!$AN$133,'2020 budget'!$AP$133,'2020 budget'!$AR$133</definedName>
    <definedName name="QB_FORMULA_60" localSheetId="2" hidden="1">'After Budget meeting'!$N$133,'After Budget meeting'!$P$133,'After Budget meeting'!$R$133,'After Budget meeting'!$T$133,'After Budget meeting'!$V$133,'After Budget meeting'!$X$133,'After Budget meeting'!$Z$133,'After Budget meeting'!$AB$133,'After Budget meeting'!$AD$133,'After Budget meeting'!$AF$133,'After Budget meeting'!$AH$133,'After Budget meeting'!$AJ$133,'After Budget meeting'!$AL$133,'After Budget meeting'!$AN$133,'After Budget meeting'!$AP$133,'After Budget meeting'!$AR$133</definedName>
    <definedName name="QB_FORMULA_60" localSheetId="0" hidden="1">Sheet1!$N$141,Sheet1!$P$141,Sheet1!$R$141,Sheet1!$T$141,Sheet1!$V$141,Sheet1!$X$141,Sheet1!$Z$141,Sheet1!$AB$141,Sheet1!$AD$141,Sheet1!$AF$141,Sheet1!$AH$141,Sheet1!$AJ$141,Sheet1!$AL$141,Sheet1!$AN$141,Sheet1!$AP$141,Sheet1!$AR$141</definedName>
    <definedName name="QB_FORMULA_61" localSheetId="1" hidden="1">'2020 budget'!$AT$133,'2020 budget'!$AV$133,'2020 budget'!$AX$133,'2020 budget'!$AZ$133,'2020 budget'!$BB$133,'2020 budget'!$BD$133,'2020 budget'!$BF$133,'2020 budget'!$BH$133,'2020 budget'!$BJ$133,'2020 budget'!$BL$133,'2020 budget'!$BN$133,'2020 budget'!$BP$133,'2020 budget'!$BR$133,'2020 budget'!$BT$133,'2020 budget'!$BV$133,'2020 budget'!$BX$133</definedName>
    <definedName name="QB_FORMULA_61" localSheetId="2" hidden="1">'After Budget meeting'!$AT$133,'After Budget meeting'!$AV$133,'After Budget meeting'!$AX$133,'After Budget meeting'!$AZ$133,'After Budget meeting'!$BB$133,'After Budget meeting'!$BD$133,'After Budget meeting'!$BF$133,'After Budget meeting'!$BH$133,'After Budget meeting'!$BJ$133,'After Budget meeting'!$BL$133,'After Budget meeting'!$BN$133,'After Budget meeting'!$BP$133,'After Budget meeting'!$BR$133,'After Budget meeting'!$BT$133,'After Budget meeting'!$BV$133,'After Budget meeting'!$BX$133</definedName>
    <definedName name="QB_FORMULA_61" localSheetId="0" hidden="1">Sheet1!$AT$141,Sheet1!$AV$141,Sheet1!$AX$141,Sheet1!$AZ$141,Sheet1!$BB$141,Sheet1!$BD$141,Sheet1!$BF$141,Sheet1!$BH$141,Sheet1!$BJ$141,Sheet1!$BL$141,Sheet1!$BN$141,Sheet1!$BP$141,Sheet1!$BR$141,Sheet1!$BT$141,Sheet1!$BV$141,Sheet1!$BX$141</definedName>
    <definedName name="QB_FORMULA_62" localSheetId="1" hidden="1">'2020 budget'!$BZ$133,'2020 budget'!$CB$133,'2020 budget'!$CD$133,'2020 budget'!$CF$133,'2020 budget'!$CH$133,'2020 budget'!$CJ$133,'2020 budget'!$CL$133,'2020 budget'!$CN$133,'2020 budget'!$CP$133,'2020 budget'!$H$136,'2020 budget'!$J$136,'2020 budget'!$L$136,'2020 budget'!$N$136,'2020 budget'!$P$136,'2020 budget'!$R$136,'2020 budget'!$T$136</definedName>
    <definedName name="QB_FORMULA_62" localSheetId="2" hidden="1">'After Budget meeting'!$BZ$133,'After Budget meeting'!$CB$133,'After Budget meeting'!$CD$133,'After Budget meeting'!$CF$133,'After Budget meeting'!$CH$133,'After Budget meeting'!$CJ$133,'After Budget meeting'!$CL$133,'After Budget meeting'!$CN$133,'After Budget meeting'!$CP$133,'After Budget meeting'!$H$136,'After Budget meeting'!$J$136,'After Budget meeting'!$L$136,'After Budget meeting'!$N$136,'After Budget meeting'!$P$136,'After Budget meeting'!$R$136,'After Budget meeting'!$T$136</definedName>
    <definedName name="QB_FORMULA_62" localSheetId="0" hidden="1">Sheet1!$BZ$141,Sheet1!$CB$141,Sheet1!$CD$141,Sheet1!$CF$141,Sheet1!$CH$141,Sheet1!$CJ$141,Sheet1!$CL$141,Sheet1!$CN$141,Sheet1!$CP$141,Sheet1!$H$145,Sheet1!$J$145,Sheet1!$L$145,Sheet1!$N$145,Sheet1!$P$145,Sheet1!$R$145,Sheet1!$T$145</definedName>
    <definedName name="QB_FORMULA_63" localSheetId="1" hidden="1">'2020 budget'!$V$136,'2020 budget'!$X$136,'2020 budget'!$Z$136,'2020 budget'!$AB$136,'2020 budget'!$AD$136,'2020 budget'!$AF$136,'2020 budget'!$AH$136,'2020 budget'!$AJ$136,'2020 budget'!$AL$136,'2020 budget'!$AN$136,'2020 budget'!$AP$136,'2020 budget'!$AR$136,'2020 budget'!$AT$136,'2020 budget'!$AV$136,'2020 budget'!$AX$136,'2020 budget'!$AZ$136</definedName>
    <definedName name="QB_FORMULA_63" localSheetId="2" hidden="1">'After Budget meeting'!$V$136,'After Budget meeting'!$X$136,'After Budget meeting'!$Z$136,'After Budget meeting'!$AB$136,'After Budget meeting'!$AD$136,'After Budget meeting'!$AF$136,'After Budget meeting'!$AH$136,'After Budget meeting'!$AJ$136,'After Budget meeting'!$AL$136,'After Budget meeting'!$AN$136,'After Budget meeting'!$AP$136,'After Budget meeting'!$AR$136,'After Budget meeting'!$AT$136,'After Budget meeting'!$AV$136,'After Budget meeting'!$AX$136,'After Budget meeting'!$AZ$136</definedName>
    <definedName name="QB_FORMULA_63" localSheetId="0" hidden="1">Sheet1!$V$145,Sheet1!$X$145,Sheet1!$Z$145,Sheet1!$AB$145,Sheet1!$AD$145,Sheet1!$AF$145,Sheet1!$AH$145,Sheet1!$AJ$145,Sheet1!$AL$145,Sheet1!$AN$145,Sheet1!$AP$145,Sheet1!$AR$145,Sheet1!$AT$145,Sheet1!$AV$145,Sheet1!$AX$145,Sheet1!$AZ$145</definedName>
    <definedName name="QB_FORMULA_64" localSheetId="1" hidden="1">'2020 budget'!$BB$136,'2020 budget'!$BD$136,'2020 budget'!$BF$136,'2020 budget'!$BH$136,'2020 budget'!$BJ$136,'2020 budget'!$BL$136,'2020 budget'!$BN$136,'2020 budget'!$BP$136,'2020 budget'!$BR$136,'2020 budget'!$BT$136,'2020 budget'!$BV$136,'2020 budget'!$BX$136,'2020 budget'!$BZ$136,'2020 budget'!$CB$136,'2020 budget'!$CD$136,'2020 budget'!$CF$136</definedName>
    <definedName name="QB_FORMULA_64" localSheetId="2" hidden="1">'After Budget meeting'!$BB$136,'After Budget meeting'!$BD$136,'After Budget meeting'!$BF$136,'After Budget meeting'!$BH$136,'After Budget meeting'!$BJ$136,'After Budget meeting'!$BL$136,'After Budget meeting'!$BN$136,'After Budget meeting'!$BP$136,'After Budget meeting'!$BR$136,'After Budget meeting'!$BT$136,'After Budget meeting'!$BV$136,'After Budget meeting'!$BX$136,'After Budget meeting'!$BZ$136,'After Budget meeting'!$CB$136,'After Budget meeting'!$CD$136,'After Budget meeting'!$CF$136</definedName>
    <definedName name="QB_FORMULA_64" localSheetId="0" hidden="1">Sheet1!$BB$145,Sheet1!$BD$145,Sheet1!$BF$145,Sheet1!$BH$145,Sheet1!$BJ$145,Sheet1!$BL$145,Sheet1!$BN$145,Sheet1!$BP$145,Sheet1!$BR$145,Sheet1!$BT$145,Sheet1!$BV$145,Sheet1!$BX$145,Sheet1!$BZ$145,Sheet1!$CB$145,Sheet1!$CD$145,Sheet1!$CF$145</definedName>
    <definedName name="QB_FORMULA_65" localSheetId="1" hidden="1">'2020 budget'!$CH$136,'2020 budget'!$CJ$136,'2020 budget'!$CL$136,'2020 budget'!$CN$136,'2020 budget'!$CP$136,'2020 budget'!$L$139,'2020 budget'!$N$139,'2020 budget'!$AB$139,'2020 budget'!$BP$139,'2020 budget'!$BR$139,'2020 budget'!$CJ$139,'2020 budget'!$CL$139,'2020 budget'!$CN$139,'2020 budget'!$CP$139,'2020 budget'!$CJ$140,'2020 budget'!$CN$140</definedName>
    <definedName name="QB_FORMULA_65" localSheetId="2" hidden="1">'After Budget meeting'!$CH$136,'After Budget meeting'!$CJ$136,'After Budget meeting'!$CL$136,'After Budget meeting'!$CN$136,'After Budget meeting'!$CP$136,'After Budget meeting'!$L$139,'After Budget meeting'!$N$139,'After Budget meeting'!$AB$139,'After Budget meeting'!$BP$139,'After Budget meeting'!$BR$139,'After Budget meeting'!$CJ$139,'After Budget meeting'!$CL$139,'After Budget meeting'!$CN$139,'After Budget meeting'!$CP$139,'After Budget meeting'!$CJ$140,'After Budget meeting'!$CN$140</definedName>
    <definedName name="QB_FORMULA_65" localSheetId="0" hidden="1">Sheet1!$CH$145,Sheet1!$CJ$145,Sheet1!$CL$145,Sheet1!$CN$145,Sheet1!$CP$145,Sheet1!$L$148,Sheet1!$N$148,Sheet1!$AB$148,Sheet1!$BP$148,Sheet1!$BR$148,Sheet1!$CJ$148,Sheet1!$CL$148,Sheet1!$CN$148,Sheet1!$CP$148,Sheet1!$CJ$149,Sheet1!$CN$149</definedName>
    <definedName name="QB_FORMULA_66" localSheetId="1" hidden="1">'2020 budget'!$CP$140,'2020 budget'!$H$141,'2020 budget'!$J$141,'2020 budget'!$L$141,'2020 budget'!$N$141,'2020 budget'!$P$141,'2020 budget'!$T$141,'2020 budget'!$V$141,'2020 budget'!$Z$141,'2020 budget'!$AB$141,'2020 budget'!$AF$141,'2020 budget'!$AJ$141,'2020 budget'!$AL$141,'2020 budget'!$BL$141,'2020 budget'!$BP$141,'2020 budget'!$BR$141</definedName>
    <definedName name="QB_FORMULA_66" localSheetId="2" hidden="1">'After Budget meeting'!$CP$140,'After Budget meeting'!$H$141,'After Budget meeting'!$J$141,'After Budget meeting'!$L$141,'After Budget meeting'!$N$141,'After Budget meeting'!$P$141,'After Budget meeting'!$T$141,'After Budget meeting'!$V$141,'After Budget meeting'!$Z$141,'After Budget meeting'!$AB$141,'After Budget meeting'!$AF$141,'After Budget meeting'!$AJ$141,'After Budget meeting'!$AL$141,'After Budget meeting'!$BL$141,'After Budget meeting'!$BP$141,'After Budget meeting'!$BR$141</definedName>
    <definedName name="QB_FORMULA_66" localSheetId="0" hidden="1">Sheet1!$CP$149,Sheet1!$H$150,Sheet1!$J$150,Sheet1!$L$150,Sheet1!$N$150,Sheet1!$P$150,Sheet1!$T$150,Sheet1!$V$150,Sheet1!$Z$150,Sheet1!$AB$150,Sheet1!$AF$150,Sheet1!$AJ$150,Sheet1!$AL$150,Sheet1!$BL$150,Sheet1!$BP$150,Sheet1!$BR$150</definedName>
    <definedName name="QB_FORMULA_67" localSheetId="1" hidden="1">'2020 budget'!$CJ$141,'2020 budget'!$CL$141,'2020 budget'!$CN$141,'2020 budget'!$CP$141,'2020 budget'!$AZ$142,'2020 budget'!$BB$142,'2020 budget'!$CJ$142,'2020 budget'!$CL$142,'2020 budget'!$CN$142,'2020 budget'!$CP$142,'2020 budget'!$L$143,'2020 budget'!$N$143,'2020 budget'!$T$143,'2020 budget'!$V$143,'2020 budget'!$AB$143,'2020 budget'!$AD$143</definedName>
    <definedName name="QB_FORMULA_67" localSheetId="2" hidden="1">'After Budget meeting'!$CJ$141,'After Budget meeting'!$CL$141,'After Budget meeting'!$CN$141,'After Budget meeting'!$CP$141,'After Budget meeting'!$AZ$142,'After Budget meeting'!$BB$142,'After Budget meeting'!$CJ$142,'After Budget meeting'!$CL$142,'After Budget meeting'!$CN$142,'After Budget meeting'!$CP$142,'After Budget meeting'!$L$143,'After Budget meeting'!$N$143,'After Budget meeting'!$T$143,'After Budget meeting'!$V$143,'After Budget meeting'!$AB$143,'After Budget meeting'!$AD$143</definedName>
    <definedName name="QB_FORMULA_67" localSheetId="0" hidden="1">Sheet1!$CJ$150,Sheet1!$CL$150,Sheet1!$CN$150,Sheet1!$CP$150,Sheet1!$AZ$151,Sheet1!$BB$151,Sheet1!$CJ$151,Sheet1!$CL$151,Sheet1!$CN$151,Sheet1!$CP$151,Sheet1!$L$152,Sheet1!$N$152,Sheet1!$T$152,Sheet1!$V$152,Sheet1!$AB$152,Sheet1!$AD$152</definedName>
    <definedName name="QB_FORMULA_68" localSheetId="1" hidden="1">'2020 budget'!$AJ$143,'2020 budget'!$AL$143,'2020 budget'!$AR$143,'2020 budget'!$AT$143,'2020 budget'!$AZ$143,'2020 budget'!$BB$143,'2020 budget'!$BH$143,'2020 budget'!$BJ$143,'2020 budget'!$BP$143,'2020 budget'!$BR$143,'2020 budget'!$BX$143,'2020 budget'!$BZ$143,'2020 budget'!$CF$143,'2020 budget'!$CJ$143,'2020 budget'!$CL$143,'2020 budget'!$CN$143</definedName>
    <definedName name="QB_FORMULA_68" localSheetId="2" hidden="1">'After Budget meeting'!$AJ$143,'After Budget meeting'!$AL$143,'After Budget meeting'!$AR$143,'After Budget meeting'!$AT$143,'After Budget meeting'!$AZ$143,'After Budget meeting'!$BB$143,'After Budget meeting'!$BH$143,'After Budget meeting'!$BJ$143,'After Budget meeting'!$BP$143,'After Budget meeting'!$BR$143,'After Budget meeting'!$BX$143,'After Budget meeting'!$BZ$143,'After Budget meeting'!$CF$143,'After Budget meeting'!$CJ$143,'After Budget meeting'!$CL$143,'After Budget meeting'!$CN$143</definedName>
    <definedName name="QB_FORMULA_68" localSheetId="0" hidden="1">Sheet1!$AJ$152,Sheet1!$AL$152,Sheet1!$AR$152,Sheet1!$AT$152,Sheet1!$AZ$152,Sheet1!$BB$152,Sheet1!$BH$152,Sheet1!$BJ$152,Sheet1!$BP$152,Sheet1!$BR$152,Sheet1!$BX$152,Sheet1!$BZ$152,Sheet1!$CF$152,Sheet1!$CJ$152,Sheet1!$CL$152,Sheet1!$CN$152</definedName>
    <definedName name="QB_FORMULA_69" localSheetId="1" hidden="1">'2020 budget'!$CP$143,'2020 budget'!$L$144,'2020 budget'!$N$144,'2020 budget'!$T$144,'2020 budget'!$V$144,'2020 budget'!$AB$144,'2020 budget'!$AD$144,'2020 budget'!$AJ$144,'2020 budget'!$AL$144,'2020 budget'!$AR$144,'2020 budget'!$AT$144,'2020 budget'!$AZ$144,'2020 budget'!$BB$144,'2020 budget'!$BH$144,'2020 budget'!$BJ$144,'2020 budget'!$BP$144</definedName>
    <definedName name="QB_FORMULA_69" localSheetId="2" hidden="1">'After Budget meeting'!$CP$143,'After Budget meeting'!$L$144,'After Budget meeting'!$N$144,'After Budget meeting'!$T$144,'After Budget meeting'!$V$144,'After Budget meeting'!$AB$144,'After Budget meeting'!$AD$144,'After Budget meeting'!$AJ$144,'After Budget meeting'!$AL$144,'After Budget meeting'!$AR$144,'After Budget meeting'!$AT$144,'After Budget meeting'!$AZ$144,'After Budget meeting'!$BB$144,'After Budget meeting'!$BH$144,'After Budget meeting'!$BJ$144,'After Budget meeting'!$BP$144</definedName>
    <definedName name="QB_FORMULA_69" localSheetId="0" hidden="1">Sheet1!$CP$152,Sheet1!$L$155,Sheet1!$N$155,Sheet1!$T$155,Sheet1!$V$155,Sheet1!$AB$155,Sheet1!$AD$155,Sheet1!$AJ$155,Sheet1!$AL$155,Sheet1!$AR$155,Sheet1!$AT$155,Sheet1!$AZ$155,Sheet1!$BB$155,Sheet1!$BH$155,Sheet1!$BJ$155,Sheet1!$BP$155</definedName>
    <definedName name="QB_FORMULA_7" localSheetId="1" hidden="1">'2020 budget'!$AJ$13,'2020 budget'!$AR$13,'2020 budget'!$AT$13,'2020 budget'!$AZ$13,'2020 budget'!$BB$13,'2020 budget'!$BH$13,'2020 budget'!$BJ$13,'2020 budget'!$BP$13,'2020 budget'!$BR$13,'2020 budget'!$BX$13,'2020 budget'!$BZ$13,'2020 budget'!$CF$13,'2020 budget'!$CJ$13,'2020 budget'!$CL$13,'2020 budget'!$CN$13,'2020 budget'!$CP$13</definedName>
    <definedName name="QB_FORMULA_7" localSheetId="2" hidden="1">'After Budget meeting'!$AJ$13,'After Budget meeting'!$AR$13,'After Budget meeting'!$AT$13,'After Budget meeting'!$AZ$13,'After Budget meeting'!$BB$13,'After Budget meeting'!$BH$13,'After Budget meeting'!$BJ$13,'After Budget meeting'!$BP$13,'After Budget meeting'!$BR$13,'After Budget meeting'!$BX$13,'After Budget meeting'!$BZ$13,'After Budget meeting'!$CF$13,'After Budget meeting'!$CJ$13,'After Budget meeting'!$CL$13,'After Budget meeting'!$CN$13,'After Budget meeting'!$CP$13</definedName>
    <definedName name="QB_FORMULA_7" localSheetId="0" hidden="1">Sheet1!$AJ$13,Sheet1!$AR$13,Sheet1!$AT$13,Sheet1!$AZ$13,Sheet1!$BB$13,Sheet1!$BH$13,Sheet1!$BJ$13,Sheet1!$BP$13,Sheet1!$BR$13,Sheet1!$BX$13,Sheet1!$BZ$13,Sheet1!$CF$13,Sheet1!$CJ$13,Sheet1!$CL$13,Sheet1!$CN$13,Sheet1!$CP$13</definedName>
    <definedName name="QB_FORMULA_70" localSheetId="1" hidden="1">'2020 budget'!$BR$144,'2020 budget'!$BX$144,'2020 budget'!$BZ$144,'2020 budget'!$CF$144,'2020 budget'!$CH$144,'2020 budget'!$CJ$144,'2020 budget'!$CL$144,'2020 budget'!$CN$144,'2020 budget'!$CP$144,'2020 budget'!$V$148,'2020 budget'!$CJ$148,'2020 budget'!$CL$148,'2020 budget'!$CP$148,'2020 budget'!$L$149,'2020 budget'!$N$149,'2020 budget'!$AB$149</definedName>
    <definedName name="QB_FORMULA_70" localSheetId="2" hidden="1">'After Budget meeting'!$BR$144,'After Budget meeting'!$BX$144,'After Budget meeting'!$BZ$144,'After Budget meeting'!$CF$144,'After Budget meeting'!$CH$144,'After Budget meeting'!$CJ$144,'After Budget meeting'!$CL$144,'After Budget meeting'!$CN$144,'After Budget meeting'!$CP$144,'After Budget meeting'!$V$148,'After Budget meeting'!$CJ$148,'After Budget meeting'!$CL$148,'After Budget meeting'!$CP$148,'After Budget meeting'!$L$149,'After Budget meeting'!$N$149,'After Budget meeting'!$AB$149</definedName>
    <definedName name="QB_FORMULA_70" localSheetId="0" hidden="1">Sheet1!$BR$155,Sheet1!$BX$155,Sheet1!$BZ$155,Sheet1!$CF$155,Sheet1!$CH$155,Sheet1!$CJ$155,Sheet1!$CL$155,Sheet1!$CN$155,Sheet1!$CP$155,Sheet1!$V$159,Sheet1!$CJ$159,Sheet1!$CL$159,Sheet1!$CP$159,Sheet1!$L$160,Sheet1!$N$160,Sheet1!$AB$160</definedName>
    <definedName name="QB_FORMULA_71" localSheetId="1" hidden="1">'2020 budget'!$AD$149,'2020 budget'!$AJ$149,'2020 budget'!$AL$149,'2020 budget'!$CJ$149,'2020 budget'!$CL$149,'2020 budget'!$CN$149,'2020 budget'!$CP$149,'2020 budget'!$L$150,'2020 budget'!$N$150,'2020 budget'!$T$150,'2020 budget'!$V$150,'2020 budget'!$AB$150,'2020 budget'!$AD$150,'2020 budget'!$AJ$150,'2020 budget'!$AL$150,'2020 budget'!$AR$150</definedName>
    <definedName name="QB_FORMULA_71" localSheetId="2" hidden="1">'After Budget meeting'!$AD$149,'After Budget meeting'!$AJ$149,'After Budget meeting'!$AL$149,'After Budget meeting'!$CJ$149,'After Budget meeting'!$CL$149,'After Budget meeting'!$CN$149,'After Budget meeting'!$CP$149,'After Budget meeting'!$L$150,'After Budget meeting'!$N$150,'After Budget meeting'!$T$150,'After Budget meeting'!$V$150,'After Budget meeting'!$AB$150,'After Budget meeting'!$AD$150,'After Budget meeting'!$AJ$150,'After Budget meeting'!$AL$150,'After Budget meeting'!$AR$150</definedName>
    <definedName name="QB_FORMULA_71" localSheetId="0" hidden="1">Sheet1!$AD$160,Sheet1!$AJ$160,Sheet1!$AL$160,Sheet1!$CJ$160,Sheet1!$CL$160,Sheet1!$CN$160,Sheet1!$CP$160,Sheet1!$L$161,Sheet1!$N$161,Sheet1!$T$161,Sheet1!$V$161,Sheet1!$AB$161,Sheet1!$AD$161,Sheet1!$AJ$161,Sheet1!$AL$161,Sheet1!$AR$161</definedName>
    <definedName name="QB_FORMULA_72" localSheetId="1" hidden="1">'2020 budget'!$AT$150,'2020 budget'!$AZ$150,'2020 budget'!$BB$150,'2020 budget'!$BH$150,'2020 budget'!$BP$150,'2020 budget'!$BR$150,'2020 budget'!$BX$150,'2020 budget'!$BZ$150,'2020 budget'!$CF$150,'2020 budget'!$CJ$150,'2020 budget'!$CL$150,'2020 budget'!$CN$150,'2020 budget'!$CP$150,'2020 budget'!$CJ$152,'2020 budget'!$CN$152,'2020 budget'!$CP$152</definedName>
    <definedName name="QB_FORMULA_72" localSheetId="2" hidden="1">'After Budget meeting'!$AT$150,'After Budget meeting'!$AZ$150,'After Budget meeting'!$BB$150,'After Budget meeting'!$BH$150,'After Budget meeting'!$BP$150,'After Budget meeting'!$BR$150,'After Budget meeting'!$BX$150,'After Budget meeting'!$BZ$150,'After Budget meeting'!$CF$150,'After Budget meeting'!$CJ$150,'After Budget meeting'!$CL$150,'After Budget meeting'!$CN$150,'After Budget meeting'!$CP$150,'After Budget meeting'!$CJ$152,'After Budget meeting'!$CN$152,'After Budget meeting'!$CP$152</definedName>
    <definedName name="QB_FORMULA_72" localSheetId="0" hidden="1">Sheet1!$AT$161,Sheet1!$AZ$161,Sheet1!$BB$161,Sheet1!$BH$161,Sheet1!$BP$161,Sheet1!$BR$161,Sheet1!$BX$161,Sheet1!$BZ$161,Sheet1!$CF$161,Sheet1!$CJ$161,Sheet1!$CL$161,Sheet1!$CN$161,Sheet1!$CP$161,Sheet1!$CJ$164,Sheet1!$CN$164,Sheet1!$CP$164</definedName>
    <definedName name="QB_FORMULA_73" localSheetId="1" hidden="1">'2020 budget'!#REF!,'2020 budget'!#REF!,'2020 budget'!#REF!,'2020 budget'!#REF!,'2020 budget'!#REF!,'2020 budget'!#REF!,'2020 budget'!#REF!,'2020 budget'!#REF!,'2020 budget'!#REF!,'2020 budget'!#REF!,'2020 budget'!#REF!,'2020 budget'!#REF!,'2020 budget'!#REF!,'2020 budget'!#REF!,'2020 budget'!#REF!,'2020 budget'!#REF!</definedName>
    <definedName name="QB_FORMULA_73" localSheetId="2" hidden="1">'After Budget meeting'!#REF!,'After Budget meeting'!#REF!,'After Budget meeting'!#REF!,'After Budget meeting'!#REF!,'After Budget meeting'!#REF!,'After Budget meeting'!#REF!,'After Budget meeting'!#REF!,'After Budget meeting'!#REF!,'After Budget meeting'!#REF!,'After Budget meeting'!#REF!,'After Budget meeting'!#REF!,'After Budget meeting'!#REF!,'After Budget meeting'!#REF!,'After Budget meeting'!#REF!,'After Budget meeting'!#REF!,'After Budget meeting'!#REF!</definedName>
    <definedName name="QB_FORMULA_73" localSheetId="0" hidden="1">Sheet1!$L$165,Sheet1!$N$165,Sheet1!$T$165,Sheet1!$AB$165,Sheet1!$AD$165,Sheet1!$AJ$165,Sheet1!$AR$165,Sheet1!$AT$165,Sheet1!$AZ$165,Sheet1!$BB$165,Sheet1!$BH$165,Sheet1!$BJ$165,Sheet1!$BP$165,Sheet1!$BR$165,Sheet1!$BX$165,Sheet1!$BZ$165</definedName>
    <definedName name="QB_FORMULA_74" localSheetId="1" hidden="1">'2020 budget'!#REF!,'2020 budget'!#REF!,'2020 budget'!#REF!,'2020 budget'!#REF!,'2020 budget'!#REF!,'2020 budget'!#REF!,'2020 budget'!#REF!,'2020 budget'!#REF!,'2020 budget'!#REF!,'2020 budget'!#REF!,'2020 budget'!#REF!,'2020 budget'!#REF!,'2020 budget'!#REF!,'2020 budget'!#REF!,'2020 budget'!#REF!,'2020 budget'!#REF!</definedName>
    <definedName name="QB_FORMULA_74" localSheetId="2" hidden="1">'After Budget meeting'!#REF!,'After Budget meeting'!#REF!,'After Budget meeting'!#REF!,'After Budget meeting'!#REF!,'After Budget meeting'!#REF!,'After Budget meeting'!#REF!,'After Budget meeting'!#REF!,'After Budget meeting'!#REF!,'After Budget meeting'!#REF!,'After Budget meeting'!#REF!,'After Budget meeting'!#REF!,'After Budget meeting'!#REF!,'After Budget meeting'!#REF!,'After Budget meeting'!#REF!,'After Budget meeting'!#REF!,'After Budget meeting'!#REF!</definedName>
    <definedName name="QB_FORMULA_74" localSheetId="0" hidden="1">Sheet1!$CF$165,Sheet1!$CJ$165,Sheet1!$CL$165,Sheet1!$CN$165,Sheet1!$CP$165,Sheet1!$H$166,Sheet1!$J$166,Sheet1!$L$166,Sheet1!$N$166,Sheet1!$P$166,Sheet1!$R$166,Sheet1!$T$166,Sheet1!$V$166,Sheet1!$X$166,Sheet1!$Z$166,Sheet1!$AB$166</definedName>
    <definedName name="QB_FORMULA_75" localSheetId="1" hidden="1">'2020 budget'!#REF!,'2020 budget'!#REF!,'2020 budget'!#REF!,'2020 budget'!#REF!,'2020 budget'!#REF!,'2020 budget'!#REF!,'2020 budget'!#REF!,'2020 budget'!#REF!,'2020 budget'!#REF!,'2020 budget'!#REF!,'2020 budget'!#REF!,'2020 budget'!#REF!,'2020 budget'!#REF!,'2020 budget'!#REF!,'2020 budget'!#REF!,'2020 budget'!#REF!</definedName>
    <definedName name="QB_FORMULA_75" localSheetId="2" hidden="1">'After Budget meeting'!#REF!,'After Budget meeting'!#REF!,'After Budget meeting'!#REF!,'After Budget meeting'!#REF!,'After Budget meeting'!#REF!,'After Budget meeting'!#REF!,'After Budget meeting'!#REF!,'After Budget meeting'!#REF!,'After Budget meeting'!#REF!,'After Budget meeting'!#REF!,'After Budget meeting'!#REF!,'After Budget meeting'!#REF!,'After Budget meeting'!#REF!,'After Budget meeting'!#REF!,'After Budget meeting'!#REF!,'After Budget meeting'!#REF!</definedName>
    <definedName name="QB_FORMULA_75" localSheetId="0" hidden="1">Sheet1!$AD$166,Sheet1!$AH$166,Sheet1!$AJ$166,Sheet1!$AN$166,Sheet1!$AP$166,Sheet1!$AR$166,Sheet1!$AT$166,Sheet1!$AV$166,Sheet1!$AX$166,Sheet1!$AZ$166,Sheet1!$BB$166,Sheet1!$BD$166,Sheet1!$BF$166,Sheet1!$BH$166,Sheet1!$BJ$166,Sheet1!$BL$166</definedName>
    <definedName name="QB_FORMULA_76" localSheetId="1" hidden="1">'2020 budget'!#REF!,'2020 budget'!#REF!,'2020 budget'!#REF!,'2020 budget'!#REF!,'2020 budget'!#REF!,'2020 budget'!#REF!,'2020 budget'!#REF!,'2020 budget'!#REF!,'2020 budget'!#REF!,'2020 budget'!#REF!,'2020 budget'!#REF!,'2020 budget'!#REF!,'2020 budget'!#REF!,'2020 budget'!$H$154,'2020 budget'!$J$154,'2020 budget'!$L$154</definedName>
    <definedName name="QB_FORMULA_76" localSheetId="2" hidden="1">'After Budget meeting'!#REF!,'After Budget meeting'!#REF!,'After Budget meeting'!#REF!,'After Budget meeting'!#REF!,'After Budget meeting'!#REF!,'After Budget meeting'!#REF!,'After Budget meeting'!#REF!,'After Budget meeting'!#REF!,'After Budget meeting'!#REF!,'After Budget meeting'!#REF!,'After Budget meeting'!#REF!,'After Budget meeting'!#REF!,'After Budget meeting'!#REF!,'After Budget meeting'!$H$154,'After Budget meeting'!$J$154,'After Budget meeting'!$L$154</definedName>
    <definedName name="QB_FORMULA_76" localSheetId="0" hidden="1">Sheet1!$BN$166,Sheet1!$BP$166,Sheet1!$BR$166,Sheet1!$BT$166,Sheet1!$BV$166,Sheet1!$BX$166,Sheet1!$BZ$166,Sheet1!$CD$166,Sheet1!$CF$166,Sheet1!$CJ$166,Sheet1!$CL$166,Sheet1!$CN$166,Sheet1!$CP$166,Sheet1!$H$170,Sheet1!$J$170,Sheet1!$L$170</definedName>
    <definedName name="QB_FORMULA_77" localSheetId="1" hidden="1">'2020 budget'!$N$154,'2020 budget'!$P$154,'2020 budget'!$R$154,'2020 budget'!$T$154,'2020 budget'!$V$154,'2020 budget'!$X$154,'2020 budget'!$Z$154,'2020 budget'!$AB$154,'2020 budget'!$AD$154,'2020 budget'!$AF$154,'2020 budget'!$AH$154,'2020 budget'!$AJ$154,'2020 budget'!$AL$154,'2020 budget'!$AN$154,'2020 budget'!$AP$154,'2020 budget'!$AR$154</definedName>
    <definedName name="QB_FORMULA_77" localSheetId="2" hidden="1">'After Budget meeting'!$N$154,'After Budget meeting'!$P$154,'After Budget meeting'!$R$154,'After Budget meeting'!$T$154,'After Budget meeting'!$V$154,'After Budget meeting'!$X$154,'After Budget meeting'!$Z$154,'After Budget meeting'!$AB$154,'After Budget meeting'!$AD$154,'After Budget meeting'!$AF$154,'After Budget meeting'!$AH$154,'After Budget meeting'!$AJ$154,'After Budget meeting'!$AL$154,'After Budget meeting'!$AN$154,'After Budget meeting'!$AP$154,'After Budget meeting'!$AR$154</definedName>
    <definedName name="QB_FORMULA_77" localSheetId="0" hidden="1">Sheet1!$N$170,Sheet1!$P$170,Sheet1!$R$170,Sheet1!$T$170,Sheet1!$V$170,Sheet1!$X$170,Sheet1!$Z$170,Sheet1!$AB$170,Sheet1!$AD$170,Sheet1!$AF$170,Sheet1!$AH$170,Sheet1!$AJ$170,Sheet1!$AL$170,Sheet1!$AN$170,Sheet1!$AP$170,Sheet1!$AR$170</definedName>
    <definedName name="QB_FORMULA_78" localSheetId="1" hidden="1">'2020 budget'!$AT$154,'2020 budget'!$AV$154,'2020 budget'!$AX$154,'2020 budget'!$AZ$154,'2020 budget'!$BB$154,'2020 budget'!$BD$154,'2020 budget'!$BF$154,'2020 budget'!$BH$154,'2020 budget'!$BJ$154,'2020 budget'!$BL$154,'2020 budget'!$BN$154,'2020 budget'!$BP$154,'2020 budget'!$BR$154,'2020 budget'!$BT$154,'2020 budget'!$BV$154,'2020 budget'!$BX$154</definedName>
    <definedName name="QB_FORMULA_78" localSheetId="2" hidden="1">'After Budget meeting'!$AT$154,'After Budget meeting'!$AV$154,'After Budget meeting'!$AX$154,'After Budget meeting'!$AZ$154,'After Budget meeting'!$BB$154,'After Budget meeting'!$BD$154,'After Budget meeting'!$BF$154,'After Budget meeting'!$BH$154,'After Budget meeting'!$BJ$154,'After Budget meeting'!$BL$154,'After Budget meeting'!$BN$154,'After Budget meeting'!$BP$154,'After Budget meeting'!$BR$154,'After Budget meeting'!$BT$154,'After Budget meeting'!$BV$154,'After Budget meeting'!$BX$154</definedName>
    <definedName name="QB_FORMULA_78" localSheetId="0" hidden="1">Sheet1!$AT$170,Sheet1!$AV$170,Sheet1!$AX$170,Sheet1!$AZ$170,Sheet1!$BB$170,Sheet1!$BD$170,Sheet1!$BF$170,Sheet1!$BH$170,Sheet1!$BJ$170,Sheet1!$BL$170,Sheet1!$BN$170,Sheet1!$BP$170,Sheet1!$BR$170,Sheet1!$BT$170,Sheet1!$BV$170,Sheet1!$BX$170</definedName>
    <definedName name="QB_FORMULA_79" localSheetId="1" hidden="1">'2020 budget'!$BZ$154,'2020 budget'!$CD$154,'2020 budget'!$CF$154,'2020 budget'!$CJ$154,'2020 budget'!$CL$154,'2020 budget'!$CN$154,'2020 budget'!$CP$154,'2020 budget'!$L$156,'2020 budget'!$N$156,'2020 budget'!$T$156,'2020 budget'!$V$156,'2020 budget'!$AB$156,'2020 budget'!$AJ$156,'2020 budget'!$AL$156,'2020 budget'!$AR$156,'2020 budget'!$AZ$156</definedName>
    <definedName name="QB_FORMULA_79" localSheetId="2" hidden="1">'After Budget meeting'!$BZ$154,'After Budget meeting'!$CD$154,'After Budget meeting'!$CF$154,'After Budget meeting'!$CJ$154,'After Budget meeting'!$CL$154,'After Budget meeting'!$CN$154,'After Budget meeting'!$CP$154,'After Budget meeting'!$L$156,'After Budget meeting'!$N$156,'After Budget meeting'!$T$156,'After Budget meeting'!$V$156,'After Budget meeting'!$AB$156,'After Budget meeting'!$AJ$156,'After Budget meeting'!$AL$156,'After Budget meeting'!$AR$156,'After Budget meeting'!$AZ$156</definedName>
    <definedName name="QB_FORMULA_79" localSheetId="0" hidden="1">Sheet1!$BZ$170,Sheet1!$CD$170,Sheet1!$CF$170,Sheet1!$CJ$170,Sheet1!$CL$170,Sheet1!$CN$170,Sheet1!$CP$170,Sheet1!$L$172,Sheet1!$N$172,Sheet1!$T$172,Sheet1!$V$172,Sheet1!$AB$172,Sheet1!$AJ$172,Sheet1!$AL$172,Sheet1!$AR$172,Sheet1!$AZ$172</definedName>
    <definedName name="QB_FORMULA_8" localSheetId="1" hidden="1">'2020 budget'!$L$14,'2020 budget'!$N$14,'2020 budget'!$T$14,'2020 budget'!$V$14,'2020 budget'!$AB$14,'2020 budget'!$AD$14,'2020 budget'!$AJ$14,'2020 budget'!$AL$14,'2020 budget'!$AR$14,'2020 budget'!$AT$14,'2020 budget'!$AZ$14,'2020 budget'!$BB$14,'2020 budget'!$BH$14,'2020 budget'!$BJ$14,'2020 budget'!$BP$14,'2020 budget'!$BR$14</definedName>
    <definedName name="QB_FORMULA_8" localSheetId="2" hidden="1">'After Budget meeting'!$L$14,'After Budget meeting'!$N$14,'After Budget meeting'!$T$14,'After Budget meeting'!$V$14,'After Budget meeting'!$AB$14,'After Budget meeting'!$AD$14,'After Budget meeting'!$AJ$14,'After Budget meeting'!$AL$14,'After Budget meeting'!$AR$14,'After Budget meeting'!$AT$14,'After Budget meeting'!$AZ$14,'After Budget meeting'!$BB$14,'After Budget meeting'!$BH$14,'After Budget meeting'!$BJ$14,'After Budget meeting'!$BP$14,'After Budget meeting'!$BR$14</definedName>
    <definedName name="QB_FORMULA_8" localSheetId="0" hidden="1">Sheet1!$L$14,Sheet1!$N$14,Sheet1!$T$14,Sheet1!$V$14,Sheet1!$AB$14,Sheet1!$AD$14,Sheet1!$AJ$14,Sheet1!$AL$14,Sheet1!$AR$14,Sheet1!$AT$14,Sheet1!$AZ$14,Sheet1!$BB$14,Sheet1!$BH$14,Sheet1!$BJ$14,Sheet1!$BP$14,Sheet1!$BR$14</definedName>
    <definedName name="QB_FORMULA_80" localSheetId="1" hidden="1">'2020 budget'!$BB$156,'2020 budget'!$BH$156,'2020 budget'!$BP$156,'2020 budget'!$BR$156,'2020 budget'!$BX$156,'2020 budget'!$CF$156,'2020 budget'!$CJ$156,'2020 budget'!$CL$156,'2020 budget'!$CN$156,'2020 budget'!$CP$156,'2020 budget'!$L$157,'2020 budget'!$N$157,'2020 budget'!$V$157,'2020 budget'!$AB$157,'2020 budget'!$AL$157,'2020 budget'!$AR$157</definedName>
    <definedName name="QB_FORMULA_80" localSheetId="2" hidden="1">'After Budget meeting'!$BB$156,'After Budget meeting'!$BH$156,'After Budget meeting'!$BP$156,'After Budget meeting'!$BR$156,'After Budget meeting'!$BX$156,'After Budget meeting'!$CF$156,'After Budget meeting'!$CJ$156,'After Budget meeting'!$CL$156,'After Budget meeting'!$CN$156,'After Budget meeting'!$CP$156,'After Budget meeting'!$L$157,'After Budget meeting'!$N$157,'After Budget meeting'!$V$157,'After Budget meeting'!$AB$157,'After Budget meeting'!$AL$157,'After Budget meeting'!$AR$157</definedName>
    <definedName name="QB_FORMULA_80" localSheetId="0" hidden="1">Sheet1!$BB$172,Sheet1!$BH$172,Sheet1!$BP$172,Sheet1!$BR$172,Sheet1!$BX$172,Sheet1!$CF$172,Sheet1!$CJ$172,Sheet1!$CL$172,Sheet1!$CN$172,Sheet1!$CP$172,Sheet1!$L$173,Sheet1!$N$173,Sheet1!$V$173,Sheet1!$AB$173,Sheet1!$AL$173,Sheet1!$AR$173</definedName>
    <definedName name="QB_FORMULA_81" localSheetId="1" hidden="1">'2020 budget'!$AZ$157,'2020 budget'!$BB$157,'2020 budget'!$BH$157,'2020 budget'!$BR$157,'2020 budget'!$BX$157,'2020 budget'!$CF$157,'2020 budget'!$CJ$157,'2020 budget'!$CL$157,'2020 budget'!$CN$157,'2020 budget'!$CP$157,'2020 budget'!$H$159,'2020 budget'!$J$159,'2020 budget'!$L$159,'2020 budget'!$N$159,'2020 budget'!$P$159,'2020 budget'!$R$159</definedName>
    <definedName name="QB_FORMULA_81" localSheetId="2" hidden="1">'After Budget meeting'!$AZ$157,'After Budget meeting'!$BB$157,'After Budget meeting'!$BH$157,'After Budget meeting'!$BR$157,'After Budget meeting'!$BX$157,'After Budget meeting'!$CF$157,'After Budget meeting'!$CJ$157,'After Budget meeting'!$CL$157,'After Budget meeting'!$CN$157,'After Budget meeting'!$CP$157,'After Budget meeting'!$H$159,'After Budget meeting'!$J$159,'After Budget meeting'!$L$159,'After Budget meeting'!$N$159,'After Budget meeting'!$P$159,'After Budget meeting'!$R$159</definedName>
    <definedName name="QB_FORMULA_81" localSheetId="0" hidden="1">Sheet1!$AZ$173,Sheet1!$BB$173,Sheet1!$BH$173,Sheet1!$BR$173,Sheet1!$BX$173,Sheet1!$CF$173,Sheet1!$CJ$173,Sheet1!$CL$173,Sheet1!$CN$173,Sheet1!$CP$173,Sheet1!$H$175,Sheet1!$J$175,Sheet1!$L$175,Sheet1!$N$175,Sheet1!$P$175,Sheet1!$R$175</definedName>
    <definedName name="QB_FORMULA_82" localSheetId="1" hidden="1">'2020 budget'!$T$159,'2020 budget'!$V$159,'2020 budget'!$Z$159,'2020 budget'!$AB$159,'2020 budget'!$AF$159,'2020 budget'!$AH$159,'2020 budget'!$AJ$159,'2020 budget'!$AL$159,'2020 budget'!$AP$159,'2020 budget'!$AR$159,'2020 budget'!$AV$159,'2020 budget'!$AX$159,'2020 budget'!$AZ$159,'2020 budget'!$BB$159,'2020 budget'!$BF$159,'2020 budget'!$BH$159</definedName>
    <definedName name="QB_FORMULA_82" localSheetId="2" hidden="1">'After Budget meeting'!$T$159,'After Budget meeting'!$V$159,'After Budget meeting'!$Z$159,'After Budget meeting'!$AB$159,'After Budget meeting'!$AF$159,'After Budget meeting'!$AH$159,'After Budget meeting'!$AJ$159,'After Budget meeting'!$AL$159,'After Budget meeting'!$AP$159,'After Budget meeting'!$AR$159,'After Budget meeting'!$AV$159,'After Budget meeting'!$AX$159,'After Budget meeting'!$AZ$159,'After Budget meeting'!$BB$159,'After Budget meeting'!$BF$159,'After Budget meeting'!$BH$159</definedName>
    <definedName name="QB_FORMULA_82" localSheetId="0" hidden="1">Sheet1!$T$175,Sheet1!$V$175,Sheet1!$Z$175,Sheet1!$AB$175,Sheet1!$AF$175,Sheet1!$AH$175,Sheet1!$AJ$175,Sheet1!$AL$175,Sheet1!$AP$175,Sheet1!$AR$175,Sheet1!$AV$175,Sheet1!$AX$175,Sheet1!$AZ$175,Sheet1!$BB$175,Sheet1!$BF$175,Sheet1!$BH$175</definedName>
    <definedName name="QB_FORMULA_83" localSheetId="1" hidden="1">'2020 budget'!$BL$159,'2020 budget'!$BN$159,'2020 budget'!$BP$159,'2020 budget'!$BR$159,'2020 budget'!$BV$159,'2020 budget'!$BX$159,'2020 budget'!$CD$159,'2020 budget'!$CF$159,'2020 budget'!$CJ$159,'2020 budget'!$CL$159,'2020 budget'!$CN$159,'2020 budget'!$CP$159,'2020 budget'!$L$161,'2020 budget'!$N$161,'2020 budget'!$T$161,'2020 budget'!$V$161</definedName>
    <definedName name="QB_FORMULA_83" localSheetId="2" hidden="1">'After Budget meeting'!$BL$159,'After Budget meeting'!$BN$159,'After Budget meeting'!$BP$159,'After Budget meeting'!$BR$159,'After Budget meeting'!$BV$159,'After Budget meeting'!$BX$159,'After Budget meeting'!$CD$159,'After Budget meeting'!$CF$159,'After Budget meeting'!$CJ$159,'After Budget meeting'!$CL$159,'After Budget meeting'!$CN$159,'After Budget meeting'!$CP$159,'After Budget meeting'!$L$161,'After Budget meeting'!$N$161,'After Budget meeting'!$T$161,'After Budget meeting'!$V$161</definedName>
    <definedName name="QB_FORMULA_83" localSheetId="0" hidden="1">Sheet1!$BL$175,Sheet1!$BN$175,Sheet1!$BP$175,Sheet1!$BR$175,Sheet1!$BV$175,Sheet1!$BX$175,Sheet1!$CD$175,Sheet1!$CF$175,Sheet1!$CJ$175,Sheet1!$CL$175,Sheet1!$CN$175,Sheet1!$CP$175,Sheet1!$L$177,Sheet1!$N$177,Sheet1!$T$177,Sheet1!$V$177</definedName>
    <definedName name="QB_FORMULA_84" localSheetId="1" hidden="1">'2020 budget'!$AB$161,'2020 budget'!$AD$161,'2020 budget'!$AJ$161,'2020 budget'!$AL$161,'2020 budget'!$AR$161,'2020 budget'!$AT$161,'2020 budget'!$AZ$161,'2020 budget'!$BB$161,'2020 budget'!$BH$161,'2020 budget'!$BJ$161,'2020 budget'!$BP$161,'2020 budget'!$BR$161,'2020 budget'!$BX$161,'2020 budget'!$BZ$161,'2020 budget'!$CF$161,'2020 budget'!$CH$161</definedName>
    <definedName name="QB_FORMULA_84" localSheetId="2" hidden="1">'After Budget meeting'!$AB$161,'After Budget meeting'!$AD$161,'After Budget meeting'!$AJ$161,'After Budget meeting'!$AL$161,'After Budget meeting'!$AR$161,'After Budget meeting'!$AT$161,'After Budget meeting'!$AZ$161,'After Budget meeting'!$BB$161,'After Budget meeting'!$BH$161,'After Budget meeting'!$BJ$161,'After Budget meeting'!$BP$161,'After Budget meeting'!$BR$161,'After Budget meeting'!$BX$161,'After Budget meeting'!$BZ$161,'After Budget meeting'!$CF$161,'After Budget meeting'!$CH$161</definedName>
    <definedName name="QB_FORMULA_84" localSheetId="0" hidden="1">Sheet1!$AB$177,Sheet1!$AD$177,Sheet1!$AJ$177,Sheet1!$AL$177,Sheet1!$AR$177,Sheet1!$AT$177,Sheet1!$AZ$177,Sheet1!$BB$177,Sheet1!$BH$177,Sheet1!$BJ$177,Sheet1!$BP$177,Sheet1!$BR$177,Sheet1!$BX$177,Sheet1!$BZ$177,Sheet1!$CF$177,Sheet1!$CH$177</definedName>
    <definedName name="QB_FORMULA_85" localSheetId="1" hidden="1">'2020 budget'!$CJ$161,'2020 budget'!$CL$161,'2020 budget'!$CN$161,'2020 budget'!$CP$161,'2020 budget'!$N$162,'2020 budget'!$V$162,'2020 budget'!$AB$162,'2020 budget'!$AJ$162,'2020 budget'!$AL$162,'2020 budget'!$AT$162,'2020 budget'!$BB$162,'2020 budget'!$BJ$162,'2020 budget'!$BR$162,'2020 budget'!$BZ$162,'2020 budget'!$CF$162,'2020 budget'!$CJ$162</definedName>
    <definedName name="QB_FORMULA_85" localSheetId="2" hidden="1">'After Budget meeting'!$CJ$161,'After Budget meeting'!$CL$161,'After Budget meeting'!$CN$161,'After Budget meeting'!$CP$161,'After Budget meeting'!$N$162,'After Budget meeting'!$V$162,'After Budget meeting'!$AB$162,'After Budget meeting'!$AJ$162,'After Budget meeting'!$AL$162,'After Budget meeting'!$AT$162,'After Budget meeting'!$BB$162,'After Budget meeting'!$BJ$162,'After Budget meeting'!$BR$162,'After Budget meeting'!$BZ$162,'After Budget meeting'!$CF$162,'After Budget meeting'!$CJ$162</definedName>
    <definedName name="QB_FORMULA_85" localSheetId="0" hidden="1">Sheet1!$CJ$177,Sheet1!$CL$177,Sheet1!$CN$177,Sheet1!$CP$177,Sheet1!$N$178,Sheet1!$V$178,Sheet1!$AB$178,Sheet1!$AJ$178,Sheet1!$AL$178,Sheet1!$AT$178,Sheet1!$BB$178,Sheet1!$BJ$178,Sheet1!$BR$178,Sheet1!$BZ$178,Sheet1!$CF$178,Sheet1!$CJ$178</definedName>
    <definedName name="QB_FORMULA_86" localSheetId="1" hidden="1">'2020 budget'!$CL$162,'2020 budget'!$CN$162,'2020 budget'!$CP$162,'2020 budget'!$L$164,'2020 budget'!$N$164,'2020 budget'!$AJ$164,'2020 budget'!$AL$164,'2020 budget'!$AR$164,'2020 budget'!$AT$164,'2020 budget'!$AZ$164,'2020 budget'!$BB$164,'2020 budget'!$BP$164,'2020 budget'!$BR$164,'2020 budget'!$BX$164,'2020 budget'!$BZ$164,'2020 budget'!$CJ$164</definedName>
    <definedName name="QB_FORMULA_86" localSheetId="2" hidden="1">'After Budget meeting'!$CL$162,'After Budget meeting'!$CN$162,'After Budget meeting'!$CP$162,'After Budget meeting'!$L$164,'After Budget meeting'!$N$164,'After Budget meeting'!$AJ$164,'After Budget meeting'!$AL$164,'After Budget meeting'!$AR$164,'After Budget meeting'!$AT$164,'After Budget meeting'!$AZ$164,'After Budget meeting'!$BB$164,'After Budget meeting'!$BP$164,'After Budget meeting'!$BR$164,'After Budget meeting'!$BX$164,'After Budget meeting'!$BZ$164,'After Budget meeting'!$CJ$164</definedName>
    <definedName name="QB_FORMULA_86" localSheetId="0" hidden="1">Sheet1!$CL$178,Sheet1!$CN$178,Sheet1!$CP$178,Sheet1!$L$180,Sheet1!$N$180,Sheet1!$AJ$180,Sheet1!$AL$180,Sheet1!$AR$180,Sheet1!$AT$180,Sheet1!$AZ$180,Sheet1!$BB$180,Sheet1!$BP$180,Sheet1!$BR$180,Sheet1!$BX$180,Sheet1!$BZ$180,Sheet1!$CJ$180</definedName>
    <definedName name="QB_FORMULA_87" localSheetId="1" hidden="1">'2020 budget'!$CL$164,'2020 budget'!$CN$164,'2020 budget'!$CP$164,'2020 budget'!$N$165,'2020 budget'!$AR$165,'2020 budget'!$AT$165,'2020 budget'!$BP$165,'2020 budget'!$BR$165,'2020 budget'!$CJ$165,'2020 budget'!$CL$165,'2020 budget'!$CN$165,'2020 budget'!$CP$165,'2020 budget'!$L$168,'2020 budget'!$N$168,'2020 budget'!$T$168,'2020 budget'!$V$168</definedName>
    <definedName name="QB_FORMULA_87" localSheetId="2" hidden="1">'After Budget meeting'!$CL$164,'After Budget meeting'!$CN$164,'After Budget meeting'!$CP$164,'After Budget meeting'!$N$165,'After Budget meeting'!$AR$165,'After Budget meeting'!$AT$165,'After Budget meeting'!$BP$165,'After Budget meeting'!$BR$165,'After Budget meeting'!$CJ$165,'After Budget meeting'!$CL$165,'After Budget meeting'!$CN$165,'After Budget meeting'!$CP$165,'After Budget meeting'!$L$168,'After Budget meeting'!$N$168,'After Budget meeting'!$T$168,'After Budget meeting'!$V$168</definedName>
    <definedName name="QB_FORMULA_87" localSheetId="0" hidden="1">Sheet1!$CL$180,Sheet1!$CN$180,Sheet1!$CP$180,Sheet1!$N$181,Sheet1!$AR$181,Sheet1!$AT$181,Sheet1!$BP$181,Sheet1!$BR$181,Sheet1!$CJ$181,Sheet1!$CL$181,Sheet1!$CN$181,Sheet1!$CP$181,Sheet1!$L$184,Sheet1!$N$184,Sheet1!$T$184,Sheet1!$V$184</definedName>
    <definedName name="QB_FORMULA_88" localSheetId="1" hidden="1">'2020 budget'!$AR$168,'2020 budget'!$AT$168,'2020 budget'!$AZ$168,'2020 budget'!$BB$168,'2020 budget'!$BH$168,'2020 budget'!$BJ$168,'2020 budget'!$BX$168,'2020 budget'!$BZ$168,'2020 budget'!$CF$168,'2020 budget'!$CJ$168,'2020 budget'!$CL$168,'2020 budget'!$CN$168,'2020 budget'!$CP$168,'2020 budget'!$AR$169,'2020 budget'!$AZ$169,'2020 budget'!$BB$169</definedName>
    <definedName name="QB_FORMULA_88" localSheetId="2" hidden="1">'After Budget meeting'!$AR$168,'After Budget meeting'!$AT$168,'After Budget meeting'!$AZ$168,'After Budget meeting'!$BB$168,'After Budget meeting'!$BH$168,'After Budget meeting'!$BJ$168,'After Budget meeting'!$BX$168,'After Budget meeting'!$BZ$168,'After Budget meeting'!$CF$168,'After Budget meeting'!$CJ$168,'After Budget meeting'!$CL$168,'After Budget meeting'!$CN$168,'After Budget meeting'!$CP$168,'After Budget meeting'!$AR$169,'After Budget meeting'!$AZ$169,'After Budget meeting'!$BB$169</definedName>
    <definedName name="QB_FORMULA_88" localSheetId="0" hidden="1">Sheet1!$AR$184,Sheet1!$AT$184,Sheet1!$AZ$184,Sheet1!$BB$184,Sheet1!$BH$184,Sheet1!$BJ$184,Sheet1!$BX$184,Sheet1!$BZ$184,Sheet1!$CF$184,Sheet1!$CJ$184,Sheet1!$CL$184,Sheet1!$CN$184,Sheet1!$CP$184,Sheet1!$AR$185,Sheet1!$AZ$185,Sheet1!$BB$185</definedName>
    <definedName name="QB_FORMULA_89" localSheetId="1" hidden="1">'2020 budget'!$CJ$169,'2020 budget'!$CL$169,'2020 budget'!$CN$169,'2020 budget'!$CP$169,'2020 budget'!$L$170,'2020 budget'!$T$170,'2020 budget'!$V$170,'2020 budget'!$AB$170,'2020 budget'!$AJ$170,'2020 budget'!$AR$170,'2020 budget'!$AZ$170,'2020 budget'!$BH$170,'2020 budget'!$BJ$170,'2020 budget'!$BP$170,'2020 budget'!$BX$170,'2020 budget'!$CF$170</definedName>
    <definedName name="QB_FORMULA_89" localSheetId="2" hidden="1">'After Budget meeting'!$CJ$169,'After Budget meeting'!$CL$169,'After Budget meeting'!$CN$169,'After Budget meeting'!$CP$169,'After Budget meeting'!$L$170,'After Budget meeting'!$T$170,'After Budget meeting'!$V$170,'After Budget meeting'!$AB$170,'After Budget meeting'!$AJ$170,'After Budget meeting'!$AR$170,'After Budget meeting'!$AZ$170,'After Budget meeting'!$BH$170,'After Budget meeting'!$BJ$170,'After Budget meeting'!$BP$170,'After Budget meeting'!$BX$170,'After Budget meeting'!$CF$170</definedName>
    <definedName name="QB_FORMULA_89" localSheetId="0" hidden="1">Sheet1!$CJ$185,Sheet1!$CL$185,Sheet1!$CN$185,Sheet1!$CP$185,Sheet1!$L$186,Sheet1!$T$186,Sheet1!$V$186,Sheet1!$AB$186,Sheet1!$AJ$186,Sheet1!$AR$186,Sheet1!$AZ$186,Sheet1!$BH$186,Sheet1!$BJ$186,Sheet1!$BP$186,Sheet1!$BX$186,Sheet1!$CF$186</definedName>
    <definedName name="QB_FORMULA_9" localSheetId="1" hidden="1">'2020 budget'!$BX$14,'2020 budget'!$BZ$14,'2020 budget'!$CF$14,'2020 budget'!$CH$14,'2020 budget'!$CJ$14,'2020 budget'!$CL$14,'2020 budget'!$CN$14,'2020 budget'!$CP$14,'2020 budget'!$L$15,'2020 budget'!$N$15,'2020 budget'!$T$15,'2020 budget'!$V$15,'2020 budget'!$AB$15,'2020 budget'!$AD$15,'2020 budget'!$AJ$15,'2020 budget'!$AL$15</definedName>
    <definedName name="QB_FORMULA_9" localSheetId="2" hidden="1">'After Budget meeting'!$BX$14,'After Budget meeting'!$BZ$14,'After Budget meeting'!$CF$14,'After Budget meeting'!$CH$14,'After Budget meeting'!$CJ$14,'After Budget meeting'!$CL$14,'After Budget meeting'!$CN$14,'After Budget meeting'!$CP$14,'After Budget meeting'!$L$15,'After Budget meeting'!$N$15,'After Budget meeting'!$T$15,'After Budget meeting'!$V$15,'After Budget meeting'!$AB$15,'After Budget meeting'!$AD$15,'After Budget meeting'!$AJ$15,'After Budget meeting'!$AL$15</definedName>
    <definedName name="QB_FORMULA_9" localSheetId="0" hidden="1">Sheet1!$BX$14,Sheet1!$BZ$14,Sheet1!$CF$14,Sheet1!$CH$14,Sheet1!$CJ$14,Sheet1!$CL$14,Sheet1!$CN$14,Sheet1!$CP$14,Sheet1!$L$15,Sheet1!$N$15,Sheet1!$T$15,Sheet1!$V$15,Sheet1!$AB$15,Sheet1!$AD$15,Sheet1!$AJ$15,Sheet1!$AL$15</definedName>
    <definedName name="QB_FORMULA_90" localSheetId="1" hidden="1">'2020 budget'!$CJ$170,'2020 budget'!$CL$170,'2020 budget'!$CN$170,'2020 budget'!$CP$170,'2020 budget'!$H$172,'2020 budget'!$J$172,'2020 budget'!$L$172,'2020 budget'!$N$172,'2020 budget'!$P$172,'2020 budget'!$R$172,'2020 budget'!$T$172,'2020 budget'!$V$172,'2020 budget'!$X$172,'2020 budget'!$Z$172,'2020 budget'!$AB$172,'2020 budget'!$AD$172</definedName>
    <definedName name="QB_FORMULA_90" localSheetId="2" hidden="1">'After Budget meeting'!$CJ$170,'After Budget meeting'!$CL$170,'After Budget meeting'!$CN$170,'After Budget meeting'!$CP$170,'After Budget meeting'!$H$172,'After Budget meeting'!$J$172,'After Budget meeting'!$L$172,'After Budget meeting'!$N$172,'After Budget meeting'!$P$172,'After Budget meeting'!$R$172,'After Budget meeting'!$T$172,'After Budget meeting'!$V$172,'After Budget meeting'!$X$172,'After Budget meeting'!$Z$172,'After Budget meeting'!$AB$172,'After Budget meeting'!$AD$172</definedName>
    <definedName name="QB_FORMULA_90" localSheetId="0" hidden="1">Sheet1!$CJ$186,Sheet1!$CL$186,Sheet1!$CN$186,Sheet1!$CP$186,Sheet1!$H$188,Sheet1!$J$188,Sheet1!$L$188,Sheet1!$N$188,Sheet1!$P$188,Sheet1!$R$188,Sheet1!$T$188,Sheet1!$V$188,Sheet1!$X$188,Sheet1!$Z$188,Sheet1!$AB$188,Sheet1!$AD$188</definedName>
    <definedName name="QB_FORMULA_91" localSheetId="1" hidden="1">'2020 budget'!$AF$172,'2020 budget'!$AH$172,'2020 budget'!$AJ$172,'2020 budget'!$AL$172,'2020 budget'!$AN$172,'2020 budget'!$AP$172,'2020 budget'!$AR$172,'2020 budget'!$AT$172,'2020 budget'!$AV$172,'2020 budget'!$AX$172,'2020 budget'!$AZ$172,'2020 budget'!$BB$172,'2020 budget'!$BD$172,'2020 budget'!$BF$172,'2020 budget'!$BH$172,'2020 budget'!$BJ$172</definedName>
    <definedName name="QB_FORMULA_91" localSheetId="2" hidden="1">'After Budget meeting'!$AF$172,'After Budget meeting'!$AH$172,'After Budget meeting'!$AJ$172,'After Budget meeting'!$AL$172,'After Budget meeting'!$AN$172,'After Budget meeting'!$AP$172,'After Budget meeting'!$AR$172,'After Budget meeting'!$AT$172,'After Budget meeting'!$AV$172,'After Budget meeting'!$AX$172,'After Budget meeting'!$AZ$172,'After Budget meeting'!$BB$172,'After Budget meeting'!$BD$172,'After Budget meeting'!$BF$172,'After Budget meeting'!$BH$172,'After Budget meeting'!$BJ$172</definedName>
    <definedName name="QB_FORMULA_91" localSheetId="0" hidden="1">Sheet1!$AF$188,Sheet1!$AH$188,Sheet1!$AJ$188,Sheet1!$AL$188,Sheet1!$AN$188,Sheet1!$AP$188,Sheet1!$AR$188,Sheet1!$AT$188,Sheet1!$AV$188,Sheet1!$AX$188,Sheet1!$AZ$188,Sheet1!$BB$188,Sheet1!$BD$188,Sheet1!$BF$188,Sheet1!$BH$188,Sheet1!$BJ$188</definedName>
    <definedName name="QB_FORMULA_92" localSheetId="1" hidden="1">'2020 budget'!$BL$172,'2020 budget'!$BN$172,'2020 budget'!$BP$172,'2020 budget'!$BR$172,'2020 budget'!$BT$172,'2020 budget'!$BV$172,'2020 budget'!$BX$172,'2020 budget'!$BZ$172,'2020 budget'!$CB$172,'2020 budget'!$CD$172,'2020 budget'!$CF$172,'2020 budget'!$CH$172,'2020 budget'!$CJ$172,'2020 budget'!$CL$172,'2020 budget'!$CN$172,'2020 budget'!$CP$172</definedName>
    <definedName name="QB_FORMULA_92" localSheetId="2" hidden="1">'After Budget meeting'!$BL$172,'After Budget meeting'!$BN$172,'After Budget meeting'!$BP$172,'After Budget meeting'!$BR$172,'After Budget meeting'!$BT$172,'After Budget meeting'!$BV$172,'After Budget meeting'!$BX$172,'After Budget meeting'!$BZ$172,'After Budget meeting'!$CB$172,'After Budget meeting'!$CD$172,'After Budget meeting'!$CF$172,'After Budget meeting'!$CH$172,'After Budget meeting'!$CJ$172,'After Budget meeting'!$CL$172,'After Budget meeting'!$CN$172,'After Budget meeting'!$CP$172</definedName>
    <definedName name="QB_FORMULA_92" localSheetId="0" hidden="1">Sheet1!$BL$188,Sheet1!$BN$188,Sheet1!$BP$188,Sheet1!$BR$188,Sheet1!$BT$188,Sheet1!$BV$188,Sheet1!$BX$188,Sheet1!$BZ$188,Sheet1!$CB$188,Sheet1!$CD$188,Sheet1!$CF$188,Sheet1!$CH$188,Sheet1!$CJ$188,Sheet1!$CL$188,Sheet1!$CN$188,Sheet1!$CP$188</definedName>
    <definedName name="QB_FORMULA_93" localSheetId="1" hidden="1">'2020 budget'!$L$173,'2020 budget'!$N$173,'2020 budget'!$T$173,'2020 budget'!$V$173,'2020 budget'!$AB$173,'2020 budget'!$AJ$173,'2020 budget'!$AL$173,'2020 budget'!$AR$173,'2020 budget'!$AT$173,'2020 budget'!$AZ$173,'2020 budget'!$BB$173,'2020 budget'!$BH$173,'2020 budget'!$BJ$173,'2020 budget'!$BP$173,'2020 budget'!$BR$173,'2020 budget'!$BX$173</definedName>
    <definedName name="QB_FORMULA_93" localSheetId="2" hidden="1">'After Budget meeting'!$L$173,'After Budget meeting'!$N$173,'After Budget meeting'!$T$173,'After Budget meeting'!$V$173,'After Budget meeting'!$AB$173,'After Budget meeting'!$AJ$173,'After Budget meeting'!$AL$173,'After Budget meeting'!$AR$173,'After Budget meeting'!$AT$173,'After Budget meeting'!$AZ$173,'After Budget meeting'!$BB$173,'After Budget meeting'!$BH$173,'After Budget meeting'!$BJ$173,'After Budget meeting'!$BP$173,'After Budget meeting'!$BR$173,'After Budget meeting'!$BX$173</definedName>
    <definedName name="QB_FORMULA_93" localSheetId="0" hidden="1">Sheet1!$L$189,Sheet1!$N$189,Sheet1!$T$189,Sheet1!$V$189,Sheet1!$AB$189,Sheet1!$AJ$189,Sheet1!$AL$189,Sheet1!$AR$189,Sheet1!$AT$189,Sheet1!$AZ$189,Sheet1!$BB$189,Sheet1!$BH$189,Sheet1!$BJ$189,Sheet1!$BP$189,Sheet1!$BR$189,Sheet1!$BX$189</definedName>
    <definedName name="QB_FORMULA_94" localSheetId="1" hidden="1">'2020 budget'!$BZ$173,'2020 budget'!$CF$173,'2020 budget'!$CJ$173,'2020 budget'!$CL$173,'2020 budget'!$CN$173,'2020 budget'!$CP$173,'2020 budget'!$L$174,'2020 budget'!$N$174,'2020 budget'!$T$174,'2020 budget'!$V$174,'2020 budget'!$AB$174,'2020 budget'!$AJ$174,'2020 budget'!$AL$174,'2020 budget'!$AR$174,'2020 budget'!$AT$174,'2020 budget'!$AZ$174</definedName>
    <definedName name="QB_FORMULA_94" localSheetId="2" hidden="1">'After Budget meeting'!$BZ$173,'After Budget meeting'!$CF$173,'After Budget meeting'!$CJ$173,'After Budget meeting'!$CL$173,'After Budget meeting'!$CN$173,'After Budget meeting'!$CP$173,'After Budget meeting'!$L$174,'After Budget meeting'!$N$174,'After Budget meeting'!$T$174,'After Budget meeting'!$V$174,'After Budget meeting'!$AB$174,'After Budget meeting'!$AJ$174,'After Budget meeting'!$AL$174,'After Budget meeting'!$AR$174,'After Budget meeting'!$AT$174,'After Budget meeting'!$AZ$174</definedName>
    <definedName name="QB_FORMULA_94" localSheetId="0" hidden="1">Sheet1!$BZ$189,Sheet1!$CF$189,Sheet1!$CJ$189,Sheet1!$CL$189,Sheet1!$CN$189,Sheet1!$CP$189,Sheet1!$L$190,Sheet1!$N$190,Sheet1!$T$190,Sheet1!$V$190,Sheet1!$AB$190,Sheet1!$AJ$190,Sheet1!$AL$190,Sheet1!$AR$190,Sheet1!$AT$190,Sheet1!$AZ$190</definedName>
    <definedName name="QB_FORMULA_95" localSheetId="1" hidden="1">'2020 budget'!$BB$174,'2020 budget'!$BH$174,'2020 budget'!$BJ$174,'2020 budget'!$BP$174,'2020 budget'!$BR$174,'2020 budget'!$BX$174,'2020 budget'!$BZ$174,'2020 budget'!$CF$174,'2020 budget'!$CJ$174,'2020 budget'!$CL$174,'2020 budget'!$CN$174,'2020 budget'!$CP$174,'2020 budget'!$L$179,'2020 budget'!$N$179,'2020 budget'!$T$179,'2020 budget'!$V$179</definedName>
    <definedName name="QB_FORMULA_95" localSheetId="2" hidden="1">'After Budget meeting'!$BB$174,'After Budget meeting'!$BH$174,'After Budget meeting'!$BJ$174,'After Budget meeting'!$BP$174,'After Budget meeting'!$BR$174,'After Budget meeting'!$BX$174,'After Budget meeting'!$BZ$174,'After Budget meeting'!$CF$174,'After Budget meeting'!$CJ$174,'After Budget meeting'!$CL$174,'After Budget meeting'!$CN$174,'After Budget meeting'!$CP$174,'After Budget meeting'!$L$179,'After Budget meeting'!$N$179,'After Budget meeting'!$T$179,'After Budget meeting'!$V$179</definedName>
    <definedName name="QB_FORMULA_95" localSheetId="0" hidden="1">Sheet1!$BB$190,Sheet1!$BH$190,Sheet1!$BJ$190,Sheet1!$BP$190,Sheet1!$BR$190,Sheet1!$BX$190,Sheet1!$BZ$190,Sheet1!$CF$190,Sheet1!$CJ$190,Sheet1!$CL$190,Sheet1!$CN$190,Sheet1!$CP$190,Sheet1!$L$195,Sheet1!$N$195,Sheet1!$T$195,Sheet1!$V$195</definedName>
    <definedName name="QB_FORMULA_96" localSheetId="1" hidden="1">'2020 budget'!$AB$179,'2020 budget'!$AD$179,'2020 budget'!$AJ$179,'2020 budget'!$AL$179,'2020 budget'!$AR$179,'2020 budget'!$AT$179,'2020 budget'!$AZ$179,'2020 budget'!$BB$179,'2020 budget'!$BH$179,'2020 budget'!$BJ$179,'2020 budget'!$BP$179,'2020 budget'!$BR$179,'2020 budget'!$BX$179,'2020 budget'!$BZ$179,'2020 budget'!$CF$179,'2020 budget'!$CH$179</definedName>
    <definedName name="QB_FORMULA_96" localSheetId="2" hidden="1">'After Budget meeting'!$AB$179,'After Budget meeting'!$AD$179,'After Budget meeting'!$AJ$179,'After Budget meeting'!$AL$179,'After Budget meeting'!$AR$179,'After Budget meeting'!$AT$179,'After Budget meeting'!$AZ$179,'After Budget meeting'!$BB$179,'After Budget meeting'!$BH$179,'After Budget meeting'!$BJ$179,'After Budget meeting'!$BP$179,'After Budget meeting'!$BR$179,'After Budget meeting'!$BX$179,'After Budget meeting'!$BZ$179,'After Budget meeting'!$CF$179,'After Budget meeting'!$CH$179</definedName>
    <definedName name="QB_FORMULA_96" localSheetId="0" hidden="1">Sheet1!$AB$195,Sheet1!$AD$195,Sheet1!$AJ$195,Sheet1!$AL$195,Sheet1!$AR$195,Sheet1!$AT$195,Sheet1!$AZ$195,Sheet1!$BB$195,Sheet1!$BH$195,Sheet1!$BJ$195,Sheet1!$BP$195,Sheet1!$BR$195,Sheet1!$BX$195,Sheet1!$BZ$195,Sheet1!$CF$195,Sheet1!$CH$195</definedName>
    <definedName name="QB_FORMULA_97" localSheetId="1" hidden="1">'2020 budget'!$CJ$179,'2020 budget'!$CL$179,'2020 budget'!$CN$179,'2020 budget'!$CP$179,'2020 budget'!$L$180,'2020 budget'!$N$180,'2020 budget'!$T$180,'2020 budget'!$AJ$180,'2020 budget'!$AZ$180,'2020 budget'!$BX$180,'2020 budget'!$CJ$180,'2020 budget'!$CL$180,'2020 budget'!$CN$180,'2020 budget'!$CP$180,'2020 budget'!$AJ$181,'2020 budget'!$AL$181</definedName>
    <definedName name="QB_FORMULA_97" localSheetId="2" hidden="1">'After Budget meeting'!$CJ$179,'After Budget meeting'!$CL$179,'After Budget meeting'!$CN$179,'After Budget meeting'!$CP$179,'After Budget meeting'!$L$180,'After Budget meeting'!$N$180,'After Budget meeting'!$T$180,'After Budget meeting'!$AJ$180,'After Budget meeting'!$AZ$180,'After Budget meeting'!$BX$180,'After Budget meeting'!$CJ$180,'After Budget meeting'!$CL$180,'After Budget meeting'!$CN$180,'After Budget meeting'!$CP$180,'After Budget meeting'!$AJ$181,'After Budget meeting'!$AL$181</definedName>
    <definedName name="QB_FORMULA_97" localSheetId="0" hidden="1">Sheet1!$CJ$195,Sheet1!$CL$195,Sheet1!$CN$195,Sheet1!$CP$195,Sheet1!$L$196,Sheet1!$N$196,Sheet1!$T$196,Sheet1!$AJ$196,Sheet1!$AZ$196,Sheet1!$BX$196,Sheet1!$CJ$196,Sheet1!$CL$196,Sheet1!$CN$196,Sheet1!$CP$196,Sheet1!$AJ$197,Sheet1!$AL$197</definedName>
    <definedName name="QB_FORMULA_98" localSheetId="1" hidden="1">'2020 budget'!$AR$181,'2020 budget'!$AT$181,'2020 budget'!$CF$181,'2020 budget'!$CJ$181,'2020 budget'!$CL$181,'2020 budget'!$CN$181,'2020 budget'!$CP$181,'2020 budget'!$L$182,'2020 budget'!$N$182,'2020 budget'!$T$182,'2020 budget'!$V$182,'2020 budget'!$AB$182,'2020 budget'!$AJ$182,'2020 budget'!$AL$182,'2020 budget'!$AR$182,'2020 budget'!$AT$182</definedName>
    <definedName name="QB_FORMULA_98" localSheetId="2" hidden="1">'After Budget meeting'!$AR$181,'After Budget meeting'!$AT$181,'After Budget meeting'!$CF$181,'After Budget meeting'!$CJ$181,'After Budget meeting'!$CL$181,'After Budget meeting'!$CN$181,'After Budget meeting'!$CP$181,'After Budget meeting'!$L$182,'After Budget meeting'!$N$182,'After Budget meeting'!$T$182,'After Budget meeting'!$V$182,'After Budget meeting'!$AB$182,'After Budget meeting'!$AJ$182,'After Budget meeting'!$AL$182,'After Budget meeting'!$AR$182,'After Budget meeting'!$AT$182</definedName>
    <definedName name="QB_FORMULA_98" localSheetId="0" hidden="1">Sheet1!$AR$197,Sheet1!$AT$197,Sheet1!$CF$197,Sheet1!$CJ$197,Sheet1!$CL$197,Sheet1!$CN$197,Sheet1!$CP$197,Sheet1!$L$198,Sheet1!$N$198,Sheet1!$T$198,Sheet1!$V$198,Sheet1!$AB$198,Sheet1!$AJ$198,Sheet1!$AL$198,Sheet1!$AR$198,Sheet1!$AT$198</definedName>
    <definedName name="QB_FORMULA_99" localSheetId="1" hidden="1">'2020 budget'!$AZ$182,'2020 budget'!$BB$182,'2020 budget'!$BH$182,'2020 budget'!$BJ$182,'2020 budget'!$BP$182,'2020 budget'!$BR$182,'2020 budget'!$BX$182,'2020 budget'!$BZ$182,'2020 budget'!$CF$182,'2020 budget'!$CJ$182,'2020 budget'!$CL$182,'2020 budget'!$CN$182,'2020 budget'!$CP$182,'2020 budget'!$L$183,'2020 budget'!$N$183,'2020 budget'!$T$183</definedName>
    <definedName name="QB_FORMULA_99" localSheetId="2" hidden="1">'After Budget meeting'!$AZ$182,'After Budget meeting'!$BB$182,'After Budget meeting'!$BH$182,'After Budget meeting'!$BJ$182,'After Budget meeting'!$BP$182,'After Budget meeting'!$BR$182,'After Budget meeting'!$BX$182,'After Budget meeting'!$BZ$182,'After Budget meeting'!$CF$182,'After Budget meeting'!$CJ$182,'After Budget meeting'!$CL$182,'After Budget meeting'!$CN$182,'After Budget meeting'!$CP$182,'After Budget meeting'!$L$183,'After Budget meeting'!$N$183,'After Budget meeting'!$T$183</definedName>
    <definedName name="QB_FORMULA_99" localSheetId="0" hidden="1">Sheet1!$AZ$198,Sheet1!$BB$198,Sheet1!$BH$198,Sheet1!$BJ$198,Sheet1!$BP$198,Sheet1!$BR$198,Sheet1!$BX$198,Sheet1!$BZ$198,Sheet1!$CF$198,Sheet1!$CJ$198,Sheet1!$CL$198,Sheet1!$CN$198,Sheet1!$CP$198,Sheet1!$L$199,Sheet1!$N$199,Sheet1!$T$199</definedName>
    <definedName name="QB_ROW_100250" localSheetId="1" hidden="1">'2020 budget'!$F$177</definedName>
    <definedName name="QB_ROW_100250" localSheetId="2" hidden="1">'After Budget meeting'!$F$177</definedName>
    <definedName name="QB_ROW_100250" localSheetId="0" hidden="1">Sheet1!$F$193</definedName>
    <definedName name="QB_ROW_101250" localSheetId="1" hidden="1">'2020 budget'!$F$178</definedName>
    <definedName name="QB_ROW_101250" localSheetId="2" hidden="1">'After Budget meeting'!$F$178</definedName>
    <definedName name="QB_ROW_101250" localSheetId="0" hidden="1">Sheet1!$F$194</definedName>
    <definedName name="QB_ROW_102250" localSheetId="1" hidden="1">'2020 budget'!$F$180</definedName>
    <definedName name="QB_ROW_102250" localSheetId="2" hidden="1">'After Budget meeting'!$F$180</definedName>
    <definedName name="QB_ROW_102250" localSheetId="0" hidden="1">Sheet1!$F$196</definedName>
    <definedName name="QB_ROW_103250" localSheetId="1" hidden="1">'2020 budget'!$F$181</definedName>
    <definedName name="QB_ROW_103250" localSheetId="2" hidden="1">'After Budget meeting'!$F$181</definedName>
    <definedName name="QB_ROW_103250" localSheetId="0" hidden="1">Sheet1!$F$197</definedName>
    <definedName name="QB_ROW_104250" localSheetId="1" hidden="1">'2020 budget'!$F$182</definedName>
    <definedName name="QB_ROW_104250" localSheetId="2" hidden="1">'After Budget meeting'!$F$182</definedName>
    <definedName name="QB_ROW_104250" localSheetId="0" hidden="1">Sheet1!$F$198</definedName>
    <definedName name="QB_ROW_105040" localSheetId="1" hidden="1">'2020 budget'!$E$200</definedName>
    <definedName name="QB_ROW_105040" localSheetId="2" hidden="1">'After Budget meeting'!$E$200</definedName>
    <definedName name="QB_ROW_105040" localSheetId="0" hidden="1">Sheet1!$E$216</definedName>
    <definedName name="QB_ROW_105250" localSheetId="1" hidden="1">'2020 budget'!$F$229</definedName>
    <definedName name="QB_ROW_105250" localSheetId="2" hidden="1">'After Budget meeting'!$F$229</definedName>
    <definedName name="QB_ROW_105250" localSheetId="0" hidden="1">Sheet1!$F$245</definedName>
    <definedName name="QB_ROW_105340" localSheetId="1" hidden="1">'2020 budget'!$E$230</definedName>
    <definedName name="QB_ROW_105340" localSheetId="2" hidden="1">'After Budget meeting'!$E$230</definedName>
    <definedName name="QB_ROW_105340" localSheetId="0" hidden="1">Sheet1!$E$246</definedName>
    <definedName name="QB_ROW_106250" localSheetId="1" hidden="1">'2020 budget'!$F$201</definedName>
    <definedName name="QB_ROW_106250" localSheetId="2" hidden="1">'After Budget meeting'!$F$201</definedName>
    <definedName name="QB_ROW_106250" localSheetId="0" hidden="1">Sheet1!$F$217</definedName>
    <definedName name="QB_ROW_107250" localSheetId="1" hidden="1">'2020 budget'!$F$203</definedName>
    <definedName name="QB_ROW_107250" localSheetId="2" hidden="1">'After Budget meeting'!$F$203</definedName>
    <definedName name="QB_ROW_107250" localSheetId="0" hidden="1">Sheet1!$F$219</definedName>
    <definedName name="QB_ROW_109250" localSheetId="1" hidden="1">'2020 budget'!$F$206</definedName>
    <definedName name="QB_ROW_109250" localSheetId="2" hidden="1">'After Budget meeting'!$F$206</definedName>
    <definedName name="QB_ROW_109250" localSheetId="0" hidden="1">Sheet1!$F$222</definedName>
    <definedName name="QB_ROW_112250" localSheetId="1" hidden="1">'2020 budget'!$F$18</definedName>
    <definedName name="QB_ROW_112250" localSheetId="2" hidden="1">'After Budget meeting'!$F$18</definedName>
    <definedName name="QB_ROW_112250" localSheetId="0" hidden="1">Sheet1!$F$18</definedName>
    <definedName name="QB_ROW_114250" localSheetId="1" hidden="1">'2020 budget'!$F$21</definedName>
    <definedName name="QB_ROW_114250" localSheetId="2" hidden="1">'After Budget meeting'!$F$21</definedName>
    <definedName name="QB_ROW_114250" localSheetId="0" hidden="1">Sheet1!$F$21</definedName>
    <definedName name="QB_ROW_115240" localSheetId="1" hidden="1">'2020 budget'!$E$38</definedName>
    <definedName name="QB_ROW_115240" localSheetId="2" hidden="1">'After Budget meeting'!$E$38</definedName>
    <definedName name="QB_ROW_115240" localSheetId="0" hidden="1">Sheet1!$E$38</definedName>
    <definedName name="QB_ROW_116240" localSheetId="1" hidden="1">'2020 budget'!$E$39</definedName>
    <definedName name="QB_ROW_116240" localSheetId="2" hidden="1">'After Budget meeting'!$E$39</definedName>
    <definedName name="QB_ROW_116240" localSheetId="0" hidden="1">Sheet1!$E$39</definedName>
    <definedName name="QB_ROW_117250" localSheetId="1" hidden="1">'2020 budget'!$F$53</definedName>
    <definedName name="QB_ROW_117250" localSheetId="2" hidden="1">'After Budget meeting'!$F$53</definedName>
    <definedName name="QB_ROW_117250" localSheetId="0" hidden="1">Sheet1!$F$54</definedName>
    <definedName name="QB_ROW_122250" localSheetId="1" hidden="1">'2020 budget'!$F$65</definedName>
    <definedName name="QB_ROW_122250" localSheetId="2" hidden="1">'After Budget meeting'!$F$65</definedName>
    <definedName name="QB_ROW_122250" localSheetId="0" hidden="1">Sheet1!$F$66</definedName>
    <definedName name="QB_ROW_128240" localSheetId="1" hidden="1">'2020 budget'!$E$100</definedName>
    <definedName name="QB_ROW_128240" localSheetId="2" hidden="1">'After Budget meeting'!$E$100</definedName>
    <definedName name="QB_ROW_128240" localSheetId="0" hidden="1">Sheet1!$E$103</definedName>
    <definedName name="QB_ROW_130040" localSheetId="1" hidden="1">'2020 budget'!$E$101</definedName>
    <definedName name="QB_ROW_130040" localSheetId="2" hidden="1">'After Budget meeting'!$E$101</definedName>
    <definedName name="QB_ROW_130040" localSheetId="0" hidden="1">Sheet1!$E$104</definedName>
    <definedName name="QB_ROW_130250" localSheetId="1" hidden="1">'2020 budget'!$F$104</definedName>
    <definedName name="QB_ROW_130250" localSheetId="2" hidden="1">'After Budget meeting'!$F$104</definedName>
    <definedName name="QB_ROW_130250" localSheetId="0" hidden="1">Sheet1!$F$108</definedName>
    <definedName name="QB_ROW_130340" localSheetId="1" hidden="1">'2020 budget'!$E$105</definedName>
    <definedName name="QB_ROW_130340" localSheetId="2" hidden="1">'After Budget meeting'!$E$105</definedName>
    <definedName name="QB_ROW_130340" localSheetId="0" hidden="1">Sheet1!$E$109</definedName>
    <definedName name="QB_ROW_131250" localSheetId="1" hidden="1">'2020 budget'!$F$120</definedName>
    <definedName name="QB_ROW_131250" localSheetId="2" hidden="1">'After Budget meeting'!$F$120</definedName>
    <definedName name="QB_ROW_131250" localSheetId="0" hidden="1">Sheet1!$F$126</definedName>
    <definedName name="QB_ROW_132240" localSheetId="1" hidden="1">'2020 budget'!$E$125</definedName>
    <definedName name="QB_ROW_132240" localSheetId="2" hidden="1">'After Budget meeting'!$E$125</definedName>
    <definedName name="QB_ROW_132240" localSheetId="0" hidden="1">Sheet1!$E$131</definedName>
    <definedName name="QB_ROW_134240" localSheetId="1" hidden="1">'2020 budget'!$E$173</definedName>
    <definedName name="QB_ROW_134240" localSheetId="2" hidden="1">'After Budget meeting'!$E$173</definedName>
    <definedName name="QB_ROW_134240" localSheetId="0" hidden="1">Sheet1!$E$189</definedName>
    <definedName name="QB_ROW_135250" localSheetId="1" hidden="1">'2020 budget'!$F$208</definedName>
    <definedName name="QB_ROW_135250" localSheetId="2" hidden="1">'After Budget meeting'!$F$208</definedName>
    <definedName name="QB_ROW_135250" localSheetId="0" hidden="1">Sheet1!$F$224</definedName>
    <definedName name="QB_ROW_136250" localSheetId="1" hidden="1">'2020 budget'!$F$209</definedName>
    <definedName name="QB_ROW_136250" localSheetId="2" hidden="1">'After Budget meeting'!$F$209</definedName>
    <definedName name="QB_ROW_136250" localSheetId="0" hidden="1">Sheet1!$F$225</definedName>
    <definedName name="QB_ROW_137250" localSheetId="1" hidden="1">'2020 budget'!$F$210</definedName>
    <definedName name="QB_ROW_137250" localSheetId="2" hidden="1">'After Budget meeting'!$F$210</definedName>
    <definedName name="QB_ROW_137250" localSheetId="0" hidden="1">Sheet1!$F$226</definedName>
    <definedName name="QB_ROW_138250" localSheetId="1" hidden="1">'2020 budget'!$F$211</definedName>
    <definedName name="QB_ROW_138250" localSheetId="2" hidden="1">'After Budget meeting'!$F$211</definedName>
    <definedName name="QB_ROW_138250" localSheetId="0" hidden="1">Sheet1!$F$227</definedName>
    <definedName name="QB_ROW_139250" localSheetId="1" hidden="1">'2020 budget'!$F$212</definedName>
    <definedName name="QB_ROW_139250" localSheetId="2" hidden="1">'After Budget meeting'!$F$212</definedName>
    <definedName name="QB_ROW_139250" localSheetId="0" hidden="1">Sheet1!$F$228</definedName>
    <definedName name="QB_ROW_140250" localSheetId="1" hidden="1">'2020 budget'!$F$214</definedName>
    <definedName name="QB_ROW_140250" localSheetId="2" hidden="1">'After Budget meeting'!$F$214</definedName>
    <definedName name="QB_ROW_140250" localSheetId="0" hidden="1">Sheet1!$F$230</definedName>
    <definedName name="QB_ROW_141250" localSheetId="1" hidden="1">'2020 budget'!$F$215</definedName>
    <definedName name="QB_ROW_141250" localSheetId="2" hidden="1">'After Budget meeting'!$F$215</definedName>
    <definedName name="QB_ROW_141250" localSheetId="0" hidden="1">Sheet1!$F$231</definedName>
    <definedName name="QB_ROW_142040" localSheetId="1" hidden="1">'2020 budget'!$E$232</definedName>
    <definedName name="QB_ROW_142040" localSheetId="2" hidden="1">'After Budget meeting'!$E$232</definedName>
    <definedName name="QB_ROW_142040" localSheetId="0" hidden="1">Sheet1!$E$248</definedName>
    <definedName name="QB_ROW_142250" localSheetId="1" hidden="1">'2020 budget'!$F$239</definedName>
    <definedName name="QB_ROW_142250" localSheetId="2" hidden="1">'After Budget meeting'!$F$239</definedName>
    <definedName name="QB_ROW_142250" localSheetId="0" hidden="1">Sheet1!$F$255</definedName>
    <definedName name="QB_ROW_142340" localSheetId="1" hidden="1">'2020 budget'!$E$240</definedName>
    <definedName name="QB_ROW_142340" localSheetId="2" hidden="1">'After Budget meeting'!$E$240</definedName>
    <definedName name="QB_ROW_142340" localSheetId="0" hidden="1">Sheet1!$E$256</definedName>
    <definedName name="QB_ROW_143250" localSheetId="1" hidden="1">'2020 budget'!$F$233</definedName>
    <definedName name="QB_ROW_143250" localSheetId="2" hidden="1">'After Budget meeting'!$F$233</definedName>
    <definedName name="QB_ROW_143250" localSheetId="0" hidden="1">Sheet1!$F$249</definedName>
    <definedName name="QB_ROW_144250" localSheetId="1" hidden="1">'2020 budget'!$F$234</definedName>
    <definedName name="QB_ROW_144250" localSheetId="2" hidden="1">'After Budget meeting'!$F$234</definedName>
    <definedName name="QB_ROW_144250" localSheetId="0" hidden="1">Sheet1!$F$250</definedName>
    <definedName name="QB_ROW_147240" localSheetId="1" hidden="1">'2020 budget'!$E$245</definedName>
    <definedName name="QB_ROW_147240" localSheetId="2" hidden="1">'After Budget meeting'!$E$245</definedName>
    <definedName name="QB_ROW_147240" localSheetId="0" hidden="1">Sheet1!$E$261</definedName>
    <definedName name="QB_ROW_149250" localSheetId="1" hidden="1">'2020 budget'!$F$227</definedName>
    <definedName name="QB_ROW_149250" localSheetId="2" hidden="1">'After Budget meeting'!$F$227</definedName>
    <definedName name="QB_ROW_149250" localSheetId="0" hidden="1">Sheet1!$F$243</definedName>
    <definedName name="QB_ROW_151240" localSheetId="1" hidden="1">'2020 budget'!$E$247</definedName>
    <definedName name="QB_ROW_151240" localSheetId="2" hidden="1">'After Budget meeting'!$E$247</definedName>
    <definedName name="QB_ROW_151240" localSheetId="0" hidden="1">Sheet1!$E$263</definedName>
    <definedName name="QB_ROW_152240" localSheetId="1" hidden="1">'2020 budget'!$E$248</definedName>
    <definedName name="QB_ROW_152240" localSheetId="2" hidden="1">'After Budget meeting'!$E$248</definedName>
    <definedName name="QB_ROW_152240" localSheetId="0" hidden="1">Sheet1!$E$264</definedName>
    <definedName name="QB_ROW_153240" localSheetId="1" hidden="1">'2020 budget'!$E$249</definedName>
    <definedName name="QB_ROW_153240" localSheetId="2" hidden="1">'After Budget meeting'!$E$249</definedName>
    <definedName name="QB_ROW_153240" localSheetId="0" hidden="1">Sheet1!$E$265</definedName>
    <definedName name="QB_ROW_154040" localSheetId="1" hidden="1">'2020 budget'!$E$250</definedName>
    <definedName name="QB_ROW_154040" localSheetId="2" hidden="1">'After Budget meeting'!$E$250</definedName>
    <definedName name="QB_ROW_154040" localSheetId="0" hidden="1">Sheet1!$E$266</definedName>
    <definedName name="QB_ROW_154250" localSheetId="1" hidden="1">'2020 budget'!$F$264</definedName>
    <definedName name="QB_ROW_154250" localSheetId="2" hidden="1">'After Budget meeting'!$F$264</definedName>
    <definedName name="QB_ROW_154250" localSheetId="0" hidden="1">Sheet1!$F$280</definedName>
    <definedName name="QB_ROW_154340" localSheetId="1" hidden="1">'2020 budget'!$E$265</definedName>
    <definedName name="QB_ROW_154340" localSheetId="2" hidden="1">'After Budget meeting'!$E$265</definedName>
    <definedName name="QB_ROW_154340" localSheetId="0" hidden="1">Sheet1!$E$281</definedName>
    <definedName name="QB_ROW_155250" localSheetId="1" hidden="1">'2020 budget'!$F$252</definedName>
    <definedName name="QB_ROW_155250" localSheetId="2" hidden="1">'After Budget meeting'!$F$252</definedName>
    <definedName name="QB_ROW_155250" localSheetId="0" hidden="1">Sheet1!$F$268</definedName>
    <definedName name="QB_ROW_156250" localSheetId="1" hidden="1">'2020 budget'!$F$253</definedName>
    <definedName name="QB_ROW_156250" localSheetId="2" hidden="1">'After Budget meeting'!$F$253</definedName>
    <definedName name="QB_ROW_156250" localSheetId="0" hidden="1">Sheet1!$F$269</definedName>
    <definedName name="QB_ROW_157250" localSheetId="1" hidden="1">'2020 budget'!$F$255</definedName>
    <definedName name="QB_ROW_157250" localSheetId="2" hidden="1">'After Budget meeting'!$F$255</definedName>
    <definedName name="QB_ROW_157250" localSheetId="0" hidden="1">Sheet1!$F$271</definedName>
    <definedName name="QB_ROW_158240" localSheetId="1" hidden="1">'2020 budget'!$E$266</definedName>
    <definedName name="QB_ROW_158240" localSheetId="2" hidden="1">'After Budget meeting'!$E$266</definedName>
    <definedName name="QB_ROW_158240" localSheetId="0" hidden="1">Sheet1!$E$282</definedName>
    <definedName name="QB_ROW_159240" localSheetId="1" hidden="1">'2020 budget'!$E$267</definedName>
    <definedName name="QB_ROW_159240" localSheetId="2" hidden="1">'After Budget meeting'!$E$267</definedName>
    <definedName name="QB_ROW_159240" localSheetId="0" hidden="1">Sheet1!$E$283</definedName>
    <definedName name="QB_ROW_160240" localSheetId="1" hidden="1">'2020 budget'!$E$269</definedName>
    <definedName name="QB_ROW_160240" localSheetId="2" hidden="1">'After Budget meeting'!$E$269</definedName>
    <definedName name="QB_ROW_160240" localSheetId="0" hidden="1">Sheet1!$E$285</definedName>
    <definedName name="QB_ROW_161240" localSheetId="1" hidden="1">'2020 budget'!$E$271</definedName>
    <definedName name="QB_ROW_161240" localSheetId="2" hidden="1">'After Budget meeting'!$E$271</definedName>
    <definedName name="QB_ROW_161240" localSheetId="0" hidden="1">Sheet1!$E$287</definedName>
    <definedName name="QB_ROW_162240" localSheetId="1" hidden="1">'2020 budget'!$E$272</definedName>
    <definedName name="QB_ROW_162240" localSheetId="2" hidden="1">'After Budget meeting'!$E$272</definedName>
    <definedName name="QB_ROW_162240" localSheetId="0" hidden="1">Sheet1!$E$288</definedName>
    <definedName name="QB_ROW_163240" localSheetId="1" hidden="1">'2020 budget'!$E$273</definedName>
    <definedName name="QB_ROW_163240" localSheetId="2" hidden="1">'After Budget meeting'!$E$273</definedName>
    <definedName name="QB_ROW_163240" localSheetId="0" hidden="1">Sheet1!$E$289</definedName>
    <definedName name="QB_ROW_164240" localSheetId="1" hidden="1">'2020 budget'!$E$274</definedName>
    <definedName name="QB_ROW_164240" localSheetId="2" hidden="1">'After Budget meeting'!$E$274</definedName>
    <definedName name="QB_ROW_164240" localSheetId="0" hidden="1">Sheet1!$E$290</definedName>
    <definedName name="QB_ROW_165240" localSheetId="1" hidden="1">'2020 budget'!$E$275</definedName>
    <definedName name="QB_ROW_165240" localSheetId="2" hidden="1">'After Budget meeting'!$E$275</definedName>
    <definedName name="QB_ROW_165240" localSheetId="0" hidden="1">Sheet1!$E$291</definedName>
    <definedName name="QB_ROW_167240" localSheetId="1" hidden="1">'2020 budget'!$E$276</definedName>
    <definedName name="QB_ROW_167240" localSheetId="2" hidden="1">'After Budget meeting'!$E$276</definedName>
    <definedName name="QB_ROW_167240" localSheetId="0" hidden="1">Sheet1!$E$292</definedName>
    <definedName name="QB_ROW_168240" localSheetId="1" hidden="1">'2020 budget'!$E$277</definedName>
    <definedName name="QB_ROW_168240" localSheetId="2" hidden="1">'After Budget meeting'!$E$277</definedName>
    <definedName name="QB_ROW_168240" localSheetId="0" hidden="1">Sheet1!$E$293</definedName>
    <definedName name="QB_ROW_170240" localSheetId="1" hidden="1">'2020 budget'!$E$278</definedName>
    <definedName name="QB_ROW_170240" localSheetId="2" hidden="1">'After Budget meeting'!$E$278</definedName>
    <definedName name="QB_ROW_170240" localSheetId="0" hidden="1">Sheet1!$E$294</definedName>
    <definedName name="QB_ROW_171240" localSheetId="1" hidden="1">'2020 budget'!$E$279</definedName>
    <definedName name="QB_ROW_171240" localSheetId="2" hidden="1">'After Budget meeting'!$E$279</definedName>
    <definedName name="QB_ROW_171240" localSheetId="0" hidden="1">Sheet1!$E$295</definedName>
    <definedName name="QB_ROW_172240" localSheetId="1" hidden="1">'2020 budget'!$E$280</definedName>
    <definedName name="QB_ROW_172240" localSheetId="2" hidden="1">'After Budget meeting'!$E$280</definedName>
    <definedName name="QB_ROW_172240" localSheetId="0" hidden="1">Sheet1!$E$296</definedName>
    <definedName name="QB_ROW_173240" localSheetId="1" hidden="1">'2020 budget'!$E$281</definedName>
    <definedName name="QB_ROW_173240" localSheetId="2" hidden="1">'After Budget meeting'!$E$281</definedName>
    <definedName name="QB_ROW_173240" localSheetId="0" hidden="1">Sheet1!$E$297</definedName>
    <definedName name="QB_ROW_174040" localSheetId="1" hidden="1">'2020 budget'!$E$282</definedName>
    <definedName name="QB_ROW_174040" localSheetId="2" hidden="1">'After Budget meeting'!$E$282</definedName>
    <definedName name="QB_ROW_174040" localSheetId="0" hidden="1">Sheet1!$E$298</definedName>
    <definedName name="QB_ROW_174250" localSheetId="1" hidden="1">'2020 budget'!$F$284</definedName>
    <definedName name="QB_ROW_174250" localSheetId="2" hidden="1">'After Budget meeting'!$F$284</definedName>
    <definedName name="QB_ROW_174250" localSheetId="0" hidden="1">Sheet1!$F$300</definedName>
    <definedName name="QB_ROW_174340" localSheetId="1" hidden="1">'2020 budget'!$E$285</definedName>
    <definedName name="QB_ROW_174340" localSheetId="2" hidden="1">'After Budget meeting'!$E$285</definedName>
    <definedName name="QB_ROW_174340" localSheetId="0" hidden="1">Sheet1!$E$301</definedName>
    <definedName name="QB_ROW_176250" localSheetId="1" hidden="1">'2020 budget'!$F$283</definedName>
    <definedName name="QB_ROW_176250" localSheetId="2" hidden="1">'After Budget meeting'!$F$283</definedName>
    <definedName name="QB_ROW_176250" localSheetId="0" hidden="1">Sheet1!$F$299</definedName>
    <definedName name="QB_ROW_177240" localSheetId="1" hidden="1">'2020 budget'!$E$286</definedName>
    <definedName name="QB_ROW_177240" localSheetId="2" hidden="1">'After Budget meeting'!$E$286</definedName>
    <definedName name="QB_ROW_177240" localSheetId="0" hidden="1">Sheet1!$E$302</definedName>
    <definedName name="QB_ROW_178240" localSheetId="1" hidden="1">'2020 budget'!$E$291</definedName>
    <definedName name="QB_ROW_178240" localSheetId="2" hidden="1">'After Budget meeting'!$E$291</definedName>
    <definedName name="QB_ROW_178240" localSheetId="0" hidden="1">Sheet1!$E$307</definedName>
    <definedName name="QB_ROW_179240" localSheetId="1" hidden="1">'2020 budget'!$E$293</definedName>
    <definedName name="QB_ROW_179240" localSheetId="2" hidden="1">'After Budget meeting'!$E$293</definedName>
    <definedName name="QB_ROW_179240" localSheetId="0" hidden="1">Sheet1!$E$309</definedName>
    <definedName name="QB_ROW_180240" localSheetId="1" hidden="1">'2020 budget'!$E$294</definedName>
    <definedName name="QB_ROW_180240" localSheetId="2" hidden="1">'After Budget meeting'!$E$294</definedName>
    <definedName name="QB_ROW_180240" localSheetId="0" hidden="1">Sheet1!$E$310</definedName>
    <definedName name="QB_ROW_181240" localSheetId="1" hidden="1">'2020 budget'!$E$295</definedName>
    <definedName name="QB_ROW_181240" localSheetId="2" hidden="1">'After Budget meeting'!$E$295</definedName>
    <definedName name="QB_ROW_181240" localSheetId="0" hidden="1">Sheet1!$E$311</definedName>
    <definedName name="QB_ROW_182240" localSheetId="1" hidden="1">'2020 budget'!$E$296</definedName>
    <definedName name="QB_ROW_182240" localSheetId="2" hidden="1">'After Budget meeting'!$E$296</definedName>
    <definedName name="QB_ROW_182240" localSheetId="0" hidden="1">Sheet1!$E$312</definedName>
    <definedName name="QB_ROW_18301" localSheetId="1" hidden="1">'2020 budget'!$A$344</definedName>
    <definedName name="QB_ROW_18301" localSheetId="2" hidden="1">'After Budget meeting'!$A$344</definedName>
    <definedName name="QB_ROW_18301" localSheetId="0" hidden="1">Sheet1!$A$360</definedName>
    <definedName name="QB_ROW_183040" localSheetId="1" hidden="1">'2020 budget'!$E$297</definedName>
    <definedName name="QB_ROW_183040" localSheetId="2" hidden="1">'After Budget meeting'!$E$297</definedName>
    <definedName name="QB_ROW_183040" localSheetId="0" hidden="1">Sheet1!$E$313</definedName>
    <definedName name="QB_ROW_183250" localSheetId="1" hidden="1">'2020 budget'!$F$299</definedName>
    <definedName name="QB_ROW_183250" localSheetId="2" hidden="1">'After Budget meeting'!$F$299</definedName>
    <definedName name="QB_ROW_183250" localSheetId="0" hidden="1">Sheet1!$F$315</definedName>
    <definedName name="QB_ROW_183340" localSheetId="1" hidden="1">'2020 budget'!$E$300</definedName>
    <definedName name="QB_ROW_183340" localSheetId="2" hidden="1">'After Budget meeting'!$E$300</definedName>
    <definedName name="QB_ROW_183340" localSheetId="0" hidden="1">Sheet1!$E$316</definedName>
    <definedName name="QB_ROW_184240" localSheetId="1" hidden="1">'2020 budget'!$E$301</definedName>
    <definedName name="QB_ROW_184240" localSheetId="2" hidden="1">'After Budget meeting'!$E$301</definedName>
    <definedName name="QB_ROW_184240" localSheetId="0" hidden="1">Sheet1!$E$317</definedName>
    <definedName name="QB_ROW_185040" localSheetId="1" hidden="1">'2020 budget'!$E$302</definedName>
    <definedName name="QB_ROW_185040" localSheetId="2" hidden="1">'After Budget meeting'!$E$302</definedName>
    <definedName name="QB_ROW_185040" localSheetId="0" hidden="1">Sheet1!$E$318</definedName>
    <definedName name="QB_ROW_185250" localSheetId="1" hidden="1">'2020 budget'!$F$304</definedName>
    <definedName name="QB_ROW_185250" localSheetId="2" hidden="1">'After Budget meeting'!$F$304</definedName>
    <definedName name="QB_ROW_185250" localSheetId="0" hidden="1">Sheet1!$F$320</definedName>
    <definedName name="QB_ROW_185340" localSheetId="1" hidden="1">'2020 budget'!$E$305</definedName>
    <definedName name="QB_ROW_185340" localSheetId="2" hidden="1">'After Budget meeting'!$E$305</definedName>
    <definedName name="QB_ROW_185340" localSheetId="0" hidden="1">Sheet1!$E$321</definedName>
    <definedName name="QB_ROW_187250" localSheetId="1" hidden="1">'2020 budget'!$F$303</definedName>
    <definedName name="QB_ROW_187250" localSheetId="2" hidden="1">'After Budget meeting'!$F$303</definedName>
    <definedName name="QB_ROW_187250" localSheetId="0" hidden="1">Sheet1!$F$319</definedName>
    <definedName name="QB_ROW_188040" localSheetId="1" hidden="1">'2020 budget'!$E$306</definedName>
    <definedName name="QB_ROW_188040" localSheetId="2" hidden="1">'After Budget meeting'!$E$306</definedName>
    <definedName name="QB_ROW_188040" localSheetId="0" hidden="1">Sheet1!$E$322</definedName>
    <definedName name="QB_ROW_188250" localSheetId="1" hidden="1">'2020 budget'!$F$314</definedName>
    <definedName name="QB_ROW_188250" localSheetId="2" hidden="1">'After Budget meeting'!$F$314</definedName>
    <definedName name="QB_ROW_188250" localSheetId="0" hidden="1">Sheet1!$F$330</definedName>
    <definedName name="QB_ROW_188340" localSheetId="1" hidden="1">'2020 budget'!$E$315</definedName>
    <definedName name="QB_ROW_188340" localSheetId="2" hidden="1">'After Budget meeting'!$E$315</definedName>
    <definedName name="QB_ROW_188340" localSheetId="0" hidden="1">Sheet1!$E$331</definedName>
    <definedName name="QB_ROW_189250" localSheetId="1" hidden="1">'2020 budget'!$F$307</definedName>
    <definedName name="QB_ROW_189250" localSheetId="2" hidden="1">'After Budget meeting'!$F$307</definedName>
    <definedName name="QB_ROW_189250" localSheetId="0" hidden="1">Sheet1!$F$323</definedName>
    <definedName name="QB_ROW_19011" localSheetId="1" hidden="1">'2020 budget'!$B$3</definedName>
    <definedName name="QB_ROW_19011" localSheetId="2" hidden="1">'After Budget meeting'!$B$3</definedName>
    <definedName name="QB_ROW_19011" localSheetId="0" hidden="1">Sheet1!$B$3</definedName>
    <definedName name="QB_ROW_190250" localSheetId="1" hidden="1">'2020 budget'!$F$308</definedName>
    <definedName name="QB_ROW_190250" localSheetId="2" hidden="1">'After Budget meeting'!$F$308</definedName>
    <definedName name="QB_ROW_190250" localSheetId="0" hidden="1">Sheet1!$F$324</definedName>
    <definedName name="QB_ROW_191250" localSheetId="1" hidden="1">'2020 budget'!$F$309</definedName>
    <definedName name="QB_ROW_191250" localSheetId="2" hidden="1">'After Budget meeting'!$F$309</definedName>
    <definedName name="QB_ROW_191250" localSheetId="0" hidden="1">Sheet1!$F$325</definedName>
    <definedName name="QB_ROW_192040" localSheetId="1" hidden="1">'2020 budget'!$E$317</definedName>
    <definedName name="QB_ROW_192040" localSheetId="2" hidden="1">'After Budget meeting'!$E$317</definedName>
    <definedName name="QB_ROW_192040" localSheetId="0" hidden="1">Sheet1!$E$333</definedName>
    <definedName name="QB_ROW_192250" localSheetId="1" hidden="1">'2020 budget'!$F$322</definedName>
    <definedName name="QB_ROW_192250" localSheetId="2" hidden="1">'After Budget meeting'!$F$322</definedName>
    <definedName name="QB_ROW_192250" localSheetId="0" hidden="1">Sheet1!$F$338</definedName>
    <definedName name="QB_ROW_192340" localSheetId="1" hidden="1">'2020 budget'!$E$323</definedName>
    <definedName name="QB_ROW_192340" localSheetId="2" hidden="1">'After Budget meeting'!$E$323</definedName>
    <definedName name="QB_ROW_192340" localSheetId="0" hidden="1">Sheet1!$E$339</definedName>
    <definedName name="QB_ROW_19311" localSheetId="1" hidden="1">'2020 budget'!$B$338</definedName>
    <definedName name="QB_ROW_19311" localSheetId="2" hidden="1">'After Budget meeting'!$B$338</definedName>
    <definedName name="QB_ROW_19311" localSheetId="0" hidden="1">Sheet1!$B$354</definedName>
    <definedName name="QB_ROW_193250" localSheetId="1" hidden="1">'2020 budget'!$F$318</definedName>
    <definedName name="QB_ROW_193250" localSheetId="2" hidden="1">'After Budget meeting'!$F$318</definedName>
    <definedName name="QB_ROW_193250" localSheetId="0" hidden="1">Sheet1!$F$334</definedName>
    <definedName name="QB_ROW_195250" localSheetId="1" hidden="1">'2020 budget'!$F$319</definedName>
    <definedName name="QB_ROW_195250" localSheetId="2" hidden="1">'After Budget meeting'!$F$319</definedName>
    <definedName name="QB_ROW_195250" localSheetId="0" hidden="1">Sheet1!$F$335</definedName>
    <definedName name="QB_ROW_196250" localSheetId="1" hidden="1">'2020 budget'!$F$320</definedName>
    <definedName name="QB_ROW_196250" localSheetId="2" hidden="1">'After Budget meeting'!$F$320</definedName>
    <definedName name="QB_ROW_196250" localSheetId="0" hidden="1">Sheet1!$F$336</definedName>
    <definedName name="QB_ROW_198240" localSheetId="1" hidden="1">'2020 budget'!$E$324</definedName>
    <definedName name="QB_ROW_198240" localSheetId="2" hidden="1">'After Budget meeting'!$E$324</definedName>
    <definedName name="QB_ROW_198240" localSheetId="0" hidden="1">Sheet1!$E$340</definedName>
    <definedName name="QB_ROW_199250" localSheetId="1" hidden="1">'2020 budget'!$F$205</definedName>
    <definedName name="QB_ROW_199250" localSheetId="2" hidden="1">'After Budget meeting'!$F$205</definedName>
    <definedName name="QB_ROW_199250" localSheetId="0" hidden="1">Sheet1!$F$221</definedName>
    <definedName name="QB_ROW_20031" localSheetId="1" hidden="1">'2020 budget'!$D$4</definedName>
    <definedName name="QB_ROW_20031" localSheetId="2" hidden="1">'After Budget meeting'!$D$4</definedName>
    <definedName name="QB_ROW_20031" localSheetId="0" hidden="1">Sheet1!$D$4</definedName>
    <definedName name="QB_ROW_201240" localSheetId="1" hidden="1">'2020 budget'!$E$336</definedName>
    <definedName name="QB_ROW_201240" localSheetId="2" hidden="1">'After Budget meeting'!$E$336</definedName>
    <definedName name="QB_ROW_201240" localSheetId="0" hidden="1">Sheet1!$E$352</definedName>
    <definedName name="QB_ROW_202240" localSheetId="1" hidden="1">'2020 budget'!$E$132</definedName>
    <definedName name="QB_ROW_202240" localSheetId="2" hidden="1">'After Budget meeting'!$E$132</definedName>
    <definedName name="QB_ROW_202240" localSheetId="0" hidden="1">Sheet1!$E$138</definedName>
    <definedName name="QB_ROW_203250" localSheetId="1" hidden="1">'2020 budget'!$F$189</definedName>
    <definedName name="QB_ROW_203250" localSheetId="2" hidden="1">'After Budget meeting'!$F$189</definedName>
    <definedName name="QB_ROW_203250" localSheetId="0" hidden="1">Sheet1!$F$205</definedName>
    <definedName name="QB_ROW_20331" localSheetId="1" hidden="1">'2020 budget'!$D$133</definedName>
    <definedName name="QB_ROW_20331" localSheetId="2" hidden="1">'After Budget meeting'!$D$133</definedName>
    <definedName name="QB_ROW_20331" localSheetId="0" hidden="1">Sheet1!$D$141</definedName>
    <definedName name="QB_ROW_204250" localSheetId="1" hidden="1">'2020 budget'!$F$216</definedName>
    <definedName name="QB_ROW_204250" localSheetId="2" hidden="1">'After Budget meeting'!$F$216</definedName>
    <definedName name="QB_ROW_204250" localSheetId="0" hidden="1">Sheet1!$F$232</definedName>
    <definedName name="QB_ROW_205250" localSheetId="1" hidden="1">'2020 budget'!$F$256</definedName>
    <definedName name="QB_ROW_205250" localSheetId="2" hidden="1">'After Budget meeting'!$F$256</definedName>
    <definedName name="QB_ROW_205250" localSheetId="0" hidden="1">Sheet1!$F$272</definedName>
    <definedName name="QB_ROW_207250" localSheetId="1" hidden="1">'2020 budget'!$F$207</definedName>
    <definedName name="QB_ROW_207250" localSheetId="2" hidden="1">'After Budget meeting'!$F$207</definedName>
    <definedName name="QB_ROW_207250" localSheetId="0" hidden="1">Sheet1!$F$223</definedName>
    <definedName name="QB_ROW_208250" localSheetId="1" hidden="1">'2020 budget'!$F$69</definedName>
    <definedName name="QB_ROW_208250" localSheetId="2" hidden="1">'After Budget meeting'!$F$69</definedName>
    <definedName name="QB_ROW_208250" localSheetId="0" hidden="1">Sheet1!$F$70</definedName>
    <definedName name="QB_ROW_209240" localSheetId="1" hidden="1">'2020 budget'!$E$28</definedName>
    <definedName name="QB_ROW_209240" localSheetId="2" hidden="1">'After Budget meeting'!$E$28</definedName>
    <definedName name="QB_ROW_209240" localSheetId="0" hidden="1">Sheet1!$E$28</definedName>
    <definedName name="QB_ROW_210250" localSheetId="1" hidden="1">'2020 budget'!$F$33</definedName>
    <definedName name="QB_ROW_210250" localSheetId="2" hidden="1">'After Budget meeting'!$F$33</definedName>
    <definedName name="QB_ROW_210250" localSheetId="0" hidden="1">Sheet1!$F$33</definedName>
    <definedName name="QB_ROW_21031" localSheetId="1" hidden="1">'2020 budget'!$D$137</definedName>
    <definedName name="QB_ROW_21031" localSheetId="2" hidden="1">'After Budget meeting'!$D$137</definedName>
    <definedName name="QB_ROW_21031" localSheetId="0" hidden="1">Sheet1!$D$146</definedName>
    <definedName name="QB_ROW_211250" localSheetId="1" hidden="1">'2020 budget'!$F$31</definedName>
    <definedName name="QB_ROW_211250" localSheetId="2" hidden="1">'After Budget meeting'!$F$31</definedName>
    <definedName name="QB_ROW_211250" localSheetId="0" hidden="1">Sheet1!$F$31</definedName>
    <definedName name="QB_ROW_212250" localSheetId="1" hidden="1">'2020 budget'!$F$80</definedName>
    <definedName name="QB_ROW_212250" localSheetId="2" hidden="1">'After Budget meeting'!$F$80</definedName>
    <definedName name="QB_ROW_212250" localSheetId="0" hidden="1">Sheet1!$F$81</definedName>
    <definedName name="QB_ROW_213250" localSheetId="1" hidden="1">'2020 budget'!$F$79</definedName>
    <definedName name="QB_ROW_213250" localSheetId="2" hidden="1">'After Budget meeting'!$F$79</definedName>
    <definedName name="QB_ROW_213250" localSheetId="0" hidden="1">Sheet1!$F$80</definedName>
    <definedName name="QB_ROW_21331" localSheetId="1" hidden="1">'2020 budget'!$D$337</definedName>
    <definedName name="QB_ROW_21331" localSheetId="2" hidden="1">'After Budget meeting'!$D$337</definedName>
    <definedName name="QB_ROW_21331" localSheetId="0" hidden="1">Sheet1!$D$353</definedName>
    <definedName name="QB_ROW_214240" localSheetId="1" hidden="1">'2020 budget'!$E$99</definedName>
    <definedName name="QB_ROW_214240" localSheetId="2" hidden="1">'After Budget meeting'!$E$99</definedName>
    <definedName name="QB_ROW_214240" localSheetId="0" hidden="1">Sheet1!$E$102</definedName>
    <definedName name="QB_ROW_215240" localSheetId="1" hidden="1">'2020 budget'!$E$143</definedName>
    <definedName name="QB_ROW_215240" localSheetId="2" hidden="1">'After Budget meeting'!$E$143</definedName>
    <definedName name="QB_ROW_215240" localSheetId="0" hidden="1">Sheet1!$E$152</definedName>
    <definedName name="QB_ROW_216240" localSheetId="1" hidden="1">'2020 budget'!$E$131</definedName>
    <definedName name="QB_ROW_216240" localSheetId="2" hidden="1">'After Budget meeting'!$E$131</definedName>
    <definedName name="QB_ROW_216240" localSheetId="0" hidden="1">Sheet1!$E$137</definedName>
    <definedName name="QB_ROW_217250" localSheetId="1" hidden="1">'2020 budget'!$F$47</definedName>
    <definedName name="QB_ROW_217250" localSheetId="2" hidden="1">'After Budget meeting'!$F$47</definedName>
    <definedName name="QB_ROW_217250" localSheetId="0" hidden="1">Sheet1!$F$48</definedName>
    <definedName name="QB_ROW_218250" localSheetId="1" hidden="1">'2020 budget'!$F$93</definedName>
    <definedName name="QB_ROW_218250" localSheetId="2" hidden="1">'After Budget meeting'!$F$93</definedName>
    <definedName name="QB_ROW_218250" localSheetId="0" hidden="1">Sheet1!$F$95</definedName>
    <definedName name="QB_ROW_219250" localSheetId="1" hidden="1">'2020 budget'!$F$139</definedName>
    <definedName name="QB_ROW_219250" localSheetId="2" hidden="1">'After Budget meeting'!$F$139</definedName>
    <definedName name="QB_ROW_219250" localSheetId="0" hidden="1">Sheet1!$F$148</definedName>
    <definedName name="QB_ROW_22011" localSheetId="1" hidden="1">'2020 budget'!$B$339</definedName>
    <definedName name="QB_ROW_22011" localSheetId="2" hidden="1">'After Budget meeting'!$B$339</definedName>
    <definedName name="QB_ROW_22011" localSheetId="0" hidden="1">Sheet1!$B$355</definedName>
    <definedName name="QB_ROW_220250" localSheetId="1" hidden="1">'2020 budget'!$F$157</definedName>
    <definedName name="QB_ROW_220250" localSheetId="2" hidden="1">'After Budget meeting'!$F$157</definedName>
    <definedName name="QB_ROW_220250" localSheetId="0" hidden="1">Sheet1!$F$173</definedName>
    <definedName name="QB_ROW_221250" localSheetId="1" hidden="1">'2020 budget'!$F$218</definedName>
    <definedName name="QB_ROW_221250" localSheetId="2" hidden="1">'After Budget meeting'!$F$218</definedName>
    <definedName name="QB_ROW_221250" localSheetId="0" hidden="1">Sheet1!$F$234</definedName>
    <definedName name="QB_ROW_222250" localSheetId="1" hidden="1">'2020 budget'!$F$261</definedName>
    <definedName name="QB_ROW_222250" localSheetId="2" hidden="1">'After Budget meeting'!$F$261</definedName>
    <definedName name="QB_ROW_222250" localSheetId="0" hidden="1">Sheet1!$F$277</definedName>
    <definedName name="QB_ROW_22311" localSheetId="1" hidden="1">'2020 budget'!$B$343</definedName>
    <definedName name="QB_ROW_22311" localSheetId="2" hidden="1">'After Budget meeting'!$B$343</definedName>
    <definedName name="QB_ROW_22311" localSheetId="0" hidden="1">Sheet1!$B$359</definedName>
    <definedName name="QB_ROW_223240" localSheetId="1" hidden="1">'2020 budget'!$E$290</definedName>
    <definedName name="QB_ROW_223240" localSheetId="2" hidden="1">'After Budget meeting'!$E$290</definedName>
    <definedName name="QB_ROW_223240" localSheetId="0" hidden="1">Sheet1!$E$306</definedName>
    <definedName name="QB_ROW_2240" localSheetId="1" hidden="1">'2020 budget'!$E$334</definedName>
    <definedName name="QB_ROW_2240" localSheetId="2" hidden="1">'After Budget meeting'!$E$334</definedName>
    <definedName name="QB_ROW_2240" localSheetId="0" hidden="1">Sheet1!$E$350</definedName>
    <definedName name="QB_ROW_224250" localSheetId="1" hidden="1">'2020 budget'!$F$217</definedName>
    <definedName name="QB_ROW_224250" localSheetId="2" hidden="1">'After Budget meeting'!$F$217</definedName>
    <definedName name="QB_ROW_224250" localSheetId="0" hidden="1">Sheet1!$F$233</definedName>
    <definedName name="QB_ROW_225250" localSheetId="1" hidden="1">'2020 budget'!$F$226</definedName>
    <definedName name="QB_ROW_225250" localSheetId="2" hidden="1">'After Budget meeting'!$F$226</definedName>
    <definedName name="QB_ROW_225250" localSheetId="0" hidden="1">Sheet1!$F$242</definedName>
    <definedName name="QB_ROW_226250" localSheetId="1" hidden="1">'2020 budget'!$F$254</definedName>
    <definedName name="QB_ROW_226250" localSheetId="2" hidden="1">'After Budget meeting'!$F$254</definedName>
    <definedName name="QB_ROW_226250" localSheetId="0" hidden="1">Sheet1!$F$270</definedName>
    <definedName name="QB_ROW_227250" localSheetId="1" hidden="1">'2020 budget'!$F$190</definedName>
    <definedName name="QB_ROW_227250" localSheetId="2" hidden="1">'After Budget meeting'!$F$190</definedName>
    <definedName name="QB_ROW_227250" localSheetId="0" hidden="1">Sheet1!$F$206</definedName>
    <definedName name="QB_ROW_229250" localSheetId="1" hidden="1">'2020 budget'!$F$225</definedName>
    <definedName name="QB_ROW_229250" localSheetId="2" hidden="1">'After Budget meeting'!$F$225</definedName>
    <definedName name="QB_ROW_229250" localSheetId="0" hidden="1">Sheet1!$F$241</definedName>
    <definedName name="QB_ROW_23021" localSheetId="1" hidden="1">'2020 budget'!$C$340</definedName>
    <definedName name="QB_ROW_23021" localSheetId="2" hidden="1">'After Budget meeting'!$C$340</definedName>
    <definedName name="QB_ROW_23021" localSheetId="0" hidden="1">Sheet1!$C$356</definedName>
    <definedName name="QB_ROW_230250" localSheetId="1" hidden="1">'2020 budget'!$F$257</definedName>
    <definedName name="QB_ROW_230250" localSheetId="2" hidden="1">'After Budget meeting'!$F$257</definedName>
    <definedName name="QB_ROW_230250" localSheetId="0" hidden="1">Sheet1!$F$273</definedName>
    <definedName name="QB_ROW_231250" localSheetId="1" hidden="1">'2020 budget'!$F$221</definedName>
    <definedName name="QB_ROW_231250" localSheetId="2" hidden="1">'After Budget meeting'!$F$221</definedName>
    <definedName name="QB_ROW_231250" localSheetId="0" hidden="1">Sheet1!$F$237</definedName>
    <definedName name="QB_ROW_232230" localSheetId="1" hidden="1">'2020 budget'!$D$341</definedName>
    <definedName name="QB_ROW_232230" localSheetId="2" hidden="1">'After Budget meeting'!$D$341</definedName>
    <definedName name="QB_ROW_232230" localSheetId="0" hidden="1">Sheet1!$D$357</definedName>
    <definedName name="QB_ROW_23321" localSheetId="1" hidden="1">'2020 budget'!$C$342</definedName>
    <definedName name="QB_ROW_23321" localSheetId="2" hidden="1">'After Budget meeting'!$C$342</definedName>
    <definedName name="QB_ROW_23321" localSheetId="0" hidden="1">Sheet1!$C$358</definedName>
    <definedName name="QB_ROW_234250" localSheetId="1" hidden="1">'2020 budget'!#REF!</definedName>
    <definedName name="QB_ROW_234250" localSheetId="2" hidden="1">'After Budget meeting'!#REF!</definedName>
    <definedName name="QB_ROW_234250" localSheetId="0" hidden="1">Sheet1!$F$167</definedName>
    <definedName name="QB_ROW_235250" localSheetId="1" hidden="1">'2020 budget'!$F$179</definedName>
    <definedName name="QB_ROW_235250" localSheetId="2" hidden="1">'After Budget meeting'!$F$179</definedName>
    <definedName name="QB_ROW_235250" localSheetId="0" hidden="1">Sheet1!$F$195</definedName>
    <definedName name="QB_ROW_236250" localSheetId="1" hidden="1">'2020 budget'!$F$75</definedName>
    <definedName name="QB_ROW_236250" localSheetId="2" hidden="1">'After Budget meeting'!$F$75</definedName>
    <definedName name="QB_ROW_236250" localSheetId="0" hidden="1">Sheet1!$F$76</definedName>
    <definedName name="QB_ROW_237240" localSheetId="1" hidden="1">'2020 budget'!$E$40</definedName>
    <definedName name="QB_ROW_237240" localSheetId="2" hidden="1">'After Budget meeting'!$E$40</definedName>
    <definedName name="QB_ROW_237240" localSheetId="0" hidden="1">Sheet1!$E$41</definedName>
    <definedName name="QB_ROW_238250" localSheetId="1" hidden="1">'2020 budget'!$F$191</definedName>
    <definedName name="QB_ROW_238250" localSheetId="2" hidden="1">'After Budget meeting'!$F$191</definedName>
    <definedName name="QB_ROW_238250" localSheetId="0" hidden="1">Sheet1!$F$207</definedName>
    <definedName name="QB_ROW_239240" localSheetId="1" hidden="1">'2020 budget'!$E$326</definedName>
    <definedName name="QB_ROW_239240" localSheetId="2" hidden="1">'After Budget meeting'!$E$326</definedName>
    <definedName name="QB_ROW_239240" localSheetId="0" hidden="1">Sheet1!$E$342</definedName>
    <definedName name="QB_ROW_240240" localSheetId="1" hidden="1">'2020 budget'!$E$327</definedName>
    <definedName name="QB_ROW_240240" localSheetId="2" hidden="1">'After Budget meeting'!$E$327</definedName>
    <definedName name="QB_ROW_240240" localSheetId="0" hidden="1">Sheet1!$E$343</definedName>
    <definedName name="QB_ROW_242250" localSheetId="1" hidden="1">'2020 budget'!$F$85</definedName>
    <definedName name="QB_ROW_242250" localSheetId="2" hidden="1">'After Budget meeting'!$F$85</definedName>
    <definedName name="QB_ROW_242250" localSheetId="0" hidden="1">Sheet1!$F$86</definedName>
    <definedName name="QB_ROW_243250" localSheetId="1" hidden="1">'2020 budget'!$F$87</definedName>
    <definedName name="QB_ROW_243250" localSheetId="2" hidden="1">'After Budget meeting'!$F$87</definedName>
    <definedName name="QB_ROW_243250" localSheetId="0" hidden="1">Sheet1!$F$88</definedName>
    <definedName name="QB_ROW_244250" localSheetId="1" hidden="1">'2020 budget'!$F$35</definedName>
    <definedName name="QB_ROW_244250" localSheetId="2" hidden="1">'After Budget meeting'!$F$35</definedName>
    <definedName name="QB_ROW_244250" localSheetId="0" hidden="1">Sheet1!$F$35</definedName>
    <definedName name="QB_ROW_246250" localSheetId="1" hidden="1">'2020 budget'!$F$94</definedName>
    <definedName name="QB_ROW_246250" localSheetId="2" hidden="1">'After Budget meeting'!$F$94</definedName>
    <definedName name="QB_ROW_246250" localSheetId="0" hidden="1">Sheet1!$F$96</definedName>
    <definedName name="QB_ROW_247240" localSheetId="1" hidden="1">'2020 budget'!#REF!</definedName>
    <definedName name="QB_ROW_247240" localSheetId="2" hidden="1">'After Budget meeting'!#REF!</definedName>
    <definedName name="QB_ROW_247240" localSheetId="0" hidden="1">Sheet1!$E$100</definedName>
    <definedName name="QB_ROW_248240" localSheetId="1" hidden="1">'2020 budget'!$E$268</definedName>
    <definedName name="QB_ROW_248240" localSheetId="2" hidden="1">'After Budget meeting'!$E$268</definedName>
    <definedName name="QB_ROW_248240" localSheetId="0" hidden="1">Sheet1!$E$284</definedName>
    <definedName name="QB_ROW_249240" localSheetId="1" hidden="1">'2020 budget'!$E$328</definedName>
    <definedName name="QB_ROW_249240" localSheetId="2" hidden="1">'After Budget meeting'!$E$328</definedName>
    <definedName name="QB_ROW_249240" localSheetId="0" hidden="1">Sheet1!$E$344</definedName>
    <definedName name="QB_ROW_250250" localSheetId="1" hidden="1">'2020 budget'!$F$81</definedName>
    <definedName name="QB_ROW_250250" localSheetId="2" hidden="1">'After Budget meeting'!$F$81</definedName>
    <definedName name="QB_ROW_250250" localSheetId="0" hidden="1">Sheet1!$F$82</definedName>
    <definedName name="QB_ROW_251250" localSheetId="1" hidden="1">'2020 budget'!$F$121</definedName>
    <definedName name="QB_ROW_251250" localSheetId="2" hidden="1">'After Budget meeting'!$F$121</definedName>
    <definedName name="QB_ROW_251250" localSheetId="0" hidden="1">Sheet1!$F$127</definedName>
    <definedName name="QB_ROW_253250" localSheetId="1" hidden="1">'2020 budget'!$F$32</definedName>
    <definedName name="QB_ROW_253250" localSheetId="2" hidden="1">'After Budget meeting'!$F$32</definedName>
    <definedName name="QB_ROW_253250" localSheetId="0" hidden="1">Sheet1!$F$32</definedName>
    <definedName name="QB_ROW_254250" localSheetId="1" hidden="1">'2020 budget'!$F$259</definedName>
    <definedName name="QB_ROW_254250" localSheetId="2" hidden="1">'After Budget meeting'!$F$259</definedName>
    <definedName name="QB_ROW_254250" localSheetId="0" hidden="1">Sheet1!$F$275</definedName>
    <definedName name="QB_ROW_263240" localSheetId="1" hidden="1">'2020 budget'!$E$130</definedName>
    <definedName name="QB_ROW_263240" localSheetId="2" hidden="1">'After Budget meeting'!$E$130</definedName>
    <definedName name="QB_ROW_263240" localSheetId="0" hidden="1">Sheet1!$E$136</definedName>
    <definedName name="QB_ROW_264240" localSheetId="1" hidden="1">'2020 budget'!$E$42</definedName>
    <definedName name="QB_ROW_264240" localSheetId="2" hidden="1">'After Budget meeting'!$E$42</definedName>
    <definedName name="QB_ROW_264240" localSheetId="0" hidden="1">Sheet1!$E$43</definedName>
    <definedName name="QB_ROW_265240" localSheetId="1" hidden="1">'2020 budget'!$E$43</definedName>
    <definedName name="QB_ROW_265240" localSheetId="2" hidden="1">'After Budget meeting'!$E$43</definedName>
    <definedName name="QB_ROW_265240" localSheetId="0" hidden="1">Sheet1!$E$44</definedName>
    <definedName name="QB_ROW_266240" localSheetId="1" hidden="1">'2020 budget'!$E$329</definedName>
    <definedName name="QB_ROW_266240" localSheetId="2" hidden="1">'After Budget meeting'!$E$329</definedName>
    <definedName name="QB_ROW_266240" localSheetId="0" hidden="1">Sheet1!$E$345</definedName>
    <definedName name="QB_ROW_268240" localSheetId="1" hidden="1">'2020 budget'!$E$129</definedName>
    <definedName name="QB_ROW_268240" localSheetId="2" hidden="1">'After Budget meeting'!$E$129</definedName>
    <definedName name="QB_ROW_268240" localSheetId="0" hidden="1">Sheet1!$E$135</definedName>
    <definedName name="QB_ROW_269240" localSheetId="1" hidden="1">'2020 budget'!$E$330</definedName>
    <definedName name="QB_ROW_269240" localSheetId="2" hidden="1">'After Budget meeting'!$E$330</definedName>
    <definedName name="QB_ROW_269240" localSheetId="0" hidden="1">Sheet1!$E$346</definedName>
    <definedName name="QB_ROW_270050" localSheetId="1" hidden="1">'2020 budget'!$F$151</definedName>
    <definedName name="QB_ROW_270050" localSheetId="2" hidden="1">'After Budget meeting'!$F$151</definedName>
    <definedName name="QB_ROW_270050" localSheetId="0" hidden="1">Sheet1!$F$163</definedName>
    <definedName name="QB_ROW_270260" localSheetId="1" hidden="1">'2020 budget'!#REF!</definedName>
    <definedName name="QB_ROW_270260" localSheetId="2" hidden="1">'After Budget meeting'!#REF!</definedName>
    <definedName name="QB_ROW_270260" localSheetId="0" hidden="1">Sheet1!$G$165</definedName>
    <definedName name="QB_ROW_270350" localSheetId="1" hidden="1">'2020 budget'!#REF!</definedName>
    <definedName name="QB_ROW_270350" localSheetId="2" hidden="1">'After Budget meeting'!#REF!</definedName>
    <definedName name="QB_ROW_270350" localSheetId="0" hidden="1">Sheet1!$F$166</definedName>
    <definedName name="QB_ROW_272250" localSheetId="1" hidden="1">'2020 budget'!$F$8</definedName>
    <definedName name="QB_ROW_272250" localSheetId="2" hidden="1">'After Budget meeting'!$F$8</definedName>
    <definedName name="QB_ROW_272250" localSheetId="0" hidden="1">Sheet1!$F$8</definedName>
    <definedName name="QB_ROW_274240" localSheetId="1" hidden="1">'2020 budget'!$E$287</definedName>
    <definedName name="QB_ROW_274240" localSheetId="2" hidden="1">'After Budget meeting'!$E$287</definedName>
    <definedName name="QB_ROW_274240" localSheetId="0" hidden="1">Sheet1!$E$303</definedName>
    <definedName name="QB_ROW_275240" localSheetId="1" hidden="1">'2020 budget'!$E$316</definedName>
    <definedName name="QB_ROW_275240" localSheetId="2" hidden="1">'After Budget meeting'!$E$316</definedName>
    <definedName name="QB_ROW_275240" localSheetId="0" hidden="1">Sheet1!$E$332</definedName>
    <definedName name="QB_ROW_282240" localSheetId="1" hidden="1">'2020 budget'!$E$41</definedName>
    <definedName name="QB_ROW_282240" localSheetId="2" hidden="1">'After Budget meeting'!$E$41</definedName>
    <definedName name="QB_ROW_282240" localSheetId="0" hidden="1">Sheet1!$E$42</definedName>
    <definedName name="QB_ROW_284250" localSheetId="1" hidden="1">'2020 budget'!$F$122</definedName>
    <definedName name="QB_ROW_284250" localSheetId="2" hidden="1">'After Budget meeting'!$F$122</definedName>
    <definedName name="QB_ROW_284250" localSheetId="0" hidden="1">Sheet1!$F$128</definedName>
    <definedName name="QB_ROW_285240" localSheetId="1" hidden="1">'2020 budget'!$E$288</definedName>
    <definedName name="QB_ROW_285240" localSheetId="2" hidden="1">'After Budget meeting'!$E$288</definedName>
    <definedName name="QB_ROW_285240" localSheetId="0" hidden="1">Sheet1!$E$304</definedName>
    <definedName name="QB_ROW_288250" localSheetId="1" hidden="1">'2020 budget'!$F$34</definedName>
    <definedName name="QB_ROW_288250" localSheetId="2" hidden="1">'After Budget meeting'!$F$34</definedName>
    <definedName name="QB_ROW_288250" localSheetId="0" hidden="1">Sheet1!$F$34</definedName>
    <definedName name="QB_ROW_289240" localSheetId="1" hidden="1">'2020 budget'!#REF!</definedName>
    <definedName name="QB_ROW_289240" localSheetId="2" hidden="1">'After Budget meeting'!#REF!</definedName>
    <definedName name="QB_ROW_289240" localSheetId="0" hidden="1">Sheet1!$E$110</definedName>
    <definedName name="QB_ROW_290250" localSheetId="1" hidden="1">'2020 budget'!$F$186</definedName>
    <definedName name="QB_ROW_290250" localSheetId="2" hidden="1">'After Budget meeting'!$F$186</definedName>
    <definedName name="QB_ROW_290250" localSheetId="0" hidden="1">Sheet1!$F$202</definedName>
    <definedName name="QB_ROW_291240" localSheetId="1" hidden="1">'2020 budget'!#REF!</definedName>
    <definedName name="QB_ROW_291240" localSheetId="2" hidden="1">'After Budget meeting'!#REF!</definedName>
    <definedName name="QB_ROW_291240" localSheetId="0" hidden="1">Sheet1!$E$140</definedName>
    <definedName name="QB_ROW_292240" localSheetId="1" hidden="1">'2020 budget'!$E$331</definedName>
    <definedName name="QB_ROW_292240" localSheetId="2" hidden="1">'After Budget meeting'!$E$331</definedName>
    <definedName name="QB_ROW_292240" localSheetId="0" hidden="1">Sheet1!$E$347</definedName>
    <definedName name="QB_ROW_295250" localSheetId="1" hidden="1">'2020 budget'!$F$219</definedName>
    <definedName name="QB_ROW_295250" localSheetId="2" hidden="1">'After Budget meeting'!$F$219</definedName>
    <definedName name="QB_ROW_295250" localSheetId="0" hidden="1">Sheet1!$F$235</definedName>
    <definedName name="QB_ROW_296250" localSheetId="1" hidden="1">'2020 budget'!$F$187</definedName>
    <definedName name="QB_ROW_296250" localSheetId="2" hidden="1">'After Budget meeting'!$F$187</definedName>
    <definedName name="QB_ROW_296250" localSheetId="0" hidden="1">Sheet1!$F$203</definedName>
    <definedName name="QB_ROW_297250" localSheetId="1" hidden="1">'2020 budget'!$F$165</definedName>
    <definedName name="QB_ROW_297250" localSheetId="2" hidden="1">'After Budget meeting'!$F$165</definedName>
    <definedName name="QB_ROW_297250" localSheetId="0" hidden="1">Sheet1!$F$181</definedName>
    <definedName name="QB_ROW_299250" localSheetId="1" hidden="1">'2020 budget'!$F$188</definedName>
    <definedName name="QB_ROW_299250" localSheetId="2" hidden="1">'After Budget meeting'!$F$188</definedName>
    <definedName name="QB_ROW_299250" localSheetId="0" hidden="1">Sheet1!$F$204</definedName>
    <definedName name="QB_ROW_300240" localSheetId="1" hidden="1">'2020 budget'!#REF!</definedName>
    <definedName name="QB_ROW_300240" localSheetId="2" hidden="1">'After Budget meeting'!#REF!</definedName>
    <definedName name="QB_ROW_300240" localSheetId="0" hidden="1">Sheet1!$E$40</definedName>
    <definedName name="QB_ROW_301240" localSheetId="1" hidden="1">'2020 budget'!$E$332</definedName>
    <definedName name="QB_ROW_301240" localSheetId="2" hidden="1">'After Budget meeting'!$E$332</definedName>
    <definedName name="QB_ROW_301240" localSheetId="0" hidden="1">Sheet1!$E$348</definedName>
    <definedName name="QB_ROW_302250" localSheetId="1" hidden="1">'2020 budget'!$F$260</definedName>
    <definedName name="QB_ROW_302250" localSheetId="2" hidden="1">'After Budget meeting'!$F$260</definedName>
    <definedName name="QB_ROW_302250" localSheetId="0" hidden="1">Sheet1!$F$276</definedName>
    <definedName name="QB_ROW_303240" localSheetId="1" hidden="1">'2020 budget'!$E$289</definedName>
    <definedName name="QB_ROW_303240" localSheetId="2" hidden="1">'After Budget meeting'!$E$289</definedName>
    <definedName name="QB_ROW_303240" localSheetId="0" hidden="1">Sheet1!$E$305</definedName>
    <definedName name="QB_ROW_309250" localSheetId="1" hidden="1">'2020 budget'!$F$204</definedName>
    <definedName name="QB_ROW_309250" localSheetId="2" hidden="1">'After Budget meeting'!$F$204</definedName>
    <definedName name="QB_ROW_309250" localSheetId="0" hidden="1">Sheet1!$F$220</definedName>
    <definedName name="QB_ROW_310250" localSheetId="1" hidden="1">'2020 budget'!$F$258</definedName>
    <definedName name="QB_ROW_310250" localSheetId="2" hidden="1">'After Budget meeting'!$F$258</definedName>
    <definedName name="QB_ROW_310250" localSheetId="0" hidden="1">Sheet1!$F$274</definedName>
    <definedName name="QB_ROW_311240" localSheetId="1" hidden="1">'2020 budget'!#REF!</definedName>
    <definedName name="QB_ROW_311240" localSheetId="2" hidden="1">'After Budget meeting'!#REF!</definedName>
    <definedName name="QB_ROW_311240" localSheetId="0" hidden="1">Sheet1!$E$139</definedName>
    <definedName name="QB_ROW_312240" localSheetId="1" hidden="1">'2020 budget'!$E$270</definedName>
    <definedName name="QB_ROW_312240" localSheetId="2" hidden="1">'After Budget meeting'!$E$270</definedName>
    <definedName name="QB_ROW_312240" localSheetId="0" hidden="1">Sheet1!$E$286</definedName>
    <definedName name="QB_ROW_314250" localSheetId="1" hidden="1">'2020 budget'!$F$107</definedName>
    <definedName name="QB_ROW_314250" localSheetId="2" hidden="1">'After Budget meeting'!$F$107</definedName>
    <definedName name="QB_ROW_314250" localSheetId="0" hidden="1">Sheet1!$F$113</definedName>
    <definedName name="QB_ROW_315250" localSheetId="1" hidden="1">'2020 budget'!$F$108</definedName>
    <definedName name="QB_ROW_315250" localSheetId="2" hidden="1">'After Budget meeting'!$F$108</definedName>
    <definedName name="QB_ROW_315250" localSheetId="0" hidden="1">Sheet1!$F$114</definedName>
    <definedName name="QB_ROW_316240" localSheetId="1" hidden="1">'2020 budget'!$E$333</definedName>
    <definedName name="QB_ROW_316240" localSheetId="2" hidden="1">'After Budget meeting'!$E$333</definedName>
    <definedName name="QB_ROW_316240" localSheetId="0" hidden="1">Sheet1!$E$349</definedName>
    <definedName name="QB_ROW_317240" localSheetId="1" hidden="1">'2020 budget'!#REF!</definedName>
    <definedName name="QB_ROW_317240" localSheetId="2" hidden="1">'After Budget meeting'!#REF!</definedName>
    <definedName name="QB_ROW_317240" localSheetId="0" hidden="1">Sheet1!$E$153</definedName>
    <definedName name="QB_ROW_318250" localSheetId="1" hidden="1">'2020 budget'!$F$263</definedName>
    <definedName name="QB_ROW_318250" localSheetId="2" hidden="1">'After Budget meeting'!$F$263</definedName>
    <definedName name="QB_ROW_318250" localSheetId="0" hidden="1">Sheet1!$F$279</definedName>
    <definedName name="QB_ROW_319250" localSheetId="1" hidden="1">'2020 budget'!$F$298</definedName>
    <definedName name="QB_ROW_319250" localSheetId="2" hidden="1">'After Budget meeting'!$F$298</definedName>
    <definedName name="QB_ROW_319250" localSheetId="0" hidden="1">Sheet1!$F$314</definedName>
    <definedName name="QB_ROW_320250" localSheetId="1" hidden="1">'2020 budget'!$F$310</definedName>
    <definedName name="QB_ROW_320250" localSheetId="2" hidden="1">'After Budget meeting'!$F$310</definedName>
    <definedName name="QB_ROW_320250" localSheetId="0" hidden="1">Sheet1!$F$326</definedName>
    <definedName name="QB_ROW_321250" localSheetId="1" hidden="1">'2020 budget'!$F$184</definedName>
    <definedName name="QB_ROW_321250" localSheetId="2" hidden="1">'After Budget meeting'!$F$184</definedName>
    <definedName name="QB_ROW_321250" localSheetId="0" hidden="1">Sheet1!$F$200</definedName>
    <definedName name="QB_ROW_322240" localSheetId="1" hidden="1">'2020 budget'!$E$335</definedName>
    <definedName name="QB_ROW_322240" localSheetId="2" hidden="1">'After Budget meeting'!$E$335</definedName>
    <definedName name="QB_ROW_322240" localSheetId="0" hidden="1">Sheet1!$E$351</definedName>
    <definedName name="QB_ROW_326250" localSheetId="1" hidden="1">'2020 budget'!$F$213</definedName>
    <definedName name="QB_ROW_326250" localSheetId="2" hidden="1">'After Budget meeting'!$F$213</definedName>
    <definedName name="QB_ROW_326250" localSheetId="0" hidden="1">Sheet1!$F$229</definedName>
    <definedName name="QB_ROW_332250" localSheetId="1" hidden="1">'2020 budget'!$F$262</definedName>
    <definedName name="QB_ROW_332250" localSheetId="2" hidden="1">'After Budget meeting'!$F$262</definedName>
    <definedName name="QB_ROW_332250" localSheetId="0" hidden="1">Sheet1!$F$278</definedName>
    <definedName name="QB_ROW_333250" localSheetId="1" hidden="1">'2020 budget'!$F$311</definedName>
    <definedName name="QB_ROW_333250" localSheetId="2" hidden="1">'After Budget meeting'!$F$311</definedName>
    <definedName name="QB_ROW_333250" localSheetId="0" hidden="1">Sheet1!$F$327</definedName>
    <definedName name="QB_ROW_334250" localSheetId="1" hidden="1">'2020 budget'!$F$109</definedName>
    <definedName name="QB_ROW_334250" localSheetId="2" hidden="1">'After Budget meeting'!$F$109</definedName>
    <definedName name="QB_ROW_334250" localSheetId="0" hidden="1">Sheet1!$F$115</definedName>
    <definedName name="QB_ROW_335240" localSheetId="1" hidden="1">'2020 budget'!#REF!</definedName>
    <definedName name="QB_ROW_335240" localSheetId="2" hidden="1">'After Budget meeting'!#REF!</definedName>
    <definedName name="QB_ROW_335240" localSheetId="0" hidden="1">Sheet1!$E$154</definedName>
    <definedName name="QB_ROW_336250" localSheetId="1" hidden="1">'2020 budget'!$F$110</definedName>
    <definedName name="QB_ROW_336250" localSheetId="2" hidden="1">'After Budget meeting'!$F$110</definedName>
    <definedName name="QB_ROW_336250" localSheetId="0" hidden="1">Sheet1!$F$116</definedName>
    <definedName name="QB_ROW_337250" localSheetId="1" hidden="1">'2020 budget'!$F$70</definedName>
    <definedName name="QB_ROW_337250" localSheetId="2" hidden="1">'After Budget meeting'!$F$70</definedName>
    <definedName name="QB_ROW_337250" localSheetId="0" hidden="1">Sheet1!$F$71</definedName>
    <definedName name="QB_ROW_338250" localSheetId="1" hidden="1">'2020 budget'!$F$153</definedName>
    <definedName name="QB_ROW_338250" localSheetId="2" hidden="1">'After Budget meeting'!$F$153</definedName>
    <definedName name="QB_ROW_338250" localSheetId="0" hidden="1">Sheet1!$F$168</definedName>
    <definedName name="QB_ROW_339250" localSheetId="1" hidden="1">'2020 budget'!$F$220</definedName>
    <definedName name="QB_ROW_339250" localSheetId="2" hidden="1">'After Budget meeting'!$F$220</definedName>
    <definedName name="QB_ROW_339250" localSheetId="0" hidden="1">Sheet1!$F$236</definedName>
    <definedName name="QB_ROW_341250" localSheetId="1" hidden="1">'2020 budget'!$F$222</definedName>
    <definedName name="QB_ROW_341250" localSheetId="2" hidden="1">'After Budget meeting'!$F$222</definedName>
    <definedName name="QB_ROW_341250" localSheetId="0" hidden="1">Sheet1!$F$238</definedName>
    <definedName name="QB_ROW_342250" localSheetId="1" hidden="1">'2020 budget'!$F$312</definedName>
    <definedName name="QB_ROW_342250" localSheetId="2" hidden="1">'After Budget meeting'!$F$312</definedName>
    <definedName name="QB_ROW_342250" localSheetId="0" hidden="1">Sheet1!$F$328</definedName>
    <definedName name="QB_ROW_34250" localSheetId="1" hidden="1">'2020 budget'!$F$6</definedName>
    <definedName name="QB_ROW_34250" localSheetId="2" hidden="1">'After Budget meeting'!$F$6</definedName>
    <definedName name="QB_ROW_34250" localSheetId="0" hidden="1">Sheet1!$F$6</definedName>
    <definedName name="QB_ROW_343250" localSheetId="1" hidden="1">'2020 budget'!$F$313</definedName>
    <definedName name="QB_ROW_343250" localSheetId="2" hidden="1">'After Budget meeting'!$F$313</definedName>
    <definedName name="QB_ROW_343250" localSheetId="0" hidden="1">Sheet1!$F$329</definedName>
    <definedName name="QB_ROW_347240" localSheetId="1" hidden="1">'2020 budget'!$E$134</definedName>
    <definedName name="QB_ROW_347240" localSheetId="2" hidden="1">'After Budget meeting'!$E$134</definedName>
    <definedName name="QB_ROW_347240" localSheetId="0" hidden="1">Sheet1!$E$143</definedName>
    <definedName name="QB_ROW_349250" localSheetId="1" hidden="1">'2020 budget'!$F$63</definedName>
    <definedName name="QB_ROW_349250" localSheetId="2" hidden="1">'After Budget meeting'!$F$63</definedName>
    <definedName name="QB_ROW_349250" localSheetId="0" hidden="1">Sheet1!$F$64</definedName>
    <definedName name="QB_ROW_351240" localSheetId="1" hidden="1">'2020 budget'!$E$292</definedName>
    <definedName name="QB_ROW_351240" localSheetId="2" hidden="1">'After Budget meeting'!$E$292</definedName>
    <definedName name="QB_ROW_351240" localSheetId="0" hidden="1">Sheet1!$E$308</definedName>
    <definedName name="QB_ROW_35250" localSheetId="1" hidden="1">'2020 budget'!$F$7</definedName>
    <definedName name="QB_ROW_35250" localSheetId="2" hidden="1">'After Budget meeting'!$F$7</definedName>
    <definedName name="QB_ROW_35250" localSheetId="0" hidden="1">Sheet1!$F$7</definedName>
    <definedName name="QB_ROW_354250" localSheetId="1" hidden="1">'2020 budget'!$F$223</definedName>
    <definedName name="QB_ROW_354250" localSheetId="2" hidden="1">'After Budget meeting'!$F$223</definedName>
    <definedName name="QB_ROW_354250" localSheetId="0" hidden="1">Sheet1!$F$239</definedName>
    <definedName name="QB_ROW_355240" localSheetId="1" hidden="1">'2020 budget'!$E$231</definedName>
    <definedName name="QB_ROW_355240" localSheetId="2" hidden="1">'After Budget meeting'!$E$231</definedName>
    <definedName name="QB_ROW_355240" localSheetId="0" hidden="1">Sheet1!$E$247</definedName>
    <definedName name="QB_ROW_356240" localSheetId="1" hidden="1">'2020 budget'!$E$126</definedName>
    <definedName name="QB_ROW_356240" localSheetId="2" hidden="1">'After Budget meeting'!$E$126</definedName>
    <definedName name="QB_ROW_356240" localSheetId="0" hidden="1">Sheet1!$E$132</definedName>
    <definedName name="QB_ROW_357040" localSheetId="1" hidden="1">'2020 budget'!$E$50</definedName>
    <definedName name="QB_ROW_357040" localSheetId="2" hidden="1">'After Budget meeting'!$E$50</definedName>
    <definedName name="QB_ROW_357040" localSheetId="0" hidden="1">Sheet1!$E$51</definedName>
    <definedName name="QB_ROW_357250" localSheetId="1" hidden="1">'2020 budget'!$F$55</definedName>
    <definedName name="QB_ROW_357250" localSheetId="2" hidden="1">'After Budget meeting'!$F$55</definedName>
    <definedName name="QB_ROW_357250" localSheetId="0" hidden="1">Sheet1!$F$56</definedName>
    <definedName name="QB_ROW_357340" localSheetId="1" hidden="1">'2020 budget'!$E$56</definedName>
    <definedName name="QB_ROW_357340" localSheetId="2" hidden="1">'After Budget meeting'!$E$56</definedName>
    <definedName name="QB_ROW_357340" localSheetId="0" hidden="1">Sheet1!$E$57</definedName>
    <definedName name="QB_ROW_358250" localSheetId="1" hidden="1">'2020 budget'!$F$51</definedName>
    <definedName name="QB_ROW_358250" localSheetId="2" hidden="1">'After Budget meeting'!$F$51</definedName>
    <definedName name="QB_ROW_358250" localSheetId="0" hidden="1">Sheet1!$F$52</definedName>
    <definedName name="QB_ROW_359250" localSheetId="1" hidden="1">'2020 budget'!$F$52</definedName>
    <definedName name="QB_ROW_359250" localSheetId="2" hidden="1">'After Budget meeting'!$F$52</definedName>
    <definedName name="QB_ROW_359250" localSheetId="0" hidden="1">Sheet1!$F$53</definedName>
    <definedName name="QB_ROW_360250" localSheetId="1" hidden="1">'2020 budget'!$F$54</definedName>
    <definedName name="QB_ROW_360250" localSheetId="2" hidden="1">'After Budget meeting'!$F$54</definedName>
    <definedName name="QB_ROW_360250" localSheetId="0" hidden="1">Sheet1!$F$55</definedName>
    <definedName name="QB_ROW_361040" localSheetId="1" hidden="1">'2020 budget'!$E$45</definedName>
    <definedName name="QB_ROW_361040" localSheetId="2" hidden="1">'After Budget meeting'!$E$45</definedName>
    <definedName name="QB_ROW_361040" localSheetId="0" hidden="1">Sheet1!$E$46</definedName>
    <definedName name="QB_ROW_361250" localSheetId="1" hidden="1">'2020 budget'!$F$48</definedName>
    <definedName name="QB_ROW_361250" localSheetId="2" hidden="1">'After Budget meeting'!$F$48</definedName>
    <definedName name="QB_ROW_361250" localSheetId="0" hidden="1">Sheet1!$F$49</definedName>
    <definedName name="QB_ROW_361340" localSheetId="1" hidden="1">'2020 budget'!$E$49</definedName>
    <definedName name="QB_ROW_361340" localSheetId="2" hidden="1">'After Budget meeting'!$E$49</definedName>
    <definedName name="QB_ROW_361340" localSheetId="0" hidden="1">Sheet1!$E$50</definedName>
    <definedName name="QB_ROW_362040" localSheetId="1" hidden="1">'2020 budget'!$E$30</definedName>
    <definedName name="QB_ROW_362040" localSheetId="2" hidden="1">'After Budget meeting'!$E$30</definedName>
    <definedName name="QB_ROW_362040" localSheetId="0" hidden="1">Sheet1!$E$30</definedName>
    <definedName name="QB_ROW_362250" localSheetId="1" hidden="1">'2020 budget'!$F$36</definedName>
    <definedName name="QB_ROW_362250" localSheetId="2" hidden="1">'After Budget meeting'!$F$36</definedName>
    <definedName name="QB_ROW_362250" localSheetId="0" hidden="1">Sheet1!$F$36</definedName>
    <definedName name="QB_ROW_362340" localSheetId="1" hidden="1">'2020 budget'!$E$37</definedName>
    <definedName name="QB_ROW_362340" localSheetId="2" hidden="1">'After Budget meeting'!$E$37</definedName>
    <definedName name="QB_ROW_362340" localSheetId="0" hidden="1">Sheet1!$E$37</definedName>
    <definedName name="QB_ROW_36250" localSheetId="1" hidden="1">'2020 budget'!$F$13</definedName>
    <definedName name="QB_ROW_36250" localSheetId="2" hidden="1">'After Budget meeting'!$F$13</definedName>
    <definedName name="QB_ROW_36250" localSheetId="0" hidden="1">Sheet1!$F$13</definedName>
    <definedName name="QB_ROW_365040" localSheetId="1" hidden="1">'2020 budget'!$E$84</definedName>
    <definedName name="QB_ROW_365040" localSheetId="2" hidden="1">'After Budget meeting'!$E$84</definedName>
    <definedName name="QB_ROW_365040" localSheetId="0" hidden="1">Sheet1!$E$85</definedName>
    <definedName name="QB_ROW_365250" localSheetId="1" hidden="1">'2020 budget'!$F$89</definedName>
    <definedName name="QB_ROW_365250" localSheetId="2" hidden="1">'After Budget meeting'!$F$89</definedName>
    <definedName name="QB_ROW_365250" localSheetId="0" hidden="1">Sheet1!$F$91</definedName>
    <definedName name="QB_ROW_365340" localSheetId="1" hidden="1">'2020 budget'!$E$90</definedName>
    <definedName name="QB_ROW_365340" localSheetId="2" hidden="1">'After Budget meeting'!$E$90</definedName>
    <definedName name="QB_ROW_365340" localSheetId="0" hidden="1">Sheet1!$E$92</definedName>
    <definedName name="QB_ROW_366250" localSheetId="1" hidden="1">'2020 budget'!#REF!</definedName>
    <definedName name="QB_ROW_366250" localSheetId="2" hidden="1">'After Budget meeting'!#REF!</definedName>
    <definedName name="QB_ROW_366250" localSheetId="0" hidden="1">Sheet1!$F$90</definedName>
    <definedName name="QB_ROW_368240" localSheetId="1" hidden="1">'2020 budget'!$E$246</definedName>
    <definedName name="QB_ROW_368240" localSheetId="2" hidden="1">'After Budget meeting'!$E$246</definedName>
    <definedName name="QB_ROW_368240" localSheetId="0" hidden="1">Sheet1!$E$262</definedName>
    <definedName name="QB_ROW_370250" localSheetId="1" hidden="1">'2020 budget'!$F$148</definedName>
    <definedName name="QB_ROW_370250" localSheetId="2" hidden="1">'After Budget meeting'!$F$148</definedName>
    <definedName name="QB_ROW_370250" localSheetId="0" hidden="1">Sheet1!$F$159</definedName>
    <definedName name="QB_ROW_371240" localSheetId="1" hidden="1">'2020 budget'!$E$144</definedName>
    <definedName name="QB_ROW_371240" localSheetId="2" hidden="1">'After Budget meeting'!$E$144</definedName>
    <definedName name="QB_ROW_371240" localSheetId="0" hidden="1">Sheet1!$E$155</definedName>
    <definedName name="QB_ROW_372250" localSheetId="1" hidden="1">'2020 budget'!$F$193</definedName>
    <definedName name="QB_ROW_372250" localSheetId="2" hidden="1">'After Budget meeting'!$F$193</definedName>
    <definedName name="QB_ROW_372250" localSheetId="0" hidden="1">Sheet1!$F$209</definedName>
    <definedName name="QB_ROW_37250" localSheetId="1" hidden="1">'2020 budget'!$F$12</definedName>
    <definedName name="QB_ROW_37250" localSheetId="2" hidden="1">'After Budget meeting'!$F$12</definedName>
    <definedName name="QB_ROW_37250" localSheetId="0" hidden="1">Sheet1!$F$12</definedName>
    <definedName name="QB_ROW_373250" localSheetId="1" hidden="1">'2020 budget'!$F$194</definedName>
    <definedName name="QB_ROW_373250" localSheetId="2" hidden="1">'After Budget meeting'!$F$194</definedName>
    <definedName name="QB_ROW_373250" localSheetId="0" hidden="1">Sheet1!$F$210</definedName>
    <definedName name="QB_ROW_374250" localSheetId="1" hidden="1">'2020 budget'!$F$195</definedName>
    <definedName name="QB_ROW_374250" localSheetId="2" hidden="1">'After Budget meeting'!$F$195</definedName>
    <definedName name="QB_ROW_374250" localSheetId="0" hidden="1">Sheet1!$F$211</definedName>
    <definedName name="QB_ROW_375250" localSheetId="1" hidden="1">'2020 budget'!$F$196</definedName>
    <definedName name="QB_ROW_375250" localSheetId="2" hidden="1">'After Budget meeting'!$F$196</definedName>
    <definedName name="QB_ROW_375250" localSheetId="0" hidden="1">Sheet1!$F$212</definedName>
    <definedName name="QB_ROW_376250" localSheetId="1" hidden="1">'2020 budget'!$F$235</definedName>
    <definedName name="QB_ROW_376250" localSheetId="2" hidden="1">'After Budget meeting'!$F$235</definedName>
    <definedName name="QB_ROW_376250" localSheetId="0" hidden="1">Sheet1!$F$251</definedName>
    <definedName name="QB_ROW_377250" localSheetId="1" hidden="1">'2020 budget'!$F$74</definedName>
    <definedName name="QB_ROW_377250" localSheetId="2" hidden="1">'After Budget meeting'!$F$74</definedName>
    <definedName name="QB_ROW_377250" localSheetId="0" hidden="1">Sheet1!$F$75</definedName>
    <definedName name="QB_ROW_380250" localSheetId="1" hidden="1">'2020 budget'!$F$102</definedName>
    <definedName name="QB_ROW_380250" localSheetId="2" hidden="1">'After Budget meeting'!$F$102</definedName>
    <definedName name="QB_ROW_380250" localSheetId="0" hidden="1">Sheet1!$F$105</definedName>
    <definedName name="QB_ROW_38040" localSheetId="1" hidden="1">'2020 budget'!$E$11</definedName>
    <definedName name="QB_ROW_38040" localSheetId="2" hidden="1">'After Budget meeting'!$E$11</definedName>
    <definedName name="QB_ROW_38040" localSheetId="0" hidden="1">Sheet1!$E$11</definedName>
    <definedName name="QB_ROW_381250" localSheetId="1" hidden="1">'2020 budget'!$F$228</definedName>
    <definedName name="QB_ROW_381250" localSheetId="2" hidden="1">'After Budget meeting'!$F$228</definedName>
    <definedName name="QB_ROW_381250" localSheetId="0" hidden="1">Sheet1!$F$244</definedName>
    <definedName name="QB_ROW_382250" localSheetId="1" hidden="1">'2020 budget'!$F$103</definedName>
    <definedName name="QB_ROW_382250" localSheetId="2" hidden="1">'After Budget meeting'!$F$103</definedName>
    <definedName name="QB_ROW_382250" localSheetId="0" hidden="1">Sheet1!$F$106</definedName>
    <definedName name="QB_ROW_38250" localSheetId="1" hidden="1">'2020 budget'!$F$22</definedName>
    <definedName name="QB_ROW_38250" localSheetId="2" hidden="1">'After Budget meeting'!$F$22</definedName>
    <definedName name="QB_ROW_38250" localSheetId="0" hidden="1">Sheet1!$F$22</definedName>
    <definedName name="QB_ROW_383250" localSheetId="1" hidden="1">'2020 budget'!$F$76</definedName>
    <definedName name="QB_ROW_383250" localSheetId="2" hidden="1">'After Budget meeting'!$F$76</definedName>
    <definedName name="QB_ROW_383250" localSheetId="0" hidden="1">Sheet1!$F$77</definedName>
    <definedName name="QB_ROW_38340" localSheetId="1" hidden="1">'2020 budget'!$E$23</definedName>
    <definedName name="QB_ROW_38340" localSheetId="2" hidden="1">'After Budget meeting'!$E$23</definedName>
    <definedName name="QB_ROW_38340" localSheetId="0" hidden="1">Sheet1!$E$23</definedName>
    <definedName name="QB_ROW_384250" localSheetId="1" hidden="1">'2020 budget'!$F$78</definedName>
    <definedName name="QB_ROW_384250" localSheetId="2" hidden="1">'After Budget meeting'!$F$78</definedName>
    <definedName name="QB_ROW_384250" localSheetId="0" hidden="1">Sheet1!$F$79</definedName>
    <definedName name="QB_ROW_385250" localSheetId="1" hidden="1">'2020 budget'!$F$238</definedName>
    <definedName name="QB_ROW_385250" localSheetId="2" hidden="1">'After Budget meeting'!$F$238</definedName>
    <definedName name="QB_ROW_385250" localSheetId="0" hidden="1">Sheet1!$F$254</definedName>
    <definedName name="QB_ROW_386040" localSheetId="1" hidden="1">'2020 budget'!$E$113</definedName>
    <definedName name="QB_ROW_386040" localSheetId="2" hidden="1">'After Budget meeting'!$E$113</definedName>
    <definedName name="QB_ROW_386040" localSheetId="0" hidden="1">Sheet1!$E$119</definedName>
    <definedName name="QB_ROW_386250" localSheetId="1" hidden="1">'2020 budget'!$F$115</definedName>
    <definedName name="QB_ROW_386250" localSheetId="2" hidden="1">'After Budget meeting'!$F$115</definedName>
    <definedName name="QB_ROW_386250" localSheetId="0" hidden="1">Sheet1!$F$121</definedName>
    <definedName name="QB_ROW_386340" localSheetId="1" hidden="1">'2020 budget'!$E$116</definedName>
    <definedName name="QB_ROW_386340" localSheetId="2" hidden="1">'After Budget meeting'!$E$116</definedName>
    <definedName name="QB_ROW_386340" localSheetId="0" hidden="1">Sheet1!$E$122</definedName>
    <definedName name="QB_ROW_387250" localSheetId="1" hidden="1">'2020 budget'!$F$114</definedName>
    <definedName name="QB_ROW_387250" localSheetId="2" hidden="1">'After Budget meeting'!$F$114</definedName>
    <definedName name="QB_ROW_387250" localSheetId="0" hidden="1">Sheet1!$F$120</definedName>
    <definedName name="QB_ROW_388240" localSheetId="1" hidden="1">'2020 budget'!$E$325</definedName>
    <definedName name="QB_ROW_388240" localSheetId="2" hidden="1">'After Budget meeting'!$E$325</definedName>
    <definedName name="QB_ROW_388240" localSheetId="0" hidden="1">Sheet1!$E$341</definedName>
    <definedName name="QB_ROW_389250" localSheetId="1" hidden="1">'2020 budget'!$F$321</definedName>
    <definedName name="QB_ROW_389250" localSheetId="2" hidden="1">'After Budget meeting'!$F$321</definedName>
    <definedName name="QB_ROW_389250" localSheetId="0" hidden="1">Sheet1!$F$337</definedName>
    <definedName name="QB_ROW_391250" localSheetId="1" hidden="1">'2020 budget'!$F$237</definedName>
    <definedName name="QB_ROW_391250" localSheetId="2" hidden="1">'After Budget meeting'!$F$237</definedName>
    <definedName name="QB_ROW_391250" localSheetId="0" hidden="1">Sheet1!$F$253</definedName>
    <definedName name="QB_ROW_392250" localSheetId="1" hidden="1">'2020 budget'!$F$197</definedName>
    <definedName name="QB_ROW_392250" localSheetId="2" hidden="1">'After Budget meeting'!$F$197</definedName>
    <definedName name="QB_ROW_392250" localSheetId="0" hidden="1">Sheet1!$F$213</definedName>
    <definedName name="QB_ROW_39250" localSheetId="1" hidden="1">'2020 budget'!$F$14</definedName>
    <definedName name="QB_ROW_39250" localSheetId="2" hidden="1">'After Budget meeting'!$F$14</definedName>
    <definedName name="QB_ROW_39250" localSheetId="0" hidden="1">Sheet1!$F$14</definedName>
    <definedName name="QB_ROW_393240" localSheetId="1" hidden="1">'2020 budget'!$E$127</definedName>
    <definedName name="QB_ROW_393240" localSheetId="2" hidden="1">'After Budget meeting'!$E$127</definedName>
    <definedName name="QB_ROW_393240" localSheetId="0" hidden="1">Sheet1!$E$133</definedName>
    <definedName name="QB_ROW_394250" localSheetId="1" hidden="1">'2020 budget'!$F$192</definedName>
    <definedName name="QB_ROW_394250" localSheetId="2" hidden="1">'After Budget meeting'!$F$192</definedName>
    <definedName name="QB_ROW_394250" localSheetId="0" hidden="1">Sheet1!$F$208</definedName>
    <definedName name="QB_ROW_395250" localSheetId="1" hidden="1">'2020 budget'!$F$224</definedName>
    <definedName name="QB_ROW_395250" localSheetId="2" hidden="1">'After Budget meeting'!$F$224</definedName>
    <definedName name="QB_ROW_395250" localSheetId="0" hidden="1">Sheet1!$F$240</definedName>
    <definedName name="QB_ROW_396250" localSheetId="1" hidden="1">'2020 budget'!$F$251</definedName>
    <definedName name="QB_ROW_396250" localSheetId="2" hidden="1">'After Budget meeting'!$F$251</definedName>
    <definedName name="QB_ROW_396250" localSheetId="0" hidden="1">Sheet1!$F$267</definedName>
    <definedName name="QB_ROW_397040" localSheetId="1" hidden="1">'2020 budget'!$E$241</definedName>
    <definedName name="QB_ROW_397040" localSheetId="2" hidden="1">'After Budget meeting'!$E$241</definedName>
    <definedName name="QB_ROW_397040" localSheetId="0" hidden="1">Sheet1!$E$257</definedName>
    <definedName name="QB_ROW_397250" localSheetId="1" hidden="1">'2020 budget'!$F$243</definedName>
    <definedName name="QB_ROW_397250" localSheetId="2" hidden="1">'After Budget meeting'!$F$243</definedName>
    <definedName name="QB_ROW_397250" localSheetId="0" hidden="1">Sheet1!$F$259</definedName>
    <definedName name="QB_ROW_397340" localSheetId="1" hidden="1">'2020 budget'!$E$244</definedName>
    <definedName name="QB_ROW_397340" localSheetId="2" hidden="1">'After Budget meeting'!$E$244</definedName>
    <definedName name="QB_ROW_397340" localSheetId="0" hidden="1">Sheet1!$E$260</definedName>
    <definedName name="QB_ROW_398250" localSheetId="1" hidden="1">'2020 budget'!$F$242</definedName>
    <definedName name="QB_ROW_398250" localSheetId="2" hidden="1">'After Budget meeting'!$F$242</definedName>
    <definedName name="QB_ROW_398250" localSheetId="0" hidden="1">Sheet1!$F$258</definedName>
    <definedName name="QB_ROW_399250" localSheetId="1" hidden="1">'2020 budget'!$F$20</definedName>
    <definedName name="QB_ROW_399250" localSheetId="2" hidden="1">'After Budget meeting'!$F$20</definedName>
    <definedName name="QB_ROW_399250" localSheetId="0" hidden="1">Sheet1!$F$20</definedName>
    <definedName name="QB_ROW_400250" localSheetId="1" hidden="1">'2020 budget'!$F$236</definedName>
    <definedName name="QB_ROW_400250" localSheetId="2" hidden="1">'After Budget meeting'!$F$236</definedName>
    <definedName name="QB_ROW_400250" localSheetId="0" hidden="1">Sheet1!$F$252</definedName>
    <definedName name="QB_ROW_401260" localSheetId="1" hidden="1">'2020 budget'!$G$152</definedName>
    <definedName name="QB_ROW_401260" localSheetId="2" hidden="1">'After Budget meeting'!$G$152</definedName>
    <definedName name="QB_ROW_401260" localSheetId="0" hidden="1">Sheet1!$G$164</definedName>
    <definedName name="QB_ROW_402250" localSheetId="1" hidden="1">'2020 budget'!#REF!</definedName>
    <definedName name="QB_ROW_402250" localSheetId="2" hidden="1">'After Budget meeting'!#REF!</definedName>
    <definedName name="QB_ROW_402250" localSheetId="0" hidden="1">Sheet1!$F$107</definedName>
    <definedName name="QB_ROW_40250" localSheetId="1" hidden="1">'2020 budget'!$F$15</definedName>
    <definedName name="QB_ROW_40250" localSheetId="2" hidden="1">'After Budget meeting'!$F$15</definedName>
    <definedName name="QB_ROW_40250" localSheetId="0" hidden="1">Sheet1!$F$15</definedName>
    <definedName name="QB_ROW_404250" localSheetId="1" hidden="1">'2020 budget'!$F$88</definedName>
    <definedName name="QB_ROW_404250" localSheetId="2" hidden="1">'After Budget meeting'!$F$88</definedName>
    <definedName name="QB_ROW_404250" localSheetId="0" hidden="1">Sheet1!$F$89</definedName>
    <definedName name="QB_ROW_405250" localSheetId="1" hidden="1">'2020 budget'!$F$77</definedName>
    <definedName name="QB_ROW_405250" localSheetId="2" hidden="1">'After Budget meeting'!$F$77</definedName>
    <definedName name="QB_ROW_405250" localSheetId="0" hidden="1">Sheet1!$F$78</definedName>
    <definedName name="QB_ROW_406240" localSheetId="1" hidden="1">'2020 budget'!$E$98</definedName>
    <definedName name="QB_ROW_406240" localSheetId="2" hidden="1">'After Budget meeting'!$E$98</definedName>
    <definedName name="QB_ROW_406240" localSheetId="0" hidden="1">Sheet1!$E$101</definedName>
    <definedName name="QB_ROW_41250" localSheetId="1" hidden="1">'2020 budget'!$F$16</definedName>
    <definedName name="QB_ROW_41250" localSheetId="2" hidden="1">'After Budget meeting'!$F$16</definedName>
    <definedName name="QB_ROW_41250" localSheetId="0" hidden="1">Sheet1!$F$16</definedName>
    <definedName name="QB_ROW_42250" localSheetId="1" hidden="1">'2020 budget'!$F$17</definedName>
    <definedName name="QB_ROW_42250" localSheetId="2" hidden="1">'After Budget meeting'!$F$17</definedName>
    <definedName name="QB_ROW_42250" localSheetId="0" hidden="1">Sheet1!$F$17</definedName>
    <definedName name="QB_ROW_43250" localSheetId="1" hidden="1">'2020 budget'!$F$19</definedName>
    <definedName name="QB_ROW_43250" localSheetId="2" hidden="1">'After Budget meeting'!$F$19</definedName>
    <definedName name="QB_ROW_43250" localSheetId="0" hidden="1">Sheet1!$F$19</definedName>
    <definedName name="QB_ROW_44040" localSheetId="1" hidden="1">'2020 budget'!$E$24</definedName>
    <definedName name="QB_ROW_44040" localSheetId="2" hidden="1">'After Budget meeting'!$E$24</definedName>
    <definedName name="QB_ROW_44040" localSheetId="0" hidden="1">Sheet1!$E$24</definedName>
    <definedName name="QB_ROW_44250" localSheetId="1" hidden="1">'2020 budget'!$F$26</definedName>
    <definedName name="QB_ROW_44250" localSheetId="2" hidden="1">'After Budget meeting'!$F$26</definedName>
    <definedName name="QB_ROW_44250" localSheetId="0" hidden="1">Sheet1!$F$26</definedName>
    <definedName name="QB_ROW_44340" localSheetId="1" hidden="1">'2020 budget'!$E$27</definedName>
    <definedName name="QB_ROW_44340" localSheetId="2" hidden="1">'After Budget meeting'!$E$27</definedName>
    <definedName name="QB_ROW_44340" localSheetId="0" hidden="1">Sheet1!$E$27</definedName>
    <definedName name="QB_ROW_45250" localSheetId="1" hidden="1">'2020 budget'!$F$25</definedName>
    <definedName name="QB_ROW_45250" localSheetId="2" hidden="1">'After Budget meeting'!$F$25</definedName>
    <definedName name="QB_ROW_45250" localSheetId="0" hidden="1">Sheet1!$F$25</definedName>
    <definedName name="QB_ROW_46240" localSheetId="1" hidden="1">'2020 budget'!$E$29</definedName>
    <definedName name="QB_ROW_46240" localSheetId="2" hidden="1">'After Budget meeting'!$E$29</definedName>
    <definedName name="QB_ROW_46240" localSheetId="0" hidden="1">Sheet1!$E$29</definedName>
    <definedName name="QB_ROW_48240" localSheetId="1" hidden="1">'2020 budget'!$E$44</definedName>
    <definedName name="QB_ROW_48240" localSheetId="2" hidden="1">'After Budget meeting'!$E$44</definedName>
    <definedName name="QB_ROW_48240" localSheetId="0" hidden="1">Sheet1!$E$45</definedName>
    <definedName name="QB_ROW_49250" localSheetId="1" hidden="1">'2020 budget'!$F$46</definedName>
    <definedName name="QB_ROW_49250" localSheetId="2" hidden="1">'After Budget meeting'!$F$46</definedName>
    <definedName name="QB_ROW_49250" localSheetId="0" hidden="1">Sheet1!$F$47</definedName>
    <definedName name="QB_ROW_50250" localSheetId="1" hidden="1">'2020 budget'!$F$185</definedName>
    <definedName name="QB_ROW_50250" localSheetId="2" hidden="1">'After Budget meeting'!$F$185</definedName>
    <definedName name="QB_ROW_50250" localSheetId="0" hidden="1">Sheet1!$F$201</definedName>
    <definedName name="QB_ROW_5040" localSheetId="1" hidden="1">'2020 budget'!$E$5</definedName>
    <definedName name="QB_ROW_5040" localSheetId="2" hidden="1">'After Budget meeting'!$E$5</definedName>
    <definedName name="QB_ROW_5040" localSheetId="0" hidden="1">Sheet1!$E$5</definedName>
    <definedName name="QB_ROW_51040" localSheetId="1" hidden="1">'2020 budget'!$E$57</definedName>
    <definedName name="QB_ROW_51040" localSheetId="2" hidden="1">'After Budget meeting'!$E$57</definedName>
    <definedName name="QB_ROW_51040" localSheetId="0" hidden="1">Sheet1!$E$58</definedName>
    <definedName name="QB_ROW_51250" localSheetId="1" hidden="1">'2020 budget'!$F$66</definedName>
    <definedName name="QB_ROW_51250" localSheetId="2" hidden="1">'After Budget meeting'!$F$66</definedName>
    <definedName name="QB_ROW_51250" localSheetId="0" hidden="1">Sheet1!$F$67</definedName>
    <definedName name="QB_ROW_51340" localSheetId="1" hidden="1">'2020 budget'!$E$67</definedName>
    <definedName name="QB_ROW_51340" localSheetId="2" hidden="1">'After Budget meeting'!$E$67</definedName>
    <definedName name="QB_ROW_51340" localSheetId="0" hidden="1">Sheet1!$E$68</definedName>
    <definedName name="QB_ROW_52250" localSheetId="1" hidden="1">'2020 budget'!$F$58</definedName>
    <definedName name="QB_ROW_52250" localSheetId="2" hidden="1">'After Budget meeting'!$F$58</definedName>
    <definedName name="QB_ROW_52250" localSheetId="0" hidden="1">Sheet1!$F$59</definedName>
    <definedName name="QB_ROW_5250" localSheetId="1" hidden="1">'2020 budget'!$F$9</definedName>
    <definedName name="QB_ROW_5250" localSheetId="2" hidden="1">'After Budget meeting'!$F$9</definedName>
    <definedName name="QB_ROW_5250" localSheetId="0" hidden="1">Sheet1!$F$9</definedName>
    <definedName name="QB_ROW_53250" localSheetId="1" hidden="1">'2020 budget'!$F$59</definedName>
    <definedName name="QB_ROW_53250" localSheetId="2" hidden="1">'After Budget meeting'!$F$59</definedName>
    <definedName name="QB_ROW_53250" localSheetId="0" hidden="1">Sheet1!$F$60</definedName>
    <definedName name="QB_ROW_5340" localSheetId="1" hidden="1">'2020 budget'!$E$10</definedName>
    <definedName name="QB_ROW_5340" localSheetId="2" hidden="1">'After Budget meeting'!$E$10</definedName>
    <definedName name="QB_ROW_5340" localSheetId="0" hidden="1">Sheet1!$E$10</definedName>
    <definedName name="QB_ROW_54250" localSheetId="1" hidden="1">'2020 budget'!$F$60</definedName>
    <definedName name="QB_ROW_54250" localSheetId="2" hidden="1">'After Budget meeting'!$F$60</definedName>
    <definedName name="QB_ROW_54250" localSheetId="0" hidden="1">Sheet1!$F$61</definedName>
    <definedName name="QB_ROW_55250" localSheetId="1" hidden="1">'2020 budget'!$F$61</definedName>
    <definedName name="QB_ROW_55250" localSheetId="2" hidden="1">'After Budget meeting'!$F$61</definedName>
    <definedName name="QB_ROW_55250" localSheetId="0" hidden="1">Sheet1!$F$62</definedName>
    <definedName name="QB_ROW_56250" localSheetId="1" hidden="1">'2020 budget'!$F$62</definedName>
    <definedName name="QB_ROW_56250" localSheetId="2" hidden="1">'After Budget meeting'!$F$62</definedName>
    <definedName name="QB_ROW_56250" localSheetId="0" hidden="1">Sheet1!$F$63</definedName>
    <definedName name="QB_ROW_57250" localSheetId="1" hidden="1">'2020 budget'!$F$64</definedName>
    <definedName name="QB_ROW_57250" localSheetId="2" hidden="1">'After Budget meeting'!$F$64</definedName>
    <definedName name="QB_ROW_57250" localSheetId="0" hidden="1">Sheet1!$F$65</definedName>
    <definedName name="QB_ROW_58040" localSheetId="1" hidden="1">'2020 budget'!$E$68</definedName>
    <definedName name="QB_ROW_58040" localSheetId="2" hidden="1">'After Budget meeting'!$E$68</definedName>
    <definedName name="QB_ROW_58040" localSheetId="0" hidden="1">Sheet1!$E$69</definedName>
    <definedName name="QB_ROW_58250" localSheetId="1" hidden="1">'2020 budget'!$F$71</definedName>
    <definedName name="QB_ROW_58250" localSheetId="2" hidden="1">'After Budget meeting'!$F$71</definedName>
    <definedName name="QB_ROW_58250" localSheetId="0" hidden="1">Sheet1!$F$72</definedName>
    <definedName name="QB_ROW_58340" localSheetId="1" hidden="1">'2020 budget'!$E$72</definedName>
    <definedName name="QB_ROW_58340" localSheetId="2" hidden="1">'After Budget meeting'!$E$72</definedName>
    <definedName name="QB_ROW_58340" localSheetId="0" hidden="1">Sheet1!$E$73</definedName>
    <definedName name="QB_ROW_59040" localSheetId="1" hidden="1">'2020 budget'!$E$73</definedName>
    <definedName name="QB_ROW_59040" localSheetId="2" hidden="1">'After Budget meeting'!$E$73</definedName>
    <definedName name="QB_ROW_59040" localSheetId="0" hidden="1">Sheet1!$E$74</definedName>
    <definedName name="QB_ROW_59250" localSheetId="1" hidden="1">'2020 budget'!$F$82</definedName>
    <definedName name="QB_ROW_59250" localSheetId="2" hidden="1">'After Budget meeting'!$F$82</definedName>
    <definedName name="QB_ROW_59250" localSheetId="0" hidden="1">Sheet1!$F$83</definedName>
    <definedName name="QB_ROW_59340" localSheetId="1" hidden="1">'2020 budget'!$E$83</definedName>
    <definedName name="QB_ROW_59340" localSheetId="2" hidden="1">'After Budget meeting'!$E$83</definedName>
    <definedName name="QB_ROW_59340" localSheetId="0" hidden="1">Sheet1!$E$84</definedName>
    <definedName name="QB_ROW_60250" localSheetId="1" hidden="1">'2020 budget'!$F$86</definedName>
    <definedName name="QB_ROW_60250" localSheetId="2" hidden="1">'After Budget meeting'!$F$86</definedName>
    <definedName name="QB_ROW_60250" localSheetId="0" hidden="1">Sheet1!$F$87</definedName>
    <definedName name="QB_ROW_61040" localSheetId="1" hidden="1">'2020 budget'!$E$91</definedName>
    <definedName name="QB_ROW_61040" localSheetId="2" hidden="1">'After Budget meeting'!$E$91</definedName>
    <definedName name="QB_ROW_61040" localSheetId="0" hidden="1">Sheet1!$E$93</definedName>
    <definedName name="QB_ROW_61250" localSheetId="1" hidden="1">'2020 budget'!$F$96</definedName>
    <definedName name="QB_ROW_61250" localSheetId="2" hidden="1">'After Budget meeting'!$F$96</definedName>
    <definedName name="QB_ROW_61250" localSheetId="0" hidden="1">Sheet1!$F$98</definedName>
    <definedName name="QB_ROW_61340" localSheetId="1" hidden="1">'2020 budget'!$E$97</definedName>
    <definedName name="QB_ROW_61340" localSheetId="2" hidden="1">'After Budget meeting'!$E$97</definedName>
    <definedName name="QB_ROW_61340" localSheetId="0" hidden="1">Sheet1!$E$99</definedName>
    <definedName name="QB_ROW_62250" localSheetId="1" hidden="1">'2020 budget'!$F$92</definedName>
    <definedName name="QB_ROW_62250" localSheetId="2" hidden="1">'After Budget meeting'!$F$92</definedName>
    <definedName name="QB_ROW_62250" localSheetId="0" hidden="1">Sheet1!$F$94</definedName>
    <definedName name="QB_ROW_63250" localSheetId="1" hidden="1">'2020 budget'!$F$95</definedName>
    <definedName name="QB_ROW_63250" localSheetId="2" hidden="1">'After Budget meeting'!$F$95</definedName>
    <definedName name="QB_ROW_63250" localSheetId="0" hidden="1">Sheet1!$F$97</definedName>
    <definedName name="QB_ROW_66040" localSheetId="1" hidden="1">'2020 budget'!$E$106</definedName>
    <definedName name="QB_ROW_66040" localSheetId="2" hidden="1">'After Budget meeting'!$E$106</definedName>
    <definedName name="QB_ROW_66040" localSheetId="0" hidden="1">Sheet1!$E$111</definedName>
    <definedName name="QB_ROW_66250" localSheetId="1" hidden="1">'2020 budget'!$F$111</definedName>
    <definedName name="QB_ROW_66250" localSheetId="2" hidden="1">'After Budget meeting'!$F$111</definedName>
    <definedName name="QB_ROW_66250" localSheetId="0" hidden="1">Sheet1!$F$117</definedName>
    <definedName name="QB_ROW_66340" localSheetId="1" hidden="1">'2020 budget'!$E$112</definedName>
    <definedName name="QB_ROW_66340" localSheetId="2" hidden="1">'After Budget meeting'!$E$112</definedName>
    <definedName name="QB_ROW_66340" localSheetId="0" hidden="1">Sheet1!$E$118</definedName>
    <definedName name="QB_ROW_67250" localSheetId="1" hidden="1">'2020 budget'!#REF!</definedName>
    <definedName name="QB_ROW_67250" localSheetId="2" hidden="1">'After Budget meeting'!#REF!</definedName>
    <definedName name="QB_ROW_67250" localSheetId="0" hidden="1">Sheet1!$F$112</definedName>
    <definedName name="QB_ROW_69040" localSheetId="1" hidden="1">'2020 budget'!$E$117</definedName>
    <definedName name="QB_ROW_69040" localSheetId="2" hidden="1">'After Budget meeting'!$E$117</definedName>
    <definedName name="QB_ROW_69040" localSheetId="0" hidden="1">Sheet1!$E$123</definedName>
    <definedName name="QB_ROW_69250" localSheetId="1" hidden="1">'2020 budget'!$F$123</definedName>
    <definedName name="QB_ROW_69250" localSheetId="2" hidden="1">'After Budget meeting'!$F$123</definedName>
    <definedName name="QB_ROW_69250" localSheetId="0" hidden="1">Sheet1!$F$129</definedName>
    <definedName name="QB_ROW_69340" localSheetId="1" hidden="1">'2020 budget'!$E$124</definedName>
    <definedName name="QB_ROW_69340" localSheetId="2" hidden="1">'After Budget meeting'!$E$124</definedName>
    <definedName name="QB_ROW_69340" localSheetId="0" hidden="1">Sheet1!$E$130</definedName>
    <definedName name="QB_ROW_70250" localSheetId="1" hidden="1">'2020 budget'!$F$118</definedName>
    <definedName name="QB_ROW_70250" localSheetId="2" hidden="1">'After Budget meeting'!$F$118</definedName>
    <definedName name="QB_ROW_70250" localSheetId="0" hidden="1">Sheet1!$F$124</definedName>
    <definedName name="QB_ROW_71250" localSheetId="1" hidden="1">'2020 budget'!$F$119</definedName>
    <definedName name="QB_ROW_71250" localSheetId="2" hidden="1">'After Budget meeting'!$F$119</definedName>
    <definedName name="QB_ROW_71250" localSheetId="0" hidden="1">Sheet1!$F$125</definedName>
    <definedName name="QB_ROW_74240" localSheetId="1" hidden="1">'2020 budget'!$E$128</definedName>
    <definedName name="QB_ROW_74240" localSheetId="2" hidden="1">'After Budget meeting'!$E$128</definedName>
    <definedName name="QB_ROW_74240" localSheetId="0" hidden="1">Sheet1!$E$134</definedName>
    <definedName name="QB_ROW_75040" localSheetId="1" hidden="1">'2020 budget'!$E$138</definedName>
    <definedName name="QB_ROW_75040" localSheetId="2" hidden="1">'After Budget meeting'!$E$138</definedName>
    <definedName name="QB_ROW_75040" localSheetId="0" hidden="1">Sheet1!$E$147</definedName>
    <definedName name="QB_ROW_75250" localSheetId="1" hidden="1">'2020 budget'!$F$140</definedName>
    <definedName name="QB_ROW_75250" localSheetId="2" hidden="1">'After Budget meeting'!$F$140</definedName>
    <definedName name="QB_ROW_75250" localSheetId="0" hidden="1">Sheet1!$F$149</definedName>
    <definedName name="QB_ROW_75340" localSheetId="1" hidden="1">'2020 budget'!$E$141</definedName>
    <definedName name="QB_ROW_75340" localSheetId="2" hidden="1">'After Budget meeting'!$E$141</definedName>
    <definedName name="QB_ROW_75340" localSheetId="0" hidden="1">Sheet1!$E$150</definedName>
    <definedName name="QB_ROW_76240" localSheetId="1" hidden="1">'2020 budget'!$E$142</definedName>
    <definedName name="QB_ROW_76240" localSheetId="2" hidden="1">'After Budget meeting'!$E$142</definedName>
    <definedName name="QB_ROW_76240" localSheetId="0" hidden="1">Sheet1!$E$151</definedName>
    <definedName name="QB_ROW_77040" localSheetId="1" hidden="1">'2020 budget'!$E$145</definedName>
    <definedName name="QB_ROW_77040" localSheetId="2" hidden="1">'After Budget meeting'!$E$145</definedName>
    <definedName name="QB_ROW_77040" localSheetId="0" hidden="1">Sheet1!$E$156</definedName>
    <definedName name="QB_ROW_77250" localSheetId="1" hidden="1">'2020 budget'!#REF!</definedName>
    <definedName name="QB_ROW_77250" localSheetId="2" hidden="1">'After Budget meeting'!#REF!</definedName>
    <definedName name="QB_ROW_77250" localSheetId="0" hidden="1">Sheet1!$F$169</definedName>
    <definedName name="QB_ROW_77340" localSheetId="1" hidden="1">'2020 budget'!$E$154</definedName>
    <definedName name="QB_ROW_77340" localSheetId="2" hidden="1">'After Budget meeting'!$E$154</definedName>
    <definedName name="QB_ROW_77340" localSheetId="0" hidden="1">Sheet1!$E$170</definedName>
    <definedName name="QB_ROW_78250" localSheetId="1" hidden="1">'2020 budget'!$F$146</definedName>
    <definedName name="QB_ROW_78250" localSheetId="2" hidden="1">'After Budget meeting'!$F$146</definedName>
    <definedName name="QB_ROW_78250" localSheetId="0" hidden="1">Sheet1!$F$157</definedName>
    <definedName name="QB_ROW_79250" localSheetId="1" hidden="1">'2020 budget'!$F$147</definedName>
    <definedName name="QB_ROW_79250" localSheetId="2" hidden="1">'After Budget meeting'!$F$147</definedName>
    <definedName name="QB_ROW_79250" localSheetId="0" hidden="1">Sheet1!$F$158</definedName>
    <definedName name="QB_ROW_80250" localSheetId="1" hidden="1">'2020 budget'!$F$149</definedName>
    <definedName name="QB_ROW_80250" localSheetId="2" hidden="1">'After Budget meeting'!$F$149</definedName>
    <definedName name="QB_ROW_80250" localSheetId="0" hidden="1">Sheet1!$F$160</definedName>
    <definedName name="QB_ROW_81250" localSheetId="1" hidden="1">'2020 budget'!$F$150</definedName>
    <definedName name="QB_ROW_81250" localSheetId="2" hidden="1">'After Budget meeting'!$F$150</definedName>
    <definedName name="QB_ROW_81250" localSheetId="0" hidden="1">Sheet1!$F$161</definedName>
    <definedName name="QB_ROW_8250" localSheetId="1" hidden="1">'2020 budget'!$F$202</definedName>
    <definedName name="QB_ROW_8250" localSheetId="2" hidden="1">'After Budget meeting'!$F$202</definedName>
    <definedName name="QB_ROW_8250" localSheetId="0" hidden="1">Sheet1!$F$218</definedName>
    <definedName name="QB_ROW_83250" localSheetId="1" hidden="1">'2020 budget'!#REF!</definedName>
    <definedName name="QB_ROW_83250" localSheetId="2" hidden="1">'After Budget meeting'!#REF!</definedName>
    <definedName name="QB_ROW_83250" localSheetId="0" hidden="1">Sheet1!$F$162</definedName>
    <definedName name="QB_ROW_84250" localSheetId="1" hidden="1">'2020 budget'!$F$183</definedName>
    <definedName name="QB_ROW_84250" localSheetId="2" hidden="1">'After Budget meeting'!$F$183</definedName>
    <definedName name="QB_ROW_84250" localSheetId="0" hidden="1">Sheet1!$F$199</definedName>
    <definedName name="QB_ROW_85040" localSheetId="1" hidden="1">'2020 budget'!$E$155</definedName>
    <definedName name="QB_ROW_85040" localSheetId="2" hidden="1">'After Budget meeting'!$E$155</definedName>
    <definedName name="QB_ROW_85040" localSheetId="0" hidden="1">Sheet1!$E$171</definedName>
    <definedName name="QB_ROW_85250" localSheetId="1" hidden="1">'2020 budget'!$F$158</definedName>
    <definedName name="QB_ROW_85250" localSheetId="2" hidden="1">'After Budget meeting'!$F$158</definedName>
    <definedName name="QB_ROW_85250" localSheetId="0" hidden="1">Sheet1!$F$174</definedName>
    <definedName name="QB_ROW_85340" localSheetId="1" hidden="1">'2020 budget'!$E$159</definedName>
    <definedName name="QB_ROW_85340" localSheetId="2" hidden="1">'After Budget meeting'!$E$159</definedName>
    <definedName name="QB_ROW_85340" localSheetId="0" hidden="1">Sheet1!$E$175</definedName>
    <definedName name="QB_ROW_86250" localSheetId="1" hidden="1">'2020 budget'!$F$156</definedName>
    <definedName name="QB_ROW_86250" localSheetId="2" hidden="1">'After Budget meeting'!$F$156</definedName>
    <definedName name="QB_ROW_86250" localSheetId="0" hidden="1">Sheet1!$F$172</definedName>
    <definedName name="QB_ROW_86321" localSheetId="1" hidden="1">'2020 budget'!$C$136</definedName>
    <definedName name="QB_ROW_86321" localSheetId="2" hidden="1">'After Budget meeting'!$C$136</definedName>
    <definedName name="QB_ROW_86321" localSheetId="0" hidden="1">Sheet1!$C$145</definedName>
    <definedName name="QB_ROW_87031" localSheetId="1" hidden="1">'2020 budget'!#REF!</definedName>
    <definedName name="QB_ROW_87031" localSheetId="2" hidden="1">'After Budget meeting'!#REF!</definedName>
    <definedName name="QB_ROW_87031" localSheetId="0" hidden="1">Sheet1!$D$142</definedName>
    <definedName name="QB_ROW_87040" localSheetId="1" hidden="1">'2020 budget'!$E$160</definedName>
    <definedName name="QB_ROW_87040" localSheetId="2" hidden="1">'After Budget meeting'!$E$160</definedName>
    <definedName name="QB_ROW_87040" localSheetId="0" hidden="1">Sheet1!$E$176</definedName>
    <definedName name="QB_ROW_87250" localSheetId="1" hidden="1">'2020 budget'!$F$171</definedName>
    <definedName name="QB_ROW_87250" localSheetId="2" hidden="1">'After Budget meeting'!$F$171</definedName>
    <definedName name="QB_ROW_87250" localSheetId="0" hidden="1">Sheet1!$F$187</definedName>
    <definedName name="QB_ROW_87331" localSheetId="1" hidden="1">'2020 budget'!$D$135</definedName>
    <definedName name="QB_ROW_87331" localSheetId="2" hidden="1">'After Budget meeting'!$D$135</definedName>
    <definedName name="QB_ROW_87331" localSheetId="0" hidden="1">Sheet1!$D$144</definedName>
    <definedName name="QB_ROW_87340" localSheetId="1" hidden="1">'2020 budget'!$E$172</definedName>
    <definedName name="QB_ROW_87340" localSheetId="2" hidden="1">'After Budget meeting'!$E$172</definedName>
    <definedName name="QB_ROW_87340" localSheetId="0" hidden="1">Sheet1!$E$188</definedName>
    <definedName name="QB_ROW_88250" localSheetId="1" hidden="1">'2020 budget'!$F$161</definedName>
    <definedName name="QB_ROW_88250" localSheetId="2" hidden="1">'After Budget meeting'!$F$161</definedName>
    <definedName name="QB_ROW_88250" localSheetId="0" hidden="1">Sheet1!$F$177</definedName>
    <definedName name="QB_ROW_89250" localSheetId="1" hidden="1">'2020 budget'!$F$162</definedName>
    <definedName name="QB_ROW_89250" localSheetId="2" hidden="1">'After Budget meeting'!$F$162</definedName>
    <definedName name="QB_ROW_89250" localSheetId="0" hidden="1">Sheet1!$F$178</definedName>
    <definedName name="QB_ROW_90250" localSheetId="1" hidden="1">'2020 budget'!$F$163</definedName>
    <definedName name="QB_ROW_90250" localSheetId="2" hidden="1">'After Budget meeting'!$F$163</definedName>
    <definedName name="QB_ROW_90250" localSheetId="0" hidden="1">Sheet1!$F$179</definedName>
    <definedName name="QB_ROW_91250" localSheetId="1" hidden="1">'2020 budget'!$F$164</definedName>
    <definedName name="QB_ROW_91250" localSheetId="2" hidden="1">'After Budget meeting'!$F$164</definedName>
    <definedName name="QB_ROW_91250" localSheetId="0" hidden="1">Sheet1!$F$180</definedName>
    <definedName name="QB_ROW_92250" localSheetId="1" hidden="1">'2020 budget'!$F$166</definedName>
    <definedName name="QB_ROW_92250" localSheetId="2" hidden="1">'After Budget meeting'!$F$166</definedName>
    <definedName name="QB_ROW_92250" localSheetId="0" hidden="1">Sheet1!$F$182</definedName>
    <definedName name="QB_ROW_93250" localSheetId="1" hidden="1">'2020 budget'!$F$167</definedName>
    <definedName name="QB_ROW_93250" localSheetId="2" hidden="1">'After Budget meeting'!$F$167</definedName>
    <definedName name="QB_ROW_93250" localSheetId="0" hidden="1">Sheet1!$F$183</definedName>
    <definedName name="QB_ROW_94250" localSheetId="1" hidden="1">'2020 budget'!$F$168</definedName>
    <definedName name="QB_ROW_94250" localSheetId="2" hidden="1">'After Budget meeting'!$F$168</definedName>
    <definedName name="QB_ROW_94250" localSheetId="0" hidden="1">Sheet1!$F$184</definedName>
    <definedName name="QB_ROW_95250" localSheetId="1" hidden="1">'2020 budget'!$F$169</definedName>
    <definedName name="QB_ROW_95250" localSheetId="2" hidden="1">'After Budget meeting'!$F$169</definedName>
    <definedName name="QB_ROW_95250" localSheetId="0" hidden="1">Sheet1!$F$185</definedName>
    <definedName name="QB_ROW_96250" localSheetId="1" hidden="1">'2020 budget'!$F$170</definedName>
    <definedName name="QB_ROW_96250" localSheetId="2" hidden="1">'After Budget meeting'!$F$170</definedName>
    <definedName name="QB_ROW_96250" localSheetId="0" hidden="1">Sheet1!$F$186</definedName>
    <definedName name="QB_ROW_97240" localSheetId="1" hidden="1">'2020 budget'!$E$174</definedName>
    <definedName name="QB_ROW_97240" localSheetId="2" hidden="1">'After Budget meeting'!$E$174</definedName>
    <definedName name="QB_ROW_97240" localSheetId="0" hidden="1">Sheet1!$E$190</definedName>
    <definedName name="QB_ROW_98040" localSheetId="1" hidden="1">'2020 budget'!$E$175</definedName>
    <definedName name="QB_ROW_98040" localSheetId="2" hidden="1">'After Budget meeting'!$E$175</definedName>
    <definedName name="QB_ROW_98040" localSheetId="0" hidden="1">Sheet1!$E$191</definedName>
    <definedName name="QB_ROW_98250" localSheetId="1" hidden="1">'2020 budget'!$F$198</definedName>
    <definedName name="QB_ROW_98250" localSheetId="2" hidden="1">'After Budget meeting'!$F$198</definedName>
    <definedName name="QB_ROW_98250" localSheetId="0" hidden="1">Sheet1!$F$214</definedName>
    <definedName name="QB_ROW_98340" localSheetId="1" hidden="1">'2020 budget'!$E$199</definedName>
    <definedName name="QB_ROW_98340" localSheetId="2" hidden="1">'After Budget meeting'!$E$199</definedName>
    <definedName name="QB_ROW_98340" localSheetId="0" hidden="1">Sheet1!$E$215</definedName>
    <definedName name="QB_ROW_99250" localSheetId="1" hidden="1">'2020 budget'!$F$176</definedName>
    <definedName name="QB_ROW_99250" localSheetId="2" hidden="1">'After Budget meeting'!$F$176</definedName>
    <definedName name="QB_ROW_99250" localSheetId="0" hidden="1">Sheet1!$F$192</definedName>
    <definedName name="QBCANSUPPORTUPDATE" localSheetId="1">TRUE</definedName>
    <definedName name="QBCANSUPPORTUPDATE" localSheetId="2">TRUE</definedName>
    <definedName name="QBCANSUPPORTUPDATE" localSheetId="0">TRUE</definedName>
    <definedName name="QBCOMPANYFILENAME" localSheetId="1">"C:\Documents and Settings\All Users\Documents\Intuit\QuickBooks\Company Files\Elizabeth Boro.QBW"</definedName>
    <definedName name="QBCOMPANYFILENAME" localSheetId="2">"C:\Documents and Settings\All Users\Documents\Intuit\QuickBooks\Company Files\Elizabeth Boro.QBW"</definedName>
    <definedName name="QBCOMPANYFILENAME" localSheetId="0">"C:\Documents and Settings\All Users\Documents\Intuit\QuickBooks\Company Files\Elizabeth Boro.QBW"</definedName>
    <definedName name="QBENDDATE" localSheetId="1">20191008</definedName>
    <definedName name="QBENDDATE" localSheetId="2">20191008</definedName>
    <definedName name="QBENDDATE" localSheetId="0">20191008</definedName>
    <definedName name="QBHEADERSONSCREEN" localSheetId="1">FALSE</definedName>
    <definedName name="QBHEADERSONSCREEN" localSheetId="2">FALSE</definedName>
    <definedName name="QBHEADERSONSCREEN" localSheetId="0">FALSE</definedName>
    <definedName name="QBMETADATASIZE" localSheetId="1">5802</definedName>
    <definedName name="QBMETADATASIZE" localSheetId="2">5802</definedName>
    <definedName name="QBMETADATASIZE" localSheetId="0">5802</definedName>
    <definedName name="QBPRESERVECOLOR" localSheetId="1">TRUE</definedName>
    <definedName name="QBPRESERVECOLOR" localSheetId="2">TRUE</definedName>
    <definedName name="QBPRESERVECOLOR" localSheetId="0">TRUE</definedName>
    <definedName name="QBPRESERVEFONT" localSheetId="1">TRUE</definedName>
    <definedName name="QBPRESERVEFONT" localSheetId="2">TRUE</definedName>
    <definedName name="QBPRESERVEFONT" localSheetId="0">TRUE</definedName>
    <definedName name="QBPRESERVEROWHEIGHT" localSheetId="1">TRUE</definedName>
    <definedName name="QBPRESERVEROWHEIGHT" localSheetId="2">TRUE</definedName>
    <definedName name="QBPRESERVEROWHEIGHT" localSheetId="0">TRUE</definedName>
    <definedName name="QBPRESERVESPACE" localSheetId="1">TRUE</definedName>
    <definedName name="QBPRESERVESPACE" localSheetId="2">TRUE</definedName>
    <definedName name="QBPRESERVESPACE" localSheetId="0">TRUE</definedName>
    <definedName name="QBREPORTCOLAXIS" localSheetId="1">6</definedName>
    <definedName name="QBREPORTCOLAXIS" localSheetId="2">6</definedName>
    <definedName name="QBREPORTCOLAXIS" localSheetId="0">6</definedName>
    <definedName name="QBREPORTCOMPANYID" localSheetId="1">"1a5f5f9ea5914454ad4e7561a7811cc3"</definedName>
    <definedName name="QBREPORTCOMPANYID" localSheetId="2">"1a5f5f9ea5914454ad4e7561a7811cc3"</definedName>
    <definedName name="QBREPORTCOMPANYID" localSheetId="0">"1a5f5f9ea5914454ad4e7561a7811cc3"</definedName>
    <definedName name="QBREPORTCOMPARECOL_ANNUALBUDGET" localSheetId="1">FALSE</definedName>
    <definedName name="QBREPORTCOMPARECOL_ANNUALBUDGET" localSheetId="2">FALSE</definedName>
    <definedName name="QBREPORTCOMPARECOL_ANNUALBUDGET" localSheetId="0">FALSE</definedName>
    <definedName name="QBREPORTCOMPARECOL_AVGCOGS" localSheetId="1">FALSE</definedName>
    <definedName name="QBREPORTCOMPARECOL_AVGCOGS" localSheetId="2">FALSE</definedName>
    <definedName name="QBREPORTCOMPARECOL_AVGCOGS" localSheetId="0">FALSE</definedName>
    <definedName name="QBREPORTCOMPARECOL_AVGPRICE" localSheetId="1">FALSE</definedName>
    <definedName name="QBREPORTCOMPARECOL_AVGPRICE" localSheetId="2">FALSE</definedName>
    <definedName name="QBREPORTCOMPARECOL_AVGPRICE" localSheetId="0">FALSE</definedName>
    <definedName name="QBREPORTCOMPARECOL_BUDDIFF" localSheetId="1">TRUE</definedName>
    <definedName name="QBREPORTCOMPARECOL_BUDDIFF" localSheetId="2">TRUE</definedName>
    <definedName name="QBREPORTCOMPARECOL_BUDDIFF" localSheetId="0">TRUE</definedName>
    <definedName name="QBREPORTCOMPARECOL_BUDGET" localSheetId="1">TRUE</definedName>
    <definedName name="QBREPORTCOMPARECOL_BUDGET" localSheetId="2">TRUE</definedName>
    <definedName name="QBREPORTCOMPARECOL_BUDGET" localSheetId="0">TRUE</definedName>
    <definedName name="QBREPORTCOMPARECOL_BUDPCT" localSheetId="1">TRUE</definedName>
    <definedName name="QBREPORTCOMPARECOL_BUDPCT" localSheetId="2">TRUE</definedName>
    <definedName name="QBREPORTCOMPARECOL_BUDPCT" localSheetId="0">TRUE</definedName>
    <definedName name="QBREPORTCOMPARECOL_COGS" localSheetId="1">FALSE</definedName>
    <definedName name="QBREPORTCOMPARECOL_COGS" localSheetId="2">FALSE</definedName>
    <definedName name="QBREPORTCOMPARECOL_COGS" localSheetId="0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0">FALSE</definedName>
    <definedName name="QBREPORTCOMPARECOL_FORECAST" localSheetId="1">FALSE</definedName>
    <definedName name="QBREPORTCOMPARECOL_FORECAST" localSheetId="2">FALSE</definedName>
    <definedName name="QBREPORTCOMPARECOL_FORECAST" localSheetId="0">FALSE</definedName>
    <definedName name="QBREPORTCOMPARECOL_GROSSMARGIN" localSheetId="1">FALSE</definedName>
    <definedName name="QBREPORTCOMPARECOL_GROSSMARGIN" localSheetId="2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0">FALSE</definedName>
    <definedName name="QBREPORTCOMPARECOL_HOURS" localSheetId="1">FALSE</definedName>
    <definedName name="QBREPORTCOMPARECOL_HOURS" localSheetId="2">FALSE</definedName>
    <definedName name="QBREPORTCOMPARECOL_HOURS" localSheetId="0">FALSE</definedName>
    <definedName name="QBREPORTCOMPARECOL_PCTCOL" localSheetId="1">FALSE</definedName>
    <definedName name="QBREPORTCOMPARECOL_PCTCOL" localSheetId="2">FALSE</definedName>
    <definedName name="QBREPORTCOMPARECOL_PCTCOL" localSheetId="0">FALSE</definedName>
    <definedName name="QBREPORTCOMPARECOL_PCTEXPENSE" localSheetId="1">FALSE</definedName>
    <definedName name="QBREPORTCOMPARECOL_PCTEXPENSE" localSheetId="2">FALSE</definedName>
    <definedName name="QBREPORTCOMPARECOL_PCTEXPENSE" localSheetId="0">FALSE</definedName>
    <definedName name="QBREPORTCOMPARECOL_PCTINCOME" localSheetId="1">FALSE</definedName>
    <definedName name="QBREPORTCOMPARECOL_PCTINCOME" localSheetId="2">FALSE</definedName>
    <definedName name="QBREPORTCOMPARECOL_PCTINCOME" localSheetId="0">FALSE</definedName>
    <definedName name="QBREPORTCOMPARECOL_PCTOFSALES" localSheetId="1">FALSE</definedName>
    <definedName name="QBREPORTCOMPARECOL_PCTOFSALES" localSheetId="2">FALSE</definedName>
    <definedName name="QBREPORTCOMPARECOL_PCTOFSALES" localSheetId="0">FALSE</definedName>
    <definedName name="QBREPORTCOMPARECOL_PCTROW" localSheetId="1">FALSE</definedName>
    <definedName name="QBREPORTCOMPARECOL_PCTROW" localSheetId="2">FALSE</definedName>
    <definedName name="QBREPORTCOMPARECOL_PCTROW" localSheetId="0">FALSE</definedName>
    <definedName name="QBREPORTCOMPARECOL_PPDIFF" localSheetId="1">FALSE</definedName>
    <definedName name="QBREPORTCOMPARECOL_PPDIFF" localSheetId="2">FALSE</definedName>
    <definedName name="QBREPORTCOMPARECOL_PPDIFF" localSheetId="0">FALSE</definedName>
    <definedName name="QBREPORTCOMPARECOL_PPPCT" localSheetId="1">FALSE</definedName>
    <definedName name="QBREPORTCOMPARECOL_PPPCT" localSheetId="2">FALSE</definedName>
    <definedName name="QBREPORTCOMPARECOL_PPPCT" localSheetId="0">FALSE</definedName>
    <definedName name="QBREPORTCOMPARECOL_PREVPERIOD" localSheetId="1">FALSE</definedName>
    <definedName name="QBREPORTCOMPARECOL_PREVPERIOD" localSheetId="2">FALSE</definedName>
    <definedName name="QBREPORTCOMPARECOL_PREVPERIOD" localSheetId="0">FALSE</definedName>
    <definedName name="QBREPORTCOMPARECOL_PREVYEAR" localSheetId="1">FALSE</definedName>
    <definedName name="QBREPORTCOMPARECOL_PREVYEAR" localSheetId="2">FALSE</definedName>
    <definedName name="QBREPORTCOMPARECOL_PREVYEAR" localSheetId="0">FALSE</definedName>
    <definedName name="QBREPORTCOMPARECOL_PYDIFF" localSheetId="1">FALSE</definedName>
    <definedName name="QBREPORTCOMPARECOL_PYDIFF" localSheetId="2">FALSE</definedName>
    <definedName name="QBREPORTCOMPARECOL_PYDIFF" localSheetId="0">FALSE</definedName>
    <definedName name="QBREPORTCOMPARECOL_PYPCT" localSheetId="1">FALSE</definedName>
    <definedName name="QBREPORTCOMPARECOL_PYPCT" localSheetId="2">FALSE</definedName>
    <definedName name="QBREPORTCOMPARECOL_PYPCT" localSheetId="0">FALSE</definedName>
    <definedName name="QBREPORTCOMPARECOL_QTY" localSheetId="1">FALSE</definedName>
    <definedName name="QBREPORTCOMPARECOL_QTY" localSheetId="2">FALSE</definedName>
    <definedName name="QBREPORTCOMPARECOL_QTY" localSheetId="0">FALSE</definedName>
    <definedName name="QBREPORTCOMPARECOL_RATE" localSheetId="1">FALSE</definedName>
    <definedName name="QBREPORTCOMPARECOL_RATE" localSheetId="2">FALSE</definedName>
    <definedName name="QBREPORTCOMPARECOL_RATE" localSheetId="0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0">FALSE</definedName>
    <definedName name="QBREPORTCOMPARECOL_TRIPMILES" localSheetId="1">FALSE</definedName>
    <definedName name="QBREPORTCOMPARECOL_TRIPMILES" localSheetId="2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0">FALSE</definedName>
    <definedName name="QBREPORTCOMPARECOL_YTD" localSheetId="1">FALSE</definedName>
    <definedName name="QBREPORTCOMPARECOL_YTD" localSheetId="2">FALSE</definedName>
    <definedName name="QBREPORTCOMPARECOL_YTD" localSheetId="0">FALSE</definedName>
    <definedName name="QBREPORTCOMPARECOL_YTDBUDGET" localSheetId="1">FALSE</definedName>
    <definedName name="QBREPORTCOMPARECOL_YTDBUDGET" localSheetId="2">FALSE</definedName>
    <definedName name="QBREPORTCOMPARECOL_YTDBUDGET" localSheetId="0">FALSE</definedName>
    <definedName name="QBREPORTCOMPARECOL_YTDPCT" localSheetId="1">FALSE</definedName>
    <definedName name="QBREPORTCOMPARECOL_YTDPCT" localSheetId="2">FALSE</definedName>
    <definedName name="QBREPORTCOMPARECOL_YTDPCT" localSheetId="0">FALSE</definedName>
    <definedName name="QBREPORTROWAXIS" localSheetId="1">11</definedName>
    <definedName name="QBREPORTROWAXIS" localSheetId="2">11</definedName>
    <definedName name="QBREPORTROWAXIS" localSheetId="0">11</definedName>
    <definedName name="QBREPORTSUBCOLAXIS" localSheetId="1">24</definedName>
    <definedName name="QBREPORTSUBCOLAXIS" localSheetId="2">24</definedName>
    <definedName name="QBREPORTSUBCOLAXIS" localSheetId="0">24</definedName>
    <definedName name="QBREPORTTYPE" localSheetId="1">288</definedName>
    <definedName name="QBREPORTTYPE" localSheetId="2">288</definedName>
    <definedName name="QBREPORTTYPE" localSheetId="0">288</definedName>
    <definedName name="QBROWHEADERS" localSheetId="1">7</definedName>
    <definedName name="QBROWHEADERS" localSheetId="2">7</definedName>
    <definedName name="QBROWHEADERS" localSheetId="0">7</definedName>
    <definedName name="QBSTARTDATE" localSheetId="1">20190101</definedName>
    <definedName name="QBSTARTDATE" localSheetId="2">20190101</definedName>
    <definedName name="QBSTARTDATE" localSheetId="0">20190101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315" i="4" l="1"/>
  <c r="CQ285" i="2"/>
  <c r="CQ315" i="2"/>
  <c r="CN316" i="4" l="1"/>
  <c r="CL316" i="4"/>
  <c r="BH316" i="4"/>
  <c r="CN315" i="4"/>
  <c r="CL315" i="4"/>
  <c r="CF315" i="4"/>
  <c r="CD315" i="4"/>
  <c r="BX315" i="4"/>
  <c r="BV315" i="4"/>
  <c r="BP315" i="4"/>
  <c r="BN315" i="4"/>
  <c r="BH315" i="4"/>
  <c r="BF315" i="4"/>
  <c r="AZ315" i="4"/>
  <c r="AX315" i="4"/>
  <c r="AR315" i="4"/>
  <c r="AP315" i="4"/>
  <c r="AJ315" i="4"/>
  <c r="AH315" i="4"/>
  <c r="AB315" i="4"/>
  <c r="Z315" i="4"/>
  <c r="T315" i="4"/>
  <c r="R315" i="4"/>
  <c r="L315" i="4"/>
  <c r="J315" i="4"/>
  <c r="CN314" i="4"/>
  <c r="CF314" i="4"/>
  <c r="BX314" i="4"/>
  <c r="BP314" i="4"/>
  <c r="BH314" i="4"/>
  <c r="AZ314" i="4"/>
  <c r="AR314" i="4"/>
  <c r="AJ314" i="4"/>
  <c r="AB314" i="4"/>
  <c r="T314" i="4"/>
  <c r="L314" i="4"/>
  <c r="CQ305" i="4"/>
  <c r="AP305" i="4"/>
  <c r="CL305" i="4" s="1"/>
  <c r="CP305" i="4" s="1"/>
  <c r="AN305" i="4"/>
  <c r="CJ305" i="4" s="1"/>
  <c r="CN305" i="4" s="1"/>
  <c r="CL304" i="4"/>
  <c r="CP304" i="4" s="1"/>
  <c r="CJ304" i="4"/>
  <c r="CN304" i="4" s="1"/>
  <c r="AT304" i="4"/>
  <c r="AR304" i="4"/>
  <c r="CQ300" i="4"/>
  <c r="CL300" i="4"/>
  <c r="CF300" i="4"/>
  <c r="CD300" i="4"/>
  <c r="BX300" i="4"/>
  <c r="BV300" i="4"/>
  <c r="BZ300" i="4" s="1"/>
  <c r="BT300" i="4"/>
  <c r="BP300" i="4"/>
  <c r="BN300" i="4"/>
  <c r="BR300" i="4" s="1"/>
  <c r="BL300" i="4"/>
  <c r="BF300" i="4"/>
  <c r="BH300" i="4" s="1"/>
  <c r="AX300" i="4"/>
  <c r="AV300" i="4"/>
  <c r="BB300" i="4" s="1"/>
  <c r="AP300" i="4"/>
  <c r="AN300" i="4"/>
  <c r="AT300" i="4" s="1"/>
  <c r="AH300" i="4"/>
  <c r="AF300" i="4"/>
  <c r="AL300" i="4" s="1"/>
  <c r="Z300" i="4"/>
  <c r="X300" i="4"/>
  <c r="AD300" i="4" s="1"/>
  <c r="R300" i="4"/>
  <c r="P300" i="4"/>
  <c r="V300" i="4" s="1"/>
  <c r="J300" i="4"/>
  <c r="H300" i="4"/>
  <c r="CJ300" i="4" s="1"/>
  <c r="CP299" i="4"/>
  <c r="CN299" i="4"/>
  <c r="CJ299" i="4"/>
  <c r="CF299" i="4"/>
  <c r="BZ299" i="4"/>
  <c r="BX299" i="4"/>
  <c r="BR299" i="4"/>
  <c r="BP299" i="4"/>
  <c r="BH299" i="4"/>
  <c r="BB299" i="4"/>
  <c r="AZ299" i="4"/>
  <c r="AT299" i="4"/>
  <c r="AR299" i="4"/>
  <c r="AL299" i="4"/>
  <c r="AJ299" i="4"/>
  <c r="AD299" i="4"/>
  <c r="AB299" i="4"/>
  <c r="V299" i="4"/>
  <c r="T299" i="4"/>
  <c r="N299" i="4"/>
  <c r="L299" i="4"/>
  <c r="CJ295" i="4"/>
  <c r="CP295" i="4" s="1"/>
  <c r="CF295" i="4"/>
  <c r="BZ295" i="4"/>
  <c r="BX295" i="4"/>
  <c r="BR295" i="4"/>
  <c r="BP295" i="4"/>
  <c r="BJ295" i="4"/>
  <c r="BH295" i="4"/>
  <c r="BB295" i="4"/>
  <c r="AZ295" i="4"/>
  <c r="AT295" i="4"/>
  <c r="AR295" i="4"/>
  <c r="AL295" i="4"/>
  <c r="AJ295" i="4"/>
  <c r="AD295" i="4"/>
  <c r="AB295" i="4"/>
  <c r="V295" i="4"/>
  <c r="T295" i="4"/>
  <c r="N295" i="4"/>
  <c r="L295" i="4"/>
  <c r="CP294" i="4"/>
  <c r="CN294" i="4"/>
  <c r="CL294" i="4"/>
  <c r="CJ294" i="4"/>
  <c r="BZ294" i="4"/>
  <c r="BX294" i="4"/>
  <c r="CJ292" i="4"/>
  <c r="CP292" i="4" s="1"/>
  <c r="CH292" i="4"/>
  <c r="CF292" i="4"/>
  <c r="BZ292" i="4"/>
  <c r="BX292" i="4"/>
  <c r="BR292" i="4"/>
  <c r="BP292" i="4"/>
  <c r="BJ292" i="4"/>
  <c r="BH292" i="4"/>
  <c r="BB292" i="4"/>
  <c r="AZ292" i="4"/>
  <c r="AT292" i="4"/>
  <c r="AR292" i="4"/>
  <c r="AL292" i="4"/>
  <c r="AJ292" i="4"/>
  <c r="AD292" i="4"/>
  <c r="AB292" i="4"/>
  <c r="V292" i="4"/>
  <c r="T292" i="4"/>
  <c r="N292" i="4"/>
  <c r="L292" i="4"/>
  <c r="CP286" i="4"/>
  <c r="CN286" i="4"/>
  <c r="CJ286" i="4"/>
  <c r="CQ285" i="4"/>
  <c r="CF285" i="4"/>
  <c r="CD285" i="4"/>
  <c r="BX285" i="4"/>
  <c r="BV285" i="4"/>
  <c r="BZ285" i="4" s="1"/>
  <c r="BT285" i="4"/>
  <c r="BP285" i="4"/>
  <c r="BN285" i="4"/>
  <c r="BR285" i="4" s="1"/>
  <c r="BL285" i="4"/>
  <c r="BH285" i="4"/>
  <c r="BF285" i="4"/>
  <c r="BJ285" i="4" s="1"/>
  <c r="BD285" i="4"/>
  <c r="AX285" i="4"/>
  <c r="AZ285" i="4" s="1"/>
  <c r="AP285" i="4"/>
  <c r="AN285" i="4"/>
  <c r="AT285" i="4" s="1"/>
  <c r="AH285" i="4"/>
  <c r="AF285" i="4"/>
  <c r="AL285" i="4" s="1"/>
  <c r="Z285" i="4"/>
  <c r="X285" i="4"/>
  <c r="AD285" i="4" s="1"/>
  <c r="T285" i="4"/>
  <c r="R285" i="4"/>
  <c r="L285" i="4"/>
  <c r="J285" i="4"/>
  <c r="N285" i="4" s="1"/>
  <c r="H285" i="4"/>
  <c r="CN284" i="4"/>
  <c r="CJ284" i="4"/>
  <c r="CP284" i="4" s="1"/>
  <c r="CF284" i="4"/>
  <c r="BZ284" i="4"/>
  <c r="BX284" i="4"/>
  <c r="BR284" i="4"/>
  <c r="BP284" i="4"/>
  <c r="BJ284" i="4"/>
  <c r="BH284" i="4"/>
  <c r="AZ284" i="4"/>
  <c r="AT284" i="4"/>
  <c r="AR284" i="4"/>
  <c r="AL284" i="4"/>
  <c r="AJ284" i="4"/>
  <c r="AD284" i="4"/>
  <c r="AB284" i="4"/>
  <c r="T284" i="4"/>
  <c r="N284" i="4"/>
  <c r="L284" i="4"/>
  <c r="CP283" i="4"/>
  <c r="CN283" i="4"/>
  <c r="BZ283" i="4"/>
  <c r="BX283" i="4"/>
  <c r="CQ281" i="4"/>
  <c r="CP281" i="4"/>
  <c r="CN281" i="4"/>
  <c r="CJ281" i="4"/>
  <c r="CF281" i="4"/>
  <c r="BZ281" i="4"/>
  <c r="BX281" i="4"/>
  <c r="BR281" i="4"/>
  <c r="BP281" i="4"/>
  <c r="BJ281" i="4"/>
  <c r="BH281" i="4"/>
  <c r="AZ281" i="4"/>
  <c r="AT281" i="4"/>
  <c r="AR281" i="4"/>
  <c r="AL281" i="4"/>
  <c r="AJ281" i="4"/>
  <c r="AD281" i="4"/>
  <c r="AB281" i="4"/>
  <c r="T281" i="4"/>
  <c r="N281" i="4"/>
  <c r="L281" i="4"/>
  <c r="CP279" i="4"/>
  <c r="CN279" i="4"/>
  <c r="CJ279" i="4"/>
  <c r="CN277" i="4"/>
  <c r="CL277" i="4"/>
  <c r="CP277" i="4" s="1"/>
  <c r="CJ277" i="4"/>
  <c r="BZ277" i="4"/>
  <c r="BX277" i="4"/>
  <c r="BR277" i="4"/>
  <c r="BP277" i="4"/>
  <c r="BJ277" i="4"/>
  <c r="BH277" i="4"/>
  <c r="BB277" i="4"/>
  <c r="AZ277" i="4"/>
  <c r="AT277" i="4"/>
  <c r="AR277" i="4"/>
  <c r="AJ277" i="4"/>
  <c r="AD277" i="4"/>
  <c r="AB277" i="4"/>
  <c r="CP275" i="4"/>
  <c r="CN275" i="4"/>
  <c r="CL275" i="4"/>
  <c r="CJ275" i="4"/>
  <c r="BZ275" i="4"/>
  <c r="BX275" i="4"/>
  <c r="BP275" i="4"/>
  <c r="BB275" i="4"/>
  <c r="AZ275" i="4"/>
  <c r="AT275" i="4"/>
  <c r="AR275" i="4"/>
  <c r="AL275" i="4"/>
  <c r="AJ275" i="4"/>
  <c r="N275" i="4"/>
  <c r="L275" i="4"/>
  <c r="CN274" i="4"/>
  <c r="CJ274" i="4"/>
  <c r="CP274" i="4" s="1"/>
  <c r="BP274" i="4"/>
  <c r="BJ274" i="4"/>
  <c r="BH274" i="4"/>
  <c r="BB274" i="4"/>
  <c r="AZ274" i="4"/>
  <c r="AT274" i="4"/>
  <c r="AR274" i="4"/>
  <c r="V274" i="4"/>
  <c r="T274" i="4"/>
  <c r="N274" i="4"/>
  <c r="L274" i="4"/>
  <c r="CN273" i="4"/>
  <c r="CL273" i="4"/>
  <c r="BP273" i="4"/>
  <c r="AR273" i="4"/>
  <c r="CP272" i="4"/>
  <c r="CN272" i="4"/>
  <c r="CJ272" i="4"/>
  <c r="CP271" i="4"/>
  <c r="CN271" i="4"/>
  <c r="CJ271" i="4"/>
  <c r="CF271" i="4"/>
  <c r="BZ271" i="4"/>
  <c r="BX271" i="4"/>
  <c r="BR271" i="4"/>
  <c r="BP271" i="4"/>
  <c r="BJ271" i="4"/>
  <c r="BH271" i="4"/>
  <c r="BB271" i="4"/>
  <c r="AZ271" i="4"/>
  <c r="AT271" i="4"/>
  <c r="AR271" i="4"/>
  <c r="AL271" i="4"/>
  <c r="AJ271" i="4"/>
  <c r="AD271" i="4"/>
  <c r="AB271" i="4"/>
  <c r="V271" i="4"/>
  <c r="T271" i="4"/>
  <c r="N271" i="4"/>
  <c r="L271" i="4"/>
  <c r="CL270" i="4"/>
  <c r="CP270" i="4" s="1"/>
  <c r="CJ270" i="4"/>
  <c r="CN270" i="4" s="1"/>
  <c r="BZ270" i="4"/>
  <c r="BX270" i="4"/>
  <c r="BH270" i="4"/>
  <c r="BB270" i="4"/>
  <c r="AZ270" i="4"/>
  <c r="AT270" i="4"/>
  <c r="AR270" i="4"/>
  <c r="CP269" i="4"/>
  <c r="CN269" i="4"/>
  <c r="CJ269" i="4"/>
  <c r="CF269" i="4"/>
  <c r="BZ269" i="4"/>
  <c r="BX269" i="4"/>
  <c r="BR269" i="4"/>
  <c r="BP269" i="4"/>
  <c r="BJ269" i="4"/>
  <c r="BH269" i="4"/>
  <c r="BB269" i="4"/>
  <c r="AZ269" i="4"/>
  <c r="AT269" i="4"/>
  <c r="AR269" i="4"/>
  <c r="AL269" i="4"/>
  <c r="AJ269" i="4"/>
  <c r="AD269" i="4"/>
  <c r="AB269" i="4"/>
  <c r="V269" i="4"/>
  <c r="T269" i="4"/>
  <c r="N269" i="4"/>
  <c r="L269" i="4"/>
  <c r="CN267" i="4"/>
  <c r="CJ267" i="4"/>
  <c r="CJ285" i="4" s="1"/>
  <c r="V267" i="4"/>
  <c r="T267" i="4"/>
  <c r="CQ265" i="4"/>
  <c r="CD265" i="4"/>
  <c r="CB265" i="4"/>
  <c r="CH265" i="4" s="1"/>
  <c r="BV265" i="4"/>
  <c r="BT265" i="4"/>
  <c r="BZ265" i="4" s="1"/>
  <c r="BN265" i="4"/>
  <c r="BL265" i="4"/>
  <c r="BR265" i="4" s="1"/>
  <c r="BF265" i="4"/>
  <c r="BD265" i="4"/>
  <c r="BJ265" i="4" s="1"/>
  <c r="AX265" i="4"/>
  <c r="AV265" i="4"/>
  <c r="BB265" i="4" s="1"/>
  <c r="AP265" i="4"/>
  <c r="AN265" i="4"/>
  <c r="AT265" i="4" s="1"/>
  <c r="AH265" i="4"/>
  <c r="AF265" i="4"/>
  <c r="AL265" i="4" s="1"/>
  <c r="Z265" i="4"/>
  <c r="X265" i="4"/>
  <c r="AD265" i="4" s="1"/>
  <c r="R265" i="4"/>
  <c r="P265" i="4"/>
  <c r="V265" i="4" s="1"/>
  <c r="J265" i="4"/>
  <c r="H265" i="4"/>
  <c r="N265" i="4" s="1"/>
  <c r="CP261" i="4"/>
  <c r="CJ261" i="4"/>
  <c r="CN261" i="4" s="1"/>
  <c r="BZ261" i="4"/>
  <c r="BX261" i="4"/>
  <c r="BR261" i="4"/>
  <c r="BP261" i="4"/>
  <c r="BJ261" i="4"/>
  <c r="BH261" i="4"/>
  <c r="BB261" i="4"/>
  <c r="AZ261" i="4"/>
  <c r="AT261" i="4"/>
  <c r="AR261" i="4"/>
  <c r="AL261" i="4"/>
  <c r="AJ261" i="4"/>
  <c r="AD261" i="4"/>
  <c r="AB261" i="4"/>
  <c r="N261" i="4"/>
  <c r="L261" i="4"/>
  <c r="CP257" i="4"/>
  <c r="CN257" i="4"/>
  <c r="CL257" i="4"/>
  <c r="CL265" i="4" s="1"/>
  <c r="CP265" i="4" s="1"/>
  <c r="CJ257" i="4"/>
  <c r="CH257" i="4"/>
  <c r="CF257" i="4"/>
  <c r="BR257" i="4"/>
  <c r="BP257" i="4"/>
  <c r="BB257" i="4"/>
  <c r="AZ257" i="4"/>
  <c r="AT257" i="4"/>
  <c r="AR257" i="4"/>
  <c r="CP256" i="4"/>
  <c r="CN256" i="4"/>
  <c r="CJ256" i="4"/>
  <c r="BZ256" i="4"/>
  <c r="BX256" i="4"/>
  <c r="BR256" i="4"/>
  <c r="BP256" i="4"/>
  <c r="BJ256" i="4"/>
  <c r="BH256" i="4"/>
  <c r="BB256" i="4"/>
  <c r="AZ256" i="4"/>
  <c r="AT256" i="4"/>
  <c r="AR256" i="4"/>
  <c r="T256" i="4"/>
  <c r="N256" i="4"/>
  <c r="L256" i="4"/>
  <c r="CP255" i="4"/>
  <c r="CN255" i="4"/>
  <c r="CJ255" i="4"/>
  <c r="CH255" i="4"/>
  <c r="CF255" i="4"/>
  <c r="BZ255" i="4"/>
  <c r="BX255" i="4"/>
  <c r="BR255" i="4"/>
  <c r="BP255" i="4"/>
  <c r="BJ255" i="4"/>
  <c r="BH255" i="4"/>
  <c r="BB255" i="4"/>
  <c r="AZ255" i="4"/>
  <c r="AT255" i="4"/>
  <c r="AR255" i="4"/>
  <c r="AL255" i="4"/>
  <c r="AJ255" i="4"/>
  <c r="AD255" i="4"/>
  <c r="AB255" i="4"/>
  <c r="V255" i="4"/>
  <c r="T255" i="4"/>
  <c r="N255" i="4"/>
  <c r="L255" i="4"/>
  <c r="CN254" i="4"/>
  <c r="CJ254" i="4"/>
  <c r="CP254" i="4" s="1"/>
  <c r="CH254" i="4"/>
  <c r="CF254" i="4"/>
  <c r="BZ254" i="4"/>
  <c r="BX254" i="4"/>
  <c r="BR254" i="4"/>
  <c r="BP254" i="4"/>
  <c r="BJ254" i="4"/>
  <c r="BH254" i="4"/>
  <c r="BB254" i="4"/>
  <c r="AZ254" i="4"/>
  <c r="AT254" i="4"/>
  <c r="AR254" i="4"/>
  <c r="AL254" i="4"/>
  <c r="AJ254" i="4"/>
  <c r="AD254" i="4"/>
  <c r="AB254" i="4"/>
  <c r="V254" i="4"/>
  <c r="T254" i="4"/>
  <c r="N254" i="4"/>
  <c r="L254" i="4"/>
  <c r="CJ253" i="4"/>
  <c r="CJ265" i="4" s="1"/>
  <c r="CF253" i="4"/>
  <c r="BZ253" i="4"/>
  <c r="BR253" i="4"/>
  <c r="BJ253" i="4"/>
  <c r="BB253" i="4"/>
  <c r="AT253" i="4"/>
  <c r="AL253" i="4"/>
  <c r="AJ253" i="4"/>
  <c r="AB253" i="4"/>
  <c r="V253" i="4"/>
  <c r="N253" i="4"/>
  <c r="CP251" i="4"/>
  <c r="CN251" i="4"/>
  <c r="CJ251" i="4"/>
  <c r="BZ251" i="4"/>
  <c r="BX251" i="4"/>
  <c r="BJ251" i="4"/>
  <c r="BH251" i="4"/>
  <c r="BB251" i="4"/>
  <c r="AZ251" i="4"/>
  <c r="AT251" i="4"/>
  <c r="AR251" i="4"/>
  <c r="AJ251" i="4"/>
  <c r="N251" i="4"/>
  <c r="L251" i="4"/>
  <c r="CL245" i="4"/>
  <c r="CP245" i="4" s="1"/>
  <c r="CJ245" i="4"/>
  <c r="CN245" i="4" s="1"/>
  <c r="BB245" i="4"/>
  <c r="AZ245" i="4"/>
  <c r="AT245" i="4"/>
  <c r="AR245" i="4"/>
  <c r="AJ245" i="4"/>
  <c r="CQ244" i="4"/>
  <c r="BD244" i="4"/>
  <c r="AF244" i="4"/>
  <c r="H244" i="4"/>
  <c r="CJ244" i="4" s="1"/>
  <c r="CJ243" i="4"/>
  <c r="CP243" i="4" s="1"/>
  <c r="CQ240" i="4"/>
  <c r="CL240" i="4"/>
  <c r="CP240" i="4" s="1"/>
  <c r="CJ240" i="4"/>
  <c r="CN240" i="4" s="1"/>
  <c r="CD240" i="4"/>
  <c r="CF240" i="4" s="1"/>
  <c r="BZ240" i="4"/>
  <c r="BX240" i="4"/>
  <c r="BV240" i="4"/>
  <c r="BT240" i="4"/>
  <c r="BR240" i="4"/>
  <c r="BP240" i="4"/>
  <c r="BN240" i="4"/>
  <c r="BL240" i="4"/>
  <c r="BJ240" i="4"/>
  <c r="BH240" i="4"/>
  <c r="BF240" i="4"/>
  <c r="BD240" i="4"/>
  <c r="BB240" i="4"/>
  <c r="AZ240" i="4"/>
  <c r="AX240" i="4"/>
  <c r="AV240" i="4"/>
  <c r="AT240" i="4"/>
  <c r="AR240" i="4"/>
  <c r="AP240" i="4"/>
  <c r="AN240" i="4"/>
  <c r="AL240" i="4"/>
  <c r="AJ240" i="4"/>
  <c r="AH240" i="4"/>
  <c r="AF240" i="4"/>
  <c r="AD240" i="4"/>
  <c r="AB240" i="4"/>
  <c r="Z240" i="4"/>
  <c r="X240" i="4"/>
  <c r="V240" i="4"/>
  <c r="T240" i="4"/>
  <c r="R240" i="4"/>
  <c r="P240" i="4"/>
  <c r="N240" i="4"/>
  <c r="L240" i="4"/>
  <c r="J240" i="4"/>
  <c r="H240" i="4"/>
  <c r="CN238" i="4"/>
  <c r="CL238" i="4"/>
  <c r="AR238" i="4"/>
  <c r="CN237" i="4"/>
  <c r="CL237" i="4"/>
  <c r="CP237" i="4" s="1"/>
  <c r="CJ237" i="4"/>
  <c r="BZ237" i="4"/>
  <c r="BX237" i="4"/>
  <c r="CP236" i="4"/>
  <c r="CJ236" i="4"/>
  <c r="CN236" i="4" s="1"/>
  <c r="CP234" i="4"/>
  <c r="CN234" i="4"/>
  <c r="BZ234" i="4"/>
  <c r="BX234" i="4"/>
  <c r="BJ234" i="4"/>
  <c r="BH234" i="4"/>
  <c r="BB234" i="4"/>
  <c r="AL234" i="4"/>
  <c r="AJ234" i="4"/>
  <c r="AB234" i="4"/>
  <c r="N234" i="4"/>
  <c r="L234" i="4"/>
  <c r="CP233" i="4"/>
  <c r="CN233" i="4"/>
  <c r="CJ233" i="4"/>
  <c r="CF233" i="4"/>
  <c r="BZ233" i="4"/>
  <c r="BX233" i="4"/>
  <c r="BR233" i="4"/>
  <c r="BP233" i="4"/>
  <c r="BJ233" i="4"/>
  <c r="BH233" i="4"/>
  <c r="BB233" i="4"/>
  <c r="AZ233" i="4"/>
  <c r="AT233" i="4"/>
  <c r="AR233" i="4"/>
  <c r="AL233" i="4"/>
  <c r="AJ233" i="4"/>
  <c r="AD233" i="4"/>
  <c r="AB233" i="4"/>
  <c r="V233" i="4"/>
  <c r="T233" i="4"/>
  <c r="N233" i="4"/>
  <c r="L233" i="4"/>
  <c r="CF230" i="4"/>
  <c r="CD230" i="4"/>
  <c r="CH230" i="4" s="1"/>
  <c r="CB230" i="4"/>
  <c r="BX230" i="4"/>
  <c r="BV230" i="4"/>
  <c r="BZ230" i="4" s="1"/>
  <c r="BT230" i="4"/>
  <c r="BP230" i="4"/>
  <c r="BN230" i="4"/>
  <c r="BR230" i="4" s="1"/>
  <c r="BL230" i="4"/>
  <c r="BH230" i="4"/>
  <c r="BF230" i="4"/>
  <c r="BJ230" i="4" s="1"/>
  <c r="BD230" i="4"/>
  <c r="AZ230" i="4"/>
  <c r="AX230" i="4"/>
  <c r="BB230" i="4" s="1"/>
  <c r="AV230" i="4"/>
  <c r="AR230" i="4"/>
  <c r="AP230" i="4"/>
  <c r="AT230" i="4" s="1"/>
  <c r="AN230" i="4"/>
  <c r="AJ230" i="4"/>
  <c r="AH230" i="4"/>
  <c r="AL230" i="4" s="1"/>
  <c r="AF230" i="4"/>
  <c r="AB230" i="4"/>
  <c r="Z230" i="4"/>
  <c r="AD230" i="4" s="1"/>
  <c r="X230" i="4"/>
  <c r="T230" i="4"/>
  <c r="R230" i="4"/>
  <c r="V230" i="4" s="1"/>
  <c r="P230" i="4"/>
  <c r="L230" i="4"/>
  <c r="J230" i="4"/>
  <c r="N230" i="4" s="1"/>
  <c r="H230" i="4"/>
  <c r="CJ230" i="4" s="1"/>
  <c r="CN228" i="4"/>
  <c r="CJ228" i="4"/>
  <c r="CP228" i="4" s="1"/>
  <c r="BJ228" i="4"/>
  <c r="BH228" i="4"/>
  <c r="BB228" i="4"/>
  <c r="AZ228" i="4"/>
  <c r="AL228" i="4"/>
  <c r="AJ228" i="4"/>
  <c r="CP227" i="4"/>
  <c r="CN227" i="4"/>
  <c r="CJ227" i="4"/>
  <c r="BB227" i="4"/>
  <c r="AZ227" i="4"/>
  <c r="AD227" i="4"/>
  <c r="AB227" i="4"/>
  <c r="CN226" i="4"/>
  <c r="CJ226" i="4"/>
  <c r="CP226" i="4" s="1"/>
  <c r="CN225" i="4"/>
  <c r="BH225" i="4"/>
  <c r="CP224" i="4"/>
  <c r="CN224" i="4"/>
  <c r="CJ224" i="4"/>
  <c r="CF224" i="4"/>
  <c r="BX224" i="4"/>
  <c r="BR224" i="4"/>
  <c r="BP224" i="4"/>
  <c r="BH224" i="4"/>
  <c r="BB224" i="4"/>
  <c r="AZ224" i="4"/>
  <c r="AT224" i="4"/>
  <c r="AR224" i="4"/>
  <c r="AL224" i="4"/>
  <c r="AJ224" i="4"/>
  <c r="AB224" i="4"/>
  <c r="V224" i="4"/>
  <c r="T224" i="4"/>
  <c r="N224" i="4"/>
  <c r="L224" i="4"/>
  <c r="CN221" i="4"/>
  <c r="CJ221" i="4"/>
  <c r="CP221" i="4" s="1"/>
  <c r="CF221" i="4"/>
  <c r="BX221" i="4"/>
  <c r="BR221" i="4"/>
  <c r="BP221" i="4"/>
  <c r="BH221" i="4"/>
  <c r="BB221" i="4"/>
  <c r="AZ221" i="4"/>
  <c r="AR221" i="4"/>
  <c r="AL221" i="4"/>
  <c r="AJ221" i="4"/>
  <c r="AB221" i="4"/>
  <c r="V221" i="4"/>
  <c r="T221" i="4"/>
  <c r="N221" i="4"/>
  <c r="L221" i="4"/>
  <c r="CP218" i="4"/>
  <c r="CN218" i="4"/>
  <c r="CJ218" i="4"/>
  <c r="CF218" i="4"/>
  <c r="BZ218" i="4"/>
  <c r="BX218" i="4"/>
  <c r="BR218" i="4"/>
  <c r="BP218" i="4"/>
  <c r="BJ218" i="4"/>
  <c r="BH218" i="4"/>
  <c r="BB218" i="4"/>
  <c r="AZ218" i="4"/>
  <c r="AT218" i="4"/>
  <c r="AR218" i="4"/>
  <c r="AL218" i="4"/>
  <c r="AJ218" i="4"/>
  <c r="AB218" i="4"/>
  <c r="V218" i="4"/>
  <c r="T218" i="4"/>
  <c r="N218" i="4"/>
  <c r="L218" i="4"/>
  <c r="CN217" i="4"/>
  <c r="CF217" i="4"/>
  <c r="BX217" i="4"/>
  <c r="BP217" i="4"/>
  <c r="BH217" i="4"/>
  <c r="AZ217" i="4"/>
  <c r="AR217" i="4"/>
  <c r="AJ217" i="4"/>
  <c r="AB217" i="4"/>
  <c r="T217" i="4"/>
  <c r="L217" i="4"/>
  <c r="CL214" i="4"/>
  <c r="CJ214" i="4"/>
  <c r="BZ214" i="4"/>
  <c r="BX214" i="4"/>
  <c r="BR214" i="4"/>
  <c r="BP214" i="4"/>
  <c r="BJ214" i="4"/>
  <c r="BH214" i="4"/>
  <c r="AZ214" i="4"/>
  <c r="AJ214" i="4"/>
  <c r="AD214" i="4"/>
  <c r="AB214" i="4"/>
  <c r="N214" i="4"/>
  <c r="L214" i="4"/>
  <c r="CP213" i="4"/>
  <c r="CN213" i="4"/>
  <c r="CJ213" i="4"/>
  <c r="CH213" i="4"/>
  <c r="CF213" i="4"/>
  <c r="BX213" i="4"/>
  <c r="BR213" i="4"/>
  <c r="BP213" i="4"/>
  <c r="BJ213" i="4"/>
  <c r="BH213" i="4"/>
  <c r="BB213" i="4"/>
  <c r="AZ213" i="4"/>
  <c r="AT213" i="4"/>
  <c r="AJ213" i="4"/>
  <c r="AB213" i="4"/>
  <c r="T213" i="4"/>
  <c r="N213" i="4"/>
  <c r="L213" i="4"/>
  <c r="CN212" i="4"/>
  <c r="CJ212" i="4"/>
  <c r="CP212" i="4" s="1"/>
  <c r="CF212" i="4"/>
  <c r="BZ212" i="4"/>
  <c r="BX212" i="4"/>
  <c r="BR212" i="4"/>
  <c r="BP212" i="4"/>
  <c r="BJ212" i="4"/>
  <c r="BH212" i="4"/>
  <c r="BB212" i="4"/>
  <c r="AZ212" i="4"/>
  <c r="AT212" i="4"/>
  <c r="AR212" i="4"/>
  <c r="AL212" i="4"/>
  <c r="AJ212" i="4"/>
  <c r="AB212" i="4"/>
  <c r="V212" i="4"/>
  <c r="T212" i="4"/>
  <c r="N212" i="4"/>
  <c r="L212" i="4"/>
  <c r="CQ211" i="4"/>
  <c r="CQ230" i="4" s="1"/>
  <c r="CP211" i="4"/>
  <c r="CN211" i="4"/>
  <c r="CJ211" i="4"/>
  <c r="CH211" i="4"/>
  <c r="CF211" i="4"/>
  <c r="BZ211" i="4"/>
  <c r="BX211" i="4"/>
  <c r="BR211" i="4"/>
  <c r="BP211" i="4"/>
  <c r="BJ211" i="4"/>
  <c r="BH211" i="4"/>
  <c r="BB211" i="4"/>
  <c r="AZ211" i="4"/>
  <c r="AT211" i="4"/>
  <c r="AR211" i="4"/>
  <c r="AL211" i="4"/>
  <c r="AJ211" i="4"/>
  <c r="AD211" i="4"/>
  <c r="AB211" i="4"/>
  <c r="V211" i="4"/>
  <c r="T211" i="4"/>
  <c r="N211" i="4"/>
  <c r="L211" i="4"/>
  <c r="CP210" i="4"/>
  <c r="CN210" i="4"/>
  <c r="CJ210" i="4"/>
  <c r="BZ210" i="4"/>
  <c r="BX210" i="4"/>
  <c r="BR210" i="4"/>
  <c r="BP210" i="4"/>
  <c r="BJ210" i="4"/>
  <c r="BH210" i="4"/>
  <c r="BB210" i="4"/>
  <c r="AZ210" i="4"/>
  <c r="AT210" i="4"/>
  <c r="AR210" i="4"/>
  <c r="AL210" i="4"/>
  <c r="AJ210" i="4"/>
  <c r="T210" i="4"/>
  <c r="N210" i="4"/>
  <c r="L210" i="4"/>
  <c r="CL209" i="4"/>
  <c r="CJ209" i="4"/>
  <c r="CN209" i="4" s="1"/>
  <c r="AB209" i="4"/>
  <c r="V209" i="4"/>
  <c r="T209" i="4"/>
  <c r="CP208" i="4"/>
  <c r="CN208" i="4"/>
  <c r="BZ208" i="4"/>
  <c r="BX208" i="4"/>
  <c r="V208" i="4"/>
  <c r="T208" i="4"/>
  <c r="CN203" i="4"/>
  <c r="CJ203" i="4"/>
  <c r="CP203" i="4" s="1"/>
  <c r="CF203" i="4"/>
  <c r="BZ203" i="4"/>
  <c r="BX203" i="4"/>
  <c r="BR203" i="4"/>
  <c r="BP203" i="4"/>
  <c r="BJ203" i="4"/>
  <c r="BH203" i="4"/>
  <c r="BB203" i="4"/>
  <c r="AZ203" i="4"/>
  <c r="AT203" i="4"/>
  <c r="AR203" i="4"/>
  <c r="AL203" i="4"/>
  <c r="AJ203" i="4"/>
  <c r="AB203" i="4"/>
  <c r="V203" i="4"/>
  <c r="T203" i="4"/>
  <c r="N203" i="4"/>
  <c r="L203" i="4"/>
  <c r="CN202" i="4"/>
  <c r="CF202" i="4"/>
  <c r="BX202" i="4"/>
  <c r="BP202" i="4"/>
  <c r="BH202" i="4"/>
  <c r="AZ202" i="4"/>
  <c r="AR202" i="4"/>
  <c r="AJ202" i="4"/>
  <c r="AB202" i="4"/>
  <c r="T202" i="4"/>
  <c r="L202" i="4"/>
  <c r="CJ201" i="4"/>
  <c r="CP201" i="4" s="1"/>
  <c r="CH201" i="4"/>
  <c r="CF201" i="4"/>
  <c r="BZ201" i="4"/>
  <c r="BX201" i="4"/>
  <c r="BR201" i="4"/>
  <c r="BP201" i="4"/>
  <c r="BJ201" i="4"/>
  <c r="BH201" i="4"/>
  <c r="BB201" i="4"/>
  <c r="AZ201" i="4"/>
  <c r="AT201" i="4"/>
  <c r="AR201" i="4"/>
  <c r="AL201" i="4"/>
  <c r="AJ201" i="4"/>
  <c r="AD201" i="4"/>
  <c r="AB201" i="4"/>
  <c r="V201" i="4"/>
  <c r="T201" i="4"/>
  <c r="N201" i="4"/>
  <c r="L201" i="4"/>
  <c r="CQ199" i="4"/>
  <c r="CL199" i="4"/>
  <c r="CD199" i="4"/>
  <c r="CB199" i="4"/>
  <c r="BX199" i="4"/>
  <c r="BV199" i="4"/>
  <c r="BZ199" i="4" s="1"/>
  <c r="BT199" i="4"/>
  <c r="BN199" i="4"/>
  <c r="BR199" i="4" s="1"/>
  <c r="BL199" i="4"/>
  <c r="BP199" i="4" s="1"/>
  <c r="BF199" i="4"/>
  <c r="BD199" i="4"/>
  <c r="BH199" i="4" s="1"/>
  <c r="AX199" i="4"/>
  <c r="AV199" i="4"/>
  <c r="AZ199" i="4" s="1"/>
  <c r="AR199" i="4"/>
  <c r="AP199" i="4"/>
  <c r="AT199" i="4" s="1"/>
  <c r="AN199" i="4"/>
  <c r="AJ199" i="4"/>
  <c r="AH199" i="4"/>
  <c r="AL199" i="4" s="1"/>
  <c r="AF199" i="4"/>
  <c r="AB199" i="4"/>
  <c r="Z199" i="4"/>
  <c r="AD199" i="4" s="1"/>
  <c r="X199" i="4"/>
  <c r="T199" i="4"/>
  <c r="R199" i="4"/>
  <c r="V199" i="4" s="1"/>
  <c r="P199" i="4"/>
  <c r="L199" i="4"/>
  <c r="J199" i="4"/>
  <c r="N199" i="4" s="1"/>
  <c r="H199" i="4"/>
  <c r="CJ199" i="4" s="1"/>
  <c r="CN199" i="4" s="1"/>
  <c r="CN191" i="4"/>
  <c r="CJ191" i="4"/>
  <c r="CP191" i="4" s="1"/>
  <c r="CF191" i="4"/>
  <c r="BZ191" i="4"/>
  <c r="BX191" i="4"/>
  <c r="BR191" i="4"/>
  <c r="BP191" i="4"/>
  <c r="BJ191" i="4"/>
  <c r="BH191" i="4"/>
  <c r="BB191" i="4"/>
  <c r="AZ191" i="4"/>
  <c r="AT191" i="4"/>
  <c r="AR191" i="4"/>
  <c r="AL191" i="4"/>
  <c r="AJ191" i="4"/>
  <c r="AD191" i="4"/>
  <c r="AB191" i="4"/>
  <c r="V191" i="4"/>
  <c r="T191" i="4"/>
  <c r="N191" i="4"/>
  <c r="L191" i="4"/>
  <c r="CP190" i="4"/>
  <c r="CJ190" i="4"/>
  <c r="CN190" i="4" s="1"/>
  <c r="CF190" i="4"/>
  <c r="BZ190" i="4"/>
  <c r="BX190" i="4"/>
  <c r="BR190" i="4"/>
  <c r="BP190" i="4"/>
  <c r="BJ190" i="4"/>
  <c r="BH190" i="4"/>
  <c r="BB190" i="4"/>
  <c r="AZ190" i="4"/>
  <c r="AT190" i="4"/>
  <c r="AR190" i="4"/>
  <c r="AL190" i="4"/>
  <c r="AJ190" i="4"/>
  <c r="AB190" i="4"/>
  <c r="V190" i="4"/>
  <c r="T190" i="4"/>
  <c r="N190" i="4"/>
  <c r="L190" i="4"/>
  <c r="CJ189" i="4"/>
  <c r="CP189" i="4" s="1"/>
  <c r="CF189" i="4"/>
  <c r="BZ189" i="4"/>
  <c r="BX189" i="4"/>
  <c r="BR189" i="4"/>
  <c r="BP189" i="4"/>
  <c r="BJ189" i="4"/>
  <c r="BH189" i="4"/>
  <c r="BB189" i="4"/>
  <c r="AZ189" i="4"/>
  <c r="AT189" i="4"/>
  <c r="AR189" i="4"/>
  <c r="AL189" i="4"/>
  <c r="AJ189" i="4"/>
  <c r="AD189" i="4"/>
  <c r="AB189" i="4"/>
  <c r="V189" i="4"/>
  <c r="T189" i="4"/>
  <c r="N189" i="4"/>
  <c r="L189" i="4"/>
  <c r="CP188" i="4"/>
  <c r="CN188" i="4"/>
  <c r="CJ188" i="4"/>
  <c r="CF188" i="4"/>
  <c r="BZ188" i="4"/>
  <c r="BX188" i="4"/>
  <c r="BR188" i="4"/>
  <c r="BP188" i="4"/>
  <c r="BJ188" i="4"/>
  <c r="BH188" i="4"/>
  <c r="BB188" i="4"/>
  <c r="AZ188" i="4"/>
  <c r="AT188" i="4"/>
  <c r="AR188" i="4"/>
  <c r="AL188" i="4"/>
  <c r="AJ188" i="4"/>
  <c r="AD188" i="4"/>
  <c r="AB188" i="4"/>
  <c r="V188" i="4"/>
  <c r="T188" i="4"/>
  <c r="N188" i="4"/>
  <c r="L188" i="4"/>
  <c r="CJ187" i="4"/>
  <c r="CP187" i="4" s="1"/>
  <c r="CF187" i="4"/>
  <c r="BZ187" i="4"/>
  <c r="BX187" i="4"/>
  <c r="BR187" i="4"/>
  <c r="BP187" i="4"/>
  <c r="BJ187" i="4"/>
  <c r="BH187" i="4"/>
  <c r="AZ187" i="4"/>
  <c r="AT187" i="4"/>
  <c r="AR187" i="4"/>
  <c r="AL187" i="4"/>
  <c r="AJ187" i="4"/>
  <c r="AD187" i="4"/>
  <c r="AB187" i="4"/>
  <c r="V187" i="4"/>
  <c r="T187" i="4"/>
  <c r="N187" i="4"/>
  <c r="L187" i="4"/>
  <c r="CJ186" i="4"/>
  <c r="CN186" i="4" s="1"/>
  <c r="CF186" i="4"/>
  <c r="BZ186" i="4"/>
  <c r="BX186" i="4"/>
  <c r="BR186" i="4"/>
  <c r="BP186" i="4"/>
  <c r="BJ186" i="4"/>
  <c r="BH186" i="4"/>
  <c r="BB186" i="4"/>
  <c r="AZ186" i="4"/>
  <c r="AT186" i="4"/>
  <c r="AR186" i="4"/>
  <c r="AL186" i="4"/>
  <c r="AJ186" i="4"/>
  <c r="AD186" i="4"/>
  <c r="AB186" i="4"/>
  <c r="V186" i="4"/>
  <c r="T186" i="4"/>
  <c r="N186" i="4"/>
  <c r="L186" i="4"/>
  <c r="CP185" i="4"/>
  <c r="CN185" i="4"/>
  <c r="CJ185" i="4"/>
  <c r="CF185" i="4"/>
  <c r="BZ185" i="4"/>
  <c r="BX185" i="4"/>
  <c r="BR185" i="4"/>
  <c r="BP185" i="4"/>
  <c r="BJ185" i="4"/>
  <c r="BH185" i="4"/>
  <c r="BB185" i="4"/>
  <c r="AZ185" i="4"/>
  <c r="AT185" i="4"/>
  <c r="AR185" i="4"/>
  <c r="AL185" i="4"/>
  <c r="AJ185" i="4"/>
  <c r="AD185" i="4"/>
  <c r="AB185" i="4"/>
  <c r="V185" i="4"/>
  <c r="T185" i="4"/>
  <c r="N185" i="4"/>
  <c r="L185" i="4"/>
  <c r="CJ184" i="4"/>
  <c r="CN184" i="4" s="1"/>
  <c r="CF184" i="4"/>
  <c r="BZ184" i="4"/>
  <c r="BX184" i="4"/>
  <c r="BR184" i="4"/>
  <c r="BP184" i="4"/>
  <c r="BJ184" i="4"/>
  <c r="BH184" i="4"/>
  <c r="BB184" i="4"/>
  <c r="AZ184" i="4"/>
  <c r="AT184" i="4"/>
  <c r="AR184" i="4"/>
  <c r="AL184" i="4"/>
  <c r="AJ184" i="4"/>
  <c r="AB184" i="4"/>
  <c r="V184" i="4"/>
  <c r="T184" i="4"/>
  <c r="N184" i="4"/>
  <c r="L184" i="4"/>
  <c r="CN183" i="4"/>
  <c r="CJ183" i="4"/>
  <c r="CP183" i="4" s="1"/>
  <c r="CF183" i="4"/>
  <c r="BZ183" i="4"/>
  <c r="BX183" i="4"/>
  <c r="BR183" i="4"/>
  <c r="BP183" i="4"/>
  <c r="BJ183" i="4"/>
  <c r="BH183" i="4"/>
  <c r="AZ183" i="4"/>
  <c r="AT183" i="4"/>
  <c r="AR183" i="4"/>
  <c r="AL183" i="4"/>
  <c r="AJ183" i="4"/>
  <c r="AD183" i="4"/>
  <c r="AB183" i="4"/>
  <c r="T183" i="4"/>
  <c r="N183" i="4"/>
  <c r="L183" i="4"/>
  <c r="CN182" i="4"/>
  <c r="CJ182" i="4"/>
  <c r="CP182" i="4" s="1"/>
  <c r="CF182" i="4"/>
  <c r="BZ182" i="4"/>
  <c r="BX182" i="4"/>
  <c r="BR182" i="4"/>
  <c r="BP182" i="4"/>
  <c r="BJ182" i="4"/>
  <c r="BH182" i="4"/>
  <c r="BB182" i="4"/>
  <c r="AZ182" i="4"/>
  <c r="AT182" i="4"/>
  <c r="AR182" i="4"/>
  <c r="AL182" i="4"/>
  <c r="AJ182" i="4"/>
  <c r="AB182" i="4"/>
  <c r="V182" i="4"/>
  <c r="T182" i="4"/>
  <c r="N182" i="4"/>
  <c r="L182" i="4"/>
  <c r="CP181" i="4"/>
  <c r="CN181" i="4"/>
  <c r="CJ181" i="4"/>
  <c r="CF181" i="4"/>
  <c r="AT181" i="4"/>
  <c r="AR181" i="4"/>
  <c r="AL181" i="4"/>
  <c r="AJ181" i="4"/>
  <c r="CP180" i="4"/>
  <c r="CN180" i="4"/>
  <c r="CJ180" i="4"/>
  <c r="BX180" i="4"/>
  <c r="AZ180" i="4"/>
  <c r="AJ180" i="4"/>
  <c r="T180" i="4"/>
  <c r="N180" i="4"/>
  <c r="L180" i="4"/>
  <c r="CP179" i="4"/>
  <c r="CJ179" i="4"/>
  <c r="CN179" i="4" s="1"/>
  <c r="CH179" i="4"/>
  <c r="CF179" i="4"/>
  <c r="BZ179" i="4"/>
  <c r="BX179" i="4"/>
  <c r="BR179" i="4"/>
  <c r="BP179" i="4"/>
  <c r="BJ179" i="4"/>
  <c r="BH179" i="4"/>
  <c r="BB179" i="4"/>
  <c r="AZ179" i="4"/>
  <c r="AT179" i="4"/>
  <c r="AR179" i="4"/>
  <c r="AL179" i="4"/>
  <c r="AJ179" i="4"/>
  <c r="AD179" i="4"/>
  <c r="AB179" i="4"/>
  <c r="V179" i="4"/>
  <c r="T179" i="4"/>
  <c r="N179" i="4"/>
  <c r="L179" i="4"/>
  <c r="CP174" i="4"/>
  <c r="CN174" i="4"/>
  <c r="CJ174" i="4"/>
  <c r="CF174" i="4"/>
  <c r="BZ174" i="4"/>
  <c r="BX174" i="4"/>
  <c r="BR174" i="4"/>
  <c r="BP174" i="4"/>
  <c r="BJ174" i="4"/>
  <c r="BH174" i="4"/>
  <c r="BB174" i="4"/>
  <c r="AZ174" i="4"/>
  <c r="AT174" i="4"/>
  <c r="AR174" i="4"/>
  <c r="AL174" i="4"/>
  <c r="AJ174" i="4"/>
  <c r="AB174" i="4"/>
  <c r="V174" i="4"/>
  <c r="T174" i="4"/>
  <c r="N174" i="4"/>
  <c r="L174" i="4"/>
  <c r="CP173" i="4"/>
  <c r="CJ173" i="4"/>
  <c r="CN173" i="4" s="1"/>
  <c r="CF173" i="4"/>
  <c r="BZ173" i="4"/>
  <c r="BX173" i="4"/>
  <c r="BR173" i="4"/>
  <c r="BP173" i="4"/>
  <c r="BJ173" i="4"/>
  <c r="BH173" i="4"/>
  <c r="BB173" i="4"/>
  <c r="AZ173" i="4"/>
  <c r="AT173" i="4"/>
  <c r="AR173" i="4"/>
  <c r="AL173" i="4"/>
  <c r="AJ173" i="4"/>
  <c r="AB173" i="4"/>
  <c r="V173" i="4"/>
  <c r="T173" i="4"/>
  <c r="N173" i="4"/>
  <c r="L173" i="4"/>
  <c r="CF172" i="4"/>
  <c r="CD172" i="4"/>
  <c r="CH172" i="4" s="1"/>
  <c r="CB172" i="4"/>
  <c r="BX172" i="4"/>
  <c r="BV172" i="4"/>
  <c r="BZ172" i="4" s="1"/>
  <c r="BT172" i="4"/>
  <c r="BP172" i="4"/>
  <c r="BN172" i="4"/>
  <c r="BR172" i="4" s="1"/>
  <c r="BL172" i="4"/>
  <c r="BH172" i="4"/>
  <c r="BF172" i="4"/>
  <c r="BJ172" i="4" s="1"/>
  <c r="BD172" i="4"/>
  <c r="AZ172" i="4"/>
  <c r="AX172" i="4"/>
  <c r="BB172" i="4" s="1"/>
  <c r="AV172" i="4"/>
  <c r="AR172" i="4"/>
  <c r="AP172" i="4"/>
  <c r="AT172" i="4" s="1"/>
  <c r="AN172" i="4"/>
  <c r="AJ172" i="4"/>
  <c r="AH172" i="4"/>
  <c r="AL172" i="4" s="1"/>
  <c r="AF172" i="4"/>
  <c r="AB172" i="4"/>
  <c r="Z172" i="4"/>
  <c r="AD172" i="4" s="1"/>
  <c r="X172" i="4"/>
  <c r="T172" i="4"/>
  <c r="R172" i="4"/>
  <c r="V172" i="4" s="1"/>
  <c r="P172" i="4"/>
  <c r="L172" i="4"/>
  <c r="J172" i="4"/>
  <c r="N172" i="4" s="1"/>
  <c r="H172" i="4"/>
  <c r="CQ170" i="4"/>
  <c r="CP170" i="4"/>
  <c r="CN170" i="4"/>
  <c r="CJ170" i="4"/>
  <c r="CF170" i="4"/>
  <c r="BX170" i="4"/>
  <c r="BP170" i="4"/>
  <c r="BJ170" i="4"/>
  <c r="BH170" i="4"/>
  <c r="AZ170" i="4"/>
  <c r="AR170" i="4"/>
  <c r="AJ170" i="4"/>
  <c r="AB170" i="4"/>
  <c r="V170" i="4"/>
  <c r="T170" i="4"/>
  <c r="L170" i="4"/>
  <c r="CN169" i="4"/>
  <c r="CL169" i="4"/>
  <c r="CP169" i="4" s="1"/>
  <c r="CJ169" i="4"/>
  <c r="BB169" i="4"/>
  <c r="AZ169" i="4"/>
  <c r="AR169" i="4"/>
  <c r="CJ168" i="4"/>
  <c r="CN168" i="4" s="1"/>
  <c r="CF168" i="4"/>
  <c r="BZ168" i="4"/>
  <c r="BX168" i="4"/>
  <c r="BJ168" i="4"/>
  <c r="BH168" i="4"/>
  <c r="BB168" i="4"/>
  <c r="AZ168" i="4"/>
  <c r="AT168" i="4"/>
  <c r="AR168" i="4"/>
  <c r="V168" i="4"/>
  <c r="T168" i="4"/>
  <c r="N168" i="4"/>
  <c r="L168" i="4"/>
  <c r="CL165" i="4"/>
  <c r="CL172" i="4" s="1"/>
  <c r="CJ165" i="4"/>
  <c r="CN165" i="4" s="1"/>
  <c r="BR165" i="4"/>
  <c r="BP165" i="4"/>
  <c r="AT165" i="4"/>
  <c r="AR165" i="4"/>
  <c r="N165" i="4"/>
  <c r="CN164" i="4"/>
  <c r="CJ164" i="4"/>
  <c r="CP164" i="4" s="1"/>
  <c r="BZ164" i="4"/>
  <c r="BX164" i="4"/>
  <c r="BR164" i="4"/>
  <c r="BP164" i="4"/>
  <c r="BB164" i="4"/>
  <c r="AZ164" i="4"/>
  <c r="AT164" i="4"/>
  <c r="AR164" i="4"/>
  <c r="AL164" i="4"/>
  <c r="AJ164" i="4"/>
  <c r="N164" i="4"/>
  <c r="L164" i="4"/>
  <c r="CQ162" i="4"/>
  <c r="CQ172" i="4" s="1"/>
  <c r="CN162" i="4"/>
  <c r="CJ162" i="4"/>
  <c r="CP162" i="4" s="1"/>
  <c r="CF162" i="4"/>
  <c r="BZ162" i="4"/>
  <c r="BR162" i="4"/>
  <c r="BJ162" i="4"/>
  <c r="BB162" i="4"/>
  <c r="AT162" i="4"/>
  <c r="AL162" i="4"/>
  <c r="AJ162" i="4"/>
  <c r="AB162" i="4"/>
  <c r="V162" i="4"/>
  <c r="N162" i="4"/>
  <c r="CP161" i="4"/>
  <c r="CN161" i="4"/>
  <c r="CJ161" i="4"/>
  <c r="CJ172" i="4" s="1"/>
  <c r="CN172" i="4" s="1"/>
  <c r="CH161" i="4"/>
  <c r="CF161" i="4"/>
  <c r="BZ161" i="4"/>
  <c r="BX161" i="4"/>
  <c r="BR161" i="4"/>
  <c r="BP161" i="4"/>
  <c r="BJ161" i="4"/>
  <c r="BH161" i="4"/>
  <c r="BB161" i="4"/>
  <c r="AZ161" i="4"/>
  <c r="AT161" i="4"/>
  <c r="AR161" i="4"/>
  <c r="AL161" i="4"/>
  <c r="AJ161" i="4"/>
  <c r="AD161" i="4"/>
  <c r="AB161" i="4"/>
  <c r="V161" i="4"/>
  <c r="T161" i="4"/>
  <c r="N161" i="4"/>
  <c r="L161" i="4"/>
  <c r="CQ159" i="4"/>
  <c r="CL159" i="4"/>
  <c r="CF159" i="4"/>
  <c r="CD159" i="4"/>
  <c r="BV159" i="4"/>
  <c r="BX159" i="4" s="1"/>
  <c r="BN159" i="4"/>
  <c r="BL159" i="4"/>
  <c r="BR159" i="4" s="1"/>
  <c r="BH159" i="4"/>
  <c r="BF159" i="4"/>
  <c r="AZ159" i="4"/>
  <c r="AX159" i="4"/>
  <c r="BB159" i="4" s="1"/>
  <c r="AV159" i="4"/>
  <c r="AP159" i="4"/>
  <c r="AR159" i="4" s="1"/>
  <c r="AH159" i="4"/>
  <c r="AF159" i="4"/>
  <c r="AL159" i="4" s="1"/>
  <c r="AB159" i="4"/>
  <c r="Z159" i="4"/>
  <c r="T159" i="4"/>
  <c r="R159" i="4"/>
  <c r="V159" i="4" s="1"/>
  <c r="P159" i="4"/>
  <c r="L159" i="4"/>
  <c r="J159" i="4"/>
  <c r="N159" i="4" s="1"/>
  <c r="H159" i="4"/>
  <c r="CN157" i="4"/>
  <c r="CJ157" i="4"/>
  <c r="CP157" i="4" s="1"/>
  <c r="CF157" i="4"/>
  <c r="BX157" i="4"/>
  <c r="BR157" i="4"/>
  <c r="BH157" i="4"/>
  <c r="BB157" i="4"/>
  <c r="AZ157" i="4"/>
  <c r="AR157" i="4"/>
  <c r="AL157" i="4"/>
  <c r="AB157" i="4"/>
  <c r="V157" i="4"/>
  <c r="N157" i="4"/>
  <c r="L157" i="4"/>
  <c r="CJ156" i="4"/>
  <c r="CN156" i="4" s="1"/>
  <c r="CF156" i="4"/>
  <c r="BX156" i="4"/>
  <c r="BR156" i="4"/>
  <c r="BP156" i="4"/>
  <c r="BH156" i="4"/>
  <c r="BB156" i="4"/>
  <c r="AZ156" i="4"/>
  <c r="AR156" i="4"/>
  <c r="AL156" i="4"/>
  <c r="AJ156" i="4"/>
  <c r="AB156" i="4"/>
  <c r="V156" i="4"/>
  <c r="T156" i="4"/>
  <c r="N156" i="4"/>
  <c r="L156" i="4"/>
  <c r="CQ154" i="4"/>
  <c r="CF154" i="4"/>
  <c r="CD154" i="4"/>
  <c r="CD337" i="4" s="1"/>
  <c r="BX154" i="4"/>
  <c r="BV154" i="4"/>
  <c r="BV337" i="4" s="1"/>
  <c r="BZ337" i="4" s="1"/>
  <c r="BT154" i="4"/>
  <c r="BT337" i="4" s="1"/>
  <c r="BN154" i="4"/>
  <c r="BN337" i="4" s="1"/>
  <c r="BL154" i="4"/>
  <c r="BF154" i="4"/>
  <c r="BF337" i="4" s="1"/>
  <c r="BJ337" i="4" s="1"/>
  <c r="BD154" i="4"/>
  <c r="BD337" i="4" s="1"/>
  <c r="AX154" i="4"/>
  <c r="AX337" i="4" s="1"/>
  <c r="BB337" i="4" s="1"/>
  <c r="AV154" i="4"/>
  <c r="AV337" i="4" s="1"/>
  <c r="AP154" i="4"/>
  <c r="AP337" i="4" s="1"/>
  <c r="AT337" i="4" s="1"/>
  <c r="AN154" i="4"/>
  <c r="AN337" i="4" s="1"/>
  <c r="AH154" i="4"/>
  <c r="AH337" i="4" s="1"/>
  <c r="AF154" i="4"/>
  <c r="Z154" i="4"/>
  <c r="X154" i="4"/>
  <c r="X337" i="4" s="1"/>
  <c r="R154" i="4"/>
  <c r="P154" i="4"/>
  <c r="J154" i="4"/>
  <c r="H154" i="4"/>
  <c r="CJ152" i="4"/>
  <c r="CP151" i="4"/>
  <c r="CN151" i="4"/>
  <c r="CN150" i="4"/>
  <c r="CJ150" i="4"/>
  <c r="CP150" i="4" s="1"/>
  <c r="CF150" i="4"/>
  <c r="BZ150" i="4"/>
  <c r="BX150" i="4"/>
  <c r="BR150" i="4"/>
  <c r="BP150" i="4"/>
  <c r="BH150" i="4"/>
  <c r="BB150" i="4"/>
  <c r="AZ150" i="4"/>
  <c r="AT150" i="4"/>
  <c r="AR150" i="4"/>
  <c r="AL150" i="4"/>
  <c r="AJ150" i="4"/>
  <c r="AD150" i="4"/>
  <c r="AB150" i="4"/>
  <c r="V150" i="4"/>
  <c r="T150" i="4"/>
  <c r="N150" i="4"/>
  <c r="L150" i="4"/>
  <c r="CP149" i="4"/>
  <c r="CN149" i="4"/>
  <c r="CL149" i="4"/>
  <c r="CJ149" i="4"/>
  <c r="AL149" i="4"/>
  <c r="AJ149" i="4"/>
  <c r="AD149" i="4"/>
  <c r="AB149" i="4"/>
  <c r="N149" i="4"/>
  <c r="L149" i="4"/>
  <c r="CL148" i="4"/>
  <c r="CL154" i="4" s="1"/>
  <c r="CJ148" i="4"/>
  <c r="CJ154" i="4" s="1"/>
  <c r="CN154" i="4" s="1"/>
  <c r="V148" i="4"/>
  <c r="CJ144" i="4"/>
  <c r="CH144" i="4"/>
  <c r="CF144" i="4"/>
  <c r="BZ144" i="4"/>
  <c r="BX144" i="4"/>
  <c r="BR144" i="4"/>
  <c r="BP144" i="4"/>
  <c r="BJ144" i="4"/>
  <c r="BH144" i="4"/>
  <c r="BB144" i="4"/>
  <c r="AZ144" i="4"/>
  <c r="AT144" i="4"/>
  <c r="AR144" i="4"/>
  <c r="AL144" i="4"/>
  <c r="AJ144" i="4"/>
  <c r="AD144" i="4"/>
  <c r="AB144" i="4"/>
  <c r="V144" i="4"/>
  <c r="T144" i="4"/>
  <c r="N144" i="4"/>
  <c r="L144" i="4"/>
  <c r="CP143" i="4"/>
  <c r="CJ143" i="4"/>
  <c r="CN143" i="4" s="1"/>
  <c r="CF143" i="4"/>
  <c r="BZ143" i="4"/>
  <c r="BX143" i="4"/>
  <c r="BR143" i="4"/>
  <c r="BP143" i="4"/>
  <c r="BJ143" i="4"/>
  <c r="BH143" i="4"/>
  <c r="BB143" i="4"/>
  <c r="AZ143" i="4"/>
  <c r="AT143" i="4"/>
  <c r="AR143" i="4"/>
  <c r="AL143" i="4"/>
  <c r="AJ143" i="4"/>
  <c r="AD143" i="4"/>
  <c r="AB143" i="4"/>
  <c r="V143" i="4"/>
  <c r="T143" i="4"/>
  <c r="N143" i="4"/>
  <c r="L143" i="4"/>
  <c r="CL142" i="4"/>
  <c r="CP142" i="4" s="1"/>
  <c r="CJ142" i="4"/>
  <c r="BB142" i="4"/>
  <c r="AZ142" i="4"/>
  <c r="CQ141" i="4"/>
  <c r="CQ337" i="4" s="1"/>
  <c r="CL141" i="4"/>
  <c r="CJ141" i="4"/>
  <c r="BL141" i="4"/>
  <c r="AL141" i="4"/>
  <c r="AF141" i="4"/>
  <c r="AJ141" i="4" s="1"/>
  <c r="Z141" i="4"/>
  <c r="AB141" i="4" s="1"/>
  <c r="P141" i="4"/>
  <c r="N141" i="4"/>
  <c r="J141" i="4"/>
  <c r="H141" i="4"/>
  <c r="L141" i="4" s="1"/>
  <c r="CP140" i="4"/>
  <c r="CN140" i="4"/>
  <c r="CP139" i="4"/>
  <c r="CN139" i="4"/>
  <c r="BR139" i="4"/>
  <c r="BP139" i="4"/>
  <c r="AB139" i="4"/>
  <c r="N139" i="4"/>
  <c r="L139" i="4"/>
  <c r="CP131" i="4"/>
  <c r="CN131" i="4"/>
  <c r="CJ131" i="4"/>
  <c r="BB131" i="4"/>
  <c r="AZ131" i="4"/>
  <c r="CQ116" i="4"/>
  <c r="CL116" i="4"/>
  <c r="CJ116" i="4"/>
  <c r="CN116" i="4" s="1"/>
  <c r="CF116" i="4"/>
  <c r="CB116" i="4"/>
  <c r="CH116" i="4" s="1"/>
  <c r="BL116" i="4"/>
  <c r="CN114" i="4"/>
  <c r="CJ114" i="4"/>
  <c r="CP114" i="4" s="1"/>
  <c r="CH114" i="4"/>
  <c r="CF114" i="4"/>
  <c r="CQ112" i="4"/>
  <c r="CL112" i="4"/>
  <c r="CJ112" i="4"/>
  <c r="CP112" i="4" s="1"/>
  <c r="BZ112" i="4"/>
  <c r="BX112" i="4"/>
  <c r="BT112" i="4"/>
  <c r="CP108" i="4"/>
  <c r="CN108" i="4"/>
  <c r="BZ108" i="4"/>
  <c r="BX108" i="4"/>
  <c r="CQ105" i="4"/>
  <c r="CL105" i="4"/>
  <c r="CJ105" i="4"/>
  <c r="CP105" i="4" s="1"/>
  <c r="CF105" i="4"/>
  <c r="CD105" i="4"/>
  <c r="BV105" i="4"/>
  <c r="BX105" i="4" s="1"/>
  <c r="BP105" i="4"/>
  <c r="BN105" i="4"/>
  <c r="BF105" i="4"/>
  <c r="BH105" i="4" s="1"/>
  <c r="AX105" i="4"/>
  <c r="AZ105" i="4" s="1"/>
  <c r="AP105" i="4"/>
  <c r="AR105" i="4" s="1"/>
  <c r="AH105" i="4"/>
  <c r="AJ105" i="4" s="1"/>
  <c r="Z105" i="4"/>
  <c r="AB105" i="4" s="1"/>
  <c r="T105" i="4"/>
  <c r="R105" i="4"/>
  <c r="J105" i="4"/>
  <c r="N105" i="4" s="1"/>
  <c r="H105" i="4"/>
  <c r="L105" i="4" s="1"/>
  <c r="CN103" i="4"/>
  <c r="CF103" i="4"/>
  <c r="BX103" i="4"/>
  <c r="BP103" i="4"/>
  <c r="BH103" i="4"/>
  <c r="AZ103" i="4"/>
  <c r="AR103" i="4"/>
  <c r="AJ103" i="4"/>
  <c r="AB103" i="4"/>
  <c r="T103" i="4"/>
  <c r="L103" i="4"/>
  <c r="CP102" i="4"/>
  <c r="CJ102" i="4"/>
  <c r="CN102" i="4" s="1"/>
  <c r="CF102" i="4"/>
  <c r="BX102" i="4"/>
  <c r="BP102" i="4"/>
  <c r="BH102" i="4"/>
  <c r="AZ102" i="4"/>
  <c r="AR102" i="4"/>
  <c r="AJ102" i="4"/>
  <c r="AB102" i="4"/>
  <c r="T102" i="4"/>
  <c r="N102" i="4"/>
  <c r="L102" i="4"/>
  <c r="CJ98" i="4"/>
  <c r="CP98" i="4" s="1"/>
  <c r="CQ97" i="4"/>
  <c r="CL97" i="4"/>
  <c r="CP97" i="4" s="1"/>
  <c r="BT97" i="4"/>
  <c r="AV97" i="4"/>
  <c r="AN97" i="4"/>
  <c r="P97" i="4"/>
  <c r="CJ97" i="4" s="1"/>
  <c r="CN97" i="4" s="1"/>
  <c r="CP93" i="4"/>
  <c r="CJ93" i="4"/>
  <c r="CN93" i="4" s="1"/>
  <c r="CQ90" i="4"/>
  <c r="CL90" i="4"/>
  <c r="CF90" i="4"/>
  <c r="CD90" i="4"/>
  <c r="BV90" i="4"/>
  <c r="BZ90" i="4" s="1"/>
  <c r="BT90" i="4"/>
  <c r="BX90" i="4" s="1"/>
  <c r="BR90" i="4"/>
  <c r="BN90" i="4"/>
  <c r="BL90" i="4"/>
  <c r="BP90" i="4" s="1"/>
  <c r="BJ90" i="4"/>
  <c r="BH90" i="4"/>
  <c r="BF90" i="4"/>
  <c r="BD90" i="4"/>
  <c r="BB90" i="4"/>
  <c r="AZ90" i="4"/>
  <c r="AX90" i="4"/>
  <c r="AV90" i="4"/>
  <c r="AT90" i="4"/>
  <c r="AR90" i="4"/>
  <c r="AP90" i="4"/>
  <c r="AN90" i="4"/>
  <c r="AL90" i="4"/>
  <c r="AJ90" i="4"/>
  <c r="AH90" i="4"/>
  <c r="AF90" i="4"/>
  <c r="AD90" i="4"/>
  <c r="AB90" i="4"/>
  <c r="Z90" i="4"/>
  <c r="X90" i="4"/>
  <c r="T90" i="4"/>
  <c r="R90" i="4"/>
  <c r="J90" i="4"/>
  <c r="N90" i="4" s="1"/>
  <c r="H90" i="4"/>
  <c r="L90" i="4" s="1"/>
  <c r="CJ87" i="4"/>
  <c r="CP87" i="4" s="1"/>
  <c r="CF87" i="4"/>
  <c r="BX87" i="4"/>
  <c r="BR87" i="4"/>
  <c r="BP87" i="4"/>
  <c r="BH87" i="4"/>
  <c r="AZ87" i="4"/>
  <c r="AT87" i="4"/>
  <c r="AR87" i="4"/>
  <c r="AJ87" i="4"/>
  <c r="AB87" i="4"/>
  <c r="T87" i="4"/>
  <c r="N87" i="4"/>
  <c r="CP86" i="4"/>
  <c r="CJ86" i="4"/>
  <c r="CN86" i="4" s="1"/>
  <c r="CF86" i="4"/>
  <c r="BZ86" i="4"/>
  <c r="BX86" i="4"/>
  <c r="BR86" i="4"/>
  <c r="BP86" i="4"/>
  <c r="BJ86" i="4"/>
  <c r="BH86" i="4"/>
  <c r="BB86" i="4"/>
  <c r="AZ86" i="4"/>
  <c r="AT86" i="4"/>
  <c r="AR86" i="4"/>
  <c r="AL86" i="4"/>
  <c r="AJ86" i="4"/>
  <c r="AD86" i="4"/>
  <c r="AB86" i="4"/>
  <c r="N86" i="4"/>
  <c r="L86" i="4"/>
  <c r="CP85" i="4"/>
  <c r="CJ85" i="4"/>
  <c r="CN85" i="4" s="1"/>
  <c r="CF85" i="4"/>
  <c r="BZ85" i="4"/>
  <c r="BX85" i="4"/>
  <c r="BR85" i="4"/>
  <c r="BP85" i="4"/>
  <c r="BJ85" i="4"/>
  <c r="BH85" i="4"/>
  <c r="AZ85" i="4"/>
  <c r="AR85" i="4"/>
  <c r="AJ85" i="4"/>
  <c r="AB85" i="4"/>
  <c r="T85" i="4"/>
  <c r="L85" i="4"/>
  <c r="CQ83" i="4"/>
  <c r="CD83" i="4"/>
  <c r="CH83" i="4" s="1"/>
  <c r="CB83" i="4"/>
  <c r="CF83" i="4" s="1"/>
  <c r="BV83" i="4"/>
  <c r="BZ83" i="4" s="1"/>
  <c r="BT83" i="4"/>
  <c r="BX83" i="4" s="1"/>
  <c r="BN83" i="4"/>
  <c r="BR83" i="4" s="1"/>
  <c r="BL83" i="4"/>
  <c r="BP83" i="4" s="1"/>
  <c r="BF83" i="4"/>
  <c r="BJ83" i="4" s="1"/>
  <c r="BD83" i="4"/>
  <c r="BH83" i="4" s="1"/>
  <c r="AX83" i="4"/>
  <c r="BB83" i="4" s="1"/>
  <c r="AV83" i="4"/>
  <c r="AZ83" i="4" s="1"/>
  <c r="AP83" i="4"/>
  <c r="AT83" i="4" s="1"/>
  <c r="AN83" i="4"/>
  <c r="AR83" i="4" s="1"/>
  <c r="AH83" i="4"/>
  <c r="AL83" i="4" s="1"/>
  <c r="AF83" i="4"/>
  <c r="AJ83" i="4" s="1"/>
  <c r="Z83" i="4"/>
  <c r="AD83" i="4" s="1"/>
  <c r="X83" i="4"/>
  <c r="AB83" i="4" s="1"/>
  <c r="R83" i="4"/>
  <c r="V83" i="4" s="1"/>
  <c r="P83" i="4"/>
  <c r="T83" i="4" s="1"/>
  <c r="J83" i="4"/>
  <c r="N83" i="4" s="1"/>
  <c r="H83" i="4"/>
  <c r="CJ83" i="4" s="1"/>
  <c r="CL81" i="4"/>
  <c r="CL83" i="4" s="1"/>
  <c r="CP83" i="4" s="1"/>
  <c r="CJ81" i="4"/>
  <c r="CN81" i="4" s="1"/>
  <c r="AL81" i="4"/>
  <c r="AJ81" i="4"/>
  <c r="AB81" i="4"/>
  <c r="CP80" i="4"/>
  <c r="CJ80" i="4"/>
  <c r="CN80" i="4" s="1"/>
  <c r="CF80" i="4"/>
  <c r="BZ80" i="4"/>
  <c r="BX80" i="4"/>
  <c r="BR80" i="4"/>
  <c r="BP80" i="4"/>
  <c r="BJ80" i="4"/>
  <c r="BH80" i="4"/>
  <c r="BB80" i="4"/>
  <c r="AZ80" i="4"/>
  <c r="AT80" i="4"/>
  <c r="AR80" i="4"/>
  <c r="AL80" i="4"/>
  <c r="AJ80" i="4"/>
  <c r="AD80" i="4"/>
  <c r="AB80" i="4"/>
  <c r="T80" i="4"/>
  <c r="N80" i="4"/>
  <c r="L80" i="4"/>
  <c r="CJ79" i="4"/>
  <c r="CP79" i="4" s="1"/>
  <c r="CF79" i="4"/>
  <c r="BR79" i="4"/>
  <c r="BP79" i="4"/>
  <c r="BB79" i="4"/>
  <c r="AZ79" i="4"/>
  <c r="AR79" i="4"/>
  <c r="AJ79" i="4"/>
  <c r="V79" i="4"/>
  <c r="T79" i="4"/>
  <c r="CJ78" i="4"/>
  <c r="CP78" i="4" s="1"/>
  <c r="CF78" i="4"/>
  <c r="BZ78" i="4"/>
  <c r="BX78" i="4"/>
  <c r="BB78" i="4"/>
  <c r="AZ78" i="4"/>
  <c r="AT78" i="4"/>
  <c r="AR78" i="4"/>
  <c r="AL78" i="4"/>
  <c r="AJ78" i="4"/>
  <c r="CJ77" i="4"/>
  <c r="CP77" i="4" s="1"/>
  <c r="CP75" i="4"/>
  <c r="CJ75" i="4"/>
  <c r="CN75" i="4" s="1"/>
  <c r="CH75" i="4"/>
  <c r="CF75" i="4"/>
  <c r="BZ75" i="4"/>
  <c r="BX75" i="4"/>
  <c r="BR75" i="4"/>
  <c r="BP75" i="4"/>
  <c r="BH75" i="4"/>
  <c r="AZ75" i="4"/>
  <c r="AT75" i="4"/>
  <c r="AR75" i="4"/>
  <c r="AL75" i="4"/>
  <c r="AJ75" i="4"/>
  <c r="AD75" i="4"/>
  <c r="AB75" i="4"/>
  <c r="V75" i="4"/>
  <c r="T75" i="4"/>
  <c r="N75" i="4"/>
  <c r="L75" i="4"/>
  <c r="CJ74" i="4"/>
  <c r="CP74" i="4" s="1"/>
  <c r="CF74" i="4"/>
  <c r="BX74" i="4"/>
  <c r="BR74" i="4"/>
  <c r="BP74" i="4"/>
  <c r="BB74" i="4"/>
  <c r="AZ74" i="4"/>
  <c r="AJ74" i="4"/>
  <c r="CQ72" i="4"/>
  <c r="CL72" i="4"/>
  <c r="CF72" i="4"/>
  <c r="CD72" i="4"/>
  <c r="BX72" i="4"/>
  <c r="BV72" i="4"/>
  <c r="BZ72" i="4" s="1"/>
  <c r="BT72" i="4"/>
  <c r="BP72" i="4"/>
  <c r="BN72" i="4"/>
  <c r="BR72" i="4" s="1"/>
  <c r="BL72" i="4"/>
  <c r="BF72" i="4"/>
  <c r="BH72" i="4" s="1"/>
  <c r="AX72" i="4"/>
  <c r="AV72" i="4"/>
  <c r="BB72" i="4" s="1"/>
  <c r="AP72" i="4"/>
  <c r="AN72" i="4"/>
  <c r="AT72" i="4" s="1"/>
  <c r="AH72" i="4"/>
  <c r="AF72" i="4"/>
  <c r="AL72" i="4" s="1"/>
  <c r="Z72" i="4"/>
  <c r="X72" i="4"/>
  <c r="CJ72" i="4" s="1"/>
  <c r="T72" i="4"/>
  <c r="R72" i="4"/>
  <c r="L72" i="4"/>
  <c r="J72" i="4"/>
  <c r="N72" i="4" s="1"/>
  <c r="H72" i="4"/>
  <c r="CN70" i="4"/>
  <c r="CJ70" i="4"/>
  <c r="CP70" i="4" s="1"/>
  <c r="CJ69" i="4"/>
  <c r="CP69" i="4" s="1"/>
  <c r="CF69" i="4"/>
  <c r="BZ69" i="4"/>
  <c r="BR69" i="4"/>
  <c r="BP69" i="4"/>
  <c r="BH69" i="4"/>
  <c r="BB69" i="4"/>
  <c r="AZ69" i="4"/>
  <c r="AT69" i="4"/>
  <c r="AR69" i="4"/>
  <c r="AL69" i="4"/>
  <c r="AJ69" i="4"/>
  <c r="AD69" i="4"/>
  <c r="AB69" i="4"/>
  <c r="T69" i="4"/>
  <c r="N69" i="4"/>
  <c r="L69" i="4"/>
  <c r="CQ67" i="4"/>
  <c r="CD67" i="4"/>
  <c r="CF67" i="4" s="1"/>
  <c r="BZ67" i="4"/>
  <c r="BX67" i="4"/>
  <c r="BV67" i="4"/>
  <c r="BT67" i="4"/>
  <c r="BR67" i="4"/>
  <c r="BP67" i="4"/>
  <c r="BN67" i="4"/>
  <c r="BL67" i="4"/>
  <c r="BJ67" i="4"/>
  <c r="BH67" i="4"/>
  <c r="BF67" i="4"/>
  <c r="BD67" i="4"/>
  <c r="BB67" i="4"/>
  <c r="AZ67" i="4"/>
  <c r="AX67" i="4"/>
  <c r="AV67" i="4"/>
  <c r="AT67" i="4"/>
  <c r="AR67" i="4"/>
  <c r="AP67" i="4"/>
  <c r="AN67" i="4"/>
  <c r="AL67" i="4"/>
  <c r="AJ67" i="4"/>
  <c r="AH67" i="4"/>
  <c r="AF67" i="4"/>
  <c r="AD67" i="4"/>
  <c r="AB67" i="4"/>
  <c r="Z67" i="4"/>
  <c r="X67" i="4"/>
  <c r="V67" i="4"/>
  <c r="T67" i="4"/>
  <c r="R67" i="4"/>
  <c r="P67" i="4"/>
  <c r="N67" i="4"/>
  <c r="L67" i="4"/>
  <c r="J67" i="4"/>
  <c r="H67" i="4"/>
  <c r="CP64" i="4"/>
  <c r="CN64" i="4"/>
  <c r="CJ64" i="4"/>
  <c r="CF64" i="4"/>
  <c r="BZ64" i="4"/>
  <c r="BX64" i="4"/>
  <c r="BR64" i="4"/>
  <c r="BP64" i="4"/>
  <c r="BJ64" i="4"/>
  <c r="BH64" i="4"/>
  <c r="BB64" i="4"/>
  <c r="AZ64" i="4"/>
  <c r="AT64" i="4"/>
  <c r="AR64" i="4"/>
  <c r="AL64" i="4"/>
  <c r="AJ64" i="4"/>
  <c r="AD64" i="4"/>
  <c r="AB64" i="4"/>
  <c r="V64" i="4"/>
  <c r="T64" i="4"/>
  <c r="N64" i="4"/>
  <c r="L64" i="4"/>
  <c r="CL63" i="4"/>
  <c r="CL67" i="4" s="1"/>
  <c r="CJ63" i="4"/>
  <c r="CN63" i="4" s="1"/>
  <c r="BJ63" i="4"/>
  <c r="BH63" i="4"/>
  <c r="CP62" i="4"/>
  <c r="CN62" i="4"/>
  <c r="CJ62" i="4"/>
  <c r="CF62" i="4"/>
  <c r="BZ62" i="4"/>
  <c r="BX62" i="4"/>
  <c r="CJ61" i="4"/>
  <c r="CP61" i="4" s="1"/>
  <c r="BZ61" i="4"/>
  <c r="BX61" i="4"/>
  <c r="CN60" i="4"/>
  <c r="CJ60" i="4"/>
  <c r="CP60" i="4" s="1"/>
  <c r="BZ60" i="4"/>
  <c r="BX60" i="4"/>
  <c r="CP59" i="4"/>
  <c r="CN59" i="4"/>
  <c r="CJ59" i="4"/>
  <c r="CJ67" i="4" s="1"/>
  <c r="CN67" i="4" s="1"/>
  <c r="AD59" i="4"/>
  <c r="AB59" i="4"/>
  <c r="CN58" i="4"/>
  <c r="CF58" i="4"/>
  <c r="CQ56" i="4"/>
  <c r="BH56" i="4"/>
  <c r="BF56" i="4"/>
  <c r="P56" i="4"/>
  <c r="V56" i="4" s="1"/>
  <c r="CN52" i="4"/>
  <c r="CL52" i="4"/>
  <c r="CL56" i="4" s="1"/>
  <c r="BH52" i="4"/>
  <c r="CP51" i="4"/>
  <c r="CN51" i="4"/>
  <c r="CJ51" i="4"/>
  <c r="CN40" i="4"/>
  <c r="CJ40" i="4"/>
  <c r="CP40" i="4" s="1"/>
  <c r="CH40" i="4"/>
  <c r="CF40" i="4"/>
  <c r="BX40" i="4"/>
  <c r="BJ40" i="4"/>
  <c r="BH40" i="4"/>
  <c r="AZ40" i="4"/>
  <c r="AL40" i="4"/>
  <c r="AJ40" i="4"/>
  <c r="AB40" i="4"/>
  <c r="N40" i="4"/>
  <c r="L40" i="4"/>
  <c r="CP39" i="4"/>
  <c r="CL39" i="4"/>
  <c r="CJ39" i="4"/>
  <c r="AR39" i="4"/>
  <c r="AL39" i="4"/>
  <c r="AJ39" i="4"/>
  <c r="CN38" i="4"/>
  <c r="CJ38" i="4"/>
  <c r="CP38" i="4" s="1"/>
  <c r="CF38" i="4"/>
  <c r="BZ38" i="4"/>
  <c r="BX38" i="4"/>
  <c r="BR38" i="4"/>
  <c r="BP38" i="4"/>
  <c r="BJ38" i="4"/>
  <c r="BH38" i="4"/>
  <c r="BB38" i="4"/>
  <c r="AZ38" i="4"/>
  <c r="AT38" i="4"/>
  <c r="AR38" i="4"/>
  <c r="AL38" i="4"/>
  <c r="AJ38" i="4"/>
  <c r="AD38" i="4"/>
  <c r="AB38" i="4"/>
  <c r="V38" i="4"/>
  <c r="T38" i="4"/>
  <c r="N38" i="4"/>
  <c r="L38" i="4"/>
  <c r="CQ37" i="4"/>
  <c r="CL37" i="4"/>
  <c r="CF37" i="4"/>
  <c r="CD37" i="4"/>
  <c r="BZ37" i="4"/>
  <c r="BX37" i="4"/>
  <c r="BV37" i="4"/>
  <c r="BT37" i="4"/>
  <c r="BR37" i="4"/>
  <c r="BP37" i="4"/>
  <c r="BN37" i="4"/>
  <c r="BL37" i="4"/>
  <c r="BJ37" i="4"/>
  <c r="BH37" i="4"/>
  <c r="BF37" i="4"/>
  <c r="BD37" i="4"/>
  <c r="BB37" i="4"/>
  <c r="AZ37" i="4"/>
  <c r="AX37" i="4"/>
  <c r="AV37" i="4"/>
  <c r="AT37" i="4"/>
  <c r="AR37" i="4"/>
  <c r="AP37" i="4"/>
  <c r="AN37" i="4"/>
  <c r="AL37" i="4"/>
  <c r="AJ37" i="4"/>
  <c r="AH37" i="4"/>
  <c r="AF37" i="4"/>
  <c r="AD37" i="4"/>
  <c r="AB37" i="4"/>
  <c r="Z37" i="4"/>
  <c r="X37" i="4"/>
  <c r="V37" i="4"/>
  <c r="T37" i="4"/>
  <c r="R37" i="4"/>
  <c r="P37" i="4"/>
  <c r="J37" i="4"/>
  <c r="H37" i="4"/>
  <c r="CJ37" i="4" s="1"/>
  <c r="CN37" i="4" s="1"/>
  <c r="CP34" i="4"/>
  <c r="CN34" i="4"/>
  <c r="CJ34" i="4"/>
  <c r="BZ34" i="4"/>
  <c r="BX34" i="4"/>
  <c r="CP33" i="4"/>
  <c r="CJ33" i="4"/>
  <c r="CN33" i="4" s="1"/>
  <c r="CF33" i="4"/>
  <c r="BZ33" i="4"/>
  <c r="BX33" i="4"/>
  <c r="BR33" i="4"/>
  <c r="BP33" i="4"/>
  <c r="BH33" i="4"/>
  <c r="BB33" i="4"/>
  <c r="AZ33" i="4"/>
  <c r="AT33" i="4"/>
  <c r="AR33" i="4"/>
  <c r="AL33" i="4"/>
  <c r="AJ33" i="4"/>
  <c r="AD33" i="4"/>
  <c r="AB33" i="4"/>
  <c r="V33" i="4"/>
  <c r="T33" i="4"/>
  <c r="N33" i="4"/>
  <c r="L33" i="4"/>
  <c r="CJ32" i="4"/>
  <c r="CP32" i="4" s="1"/>
  <c r="BB32" i="4"/>
  <c r="AZ32" i="4"/>
  <c r="CN31" i="4"/>
  <c r="CJ31" i="4"/>
  <c r="CP31" i="4" s="1"/>
  <c r="CF31" i="4"/>
  <c r="BZ31" i="4"/>
  <c r="BX31" i="4"/>
  <c r="BR31" i="4"/>
  <c r="BP31" i="4"/>
  <c r="BJ31" i="4"/>
  <c r="BH31" i="4"/>
  <c r="BB31" i="4"/>
  <c r="AZ31" i="4"/>
  <c r="AT31" i="4"/>
  <c r="AR31" i="4"/>
  <c r="AL31" i="4"/>
  <c r="AJ31" i="4"/>
  <c r="AD31" i="4"/>
  <c r="AB31" i="4"/>
  <c r="V31" i="4"/>
  <c r="T31" i="4"/>
  <c r="N31" i="4"/>
  <c r="L31" i="4"/>
  <c r="CP28" i="4"/>
  <c r="CJ28" i="4"/>
  <c r="CN28" i="4" s="1"/>
  <c r="CF28" i="4"/>
  <c r="BZ28" i="4"/>
  <c r="BX28" i="4"/>
  <c r="BR28" i="4"/>
  <c r="BP28" i="4"/>
  <c r="BH28" i="4"/>
  <c r="AZ28" i="4"/>
  <c r="AR28" i="4"/>
  <c r="AJ28" i="4"/>
  <c r="AB28" i="4"/>
  <c r="V28" i="4"/>
  <c r="T28" i="4"/>
  <c r="CQ27" i="4"/>
  <c r="CL27" i="4"/>
  <c r="BN27" i="4"/>
  <c r="BL27" i="4"/>
  <c r="BR27" i="4" s="1"/>
  <c r="AP27" i="4"/>
  <c r="AN27" i="4"/>
  <c r="CJ27" i="4" s="1"/>
  <c r="AD27" i="4"/>
  <c r="X27" i="4"/>
  <c r="AB27" i="4" s="1"/>
  <c r="V27" i="4"/>
  <c r="T27" i="4"/>
  <c r="R27" i="4"/>
  <c r="P27" i="4"/>
  <c r="CP25" i="4"/>
  <c r="CN25" i="4"/>
  <c r="CJ25" i="4"/>
  <c r="BR25" i="4"/>
  <c r="BP25" i="4"/>
  <c r="AT25" i="4"/>
  <c r="AR25" i="4"/>
  <c r="AD25" i="4"/>
  <c r="AB25" i="4"/>
  <c r="V25" i="4"/>
  <c r="T25" i="4"/>
  <c r="CQ23" i="4"/>
  <c r="CL23" i="4"/>
  <c r="CH23" i="4"/>
  <c r="CF23" i="4"/>
  <c r="CD23" i="4"/>
  <c r="CB23" i="4"/>
  <c r="BZ23" i="4"/>
  <c r="BX23" i="4"/>
  <c r="BV23" i="4"/>
  <c r="BT23" i="4"/>
  <c r="BR23" i="4"/>
  <c r="BN23" i="4"/>
  <c r="BL23" i="4"/>
  <c r="BP23" i="4" s="1"/>
  <c r="BJ23" i="4"/>
  <c r="BH23" i="4"/>
  <c r="BF23" i="4"/>
  <c r="BD23" i="4"/>
  <c r="BB23" i="4"/>
  <c r="AZ23" i="4"/>
  <c r="AX23" i="4"/>
  <c r="AV23" i="4"/>
  <c r="AT23" i="4"/>
  <c r="AR23" i="4"/>
  <c r="AP23" i="4"/>
  <c r="AN23" i="4"/>
  <c r="AL23" i="4"/>
  <c r="AJ23" i="4"/>
  <c r="AH23" i="4"/>
  <c r="AF23" i="4"/>
  <c r="AD23" i="4"/>
  <c r="AB23" i="4"/>
  <c r="Z23" i="4"/>
  <c r="X23" i="4"/>
  <c r="V23" i="4"/>
  <c r="T23" i="4"/>
  <c r="R23" i="4"/>
  <c r="P23" i="4"/>
  <c r="N23" i="4"/>
  <c r="L23" i="4"/>
  <c r="J23" i="4"/>
  <c r="H23" i="4"/>
  <c r="CJ23" i="4" s="1"/>
  <c r="CP20" i="4"/>
  <c r="CN20" i="4"/>
  <c r="CJ20" i="4"/>
  <c r="BZ20" i="4"/>
  <c r="BX20" i="4"/>
  <c r="BR20" i="4"/>
  <c r="BP20" i="4"/>
  <c r="BJ20" i="4"/>
  <c r="BH20" i="4"/>
  <c r="BB20" i="4"/>
  <c r="AZ20" i="4"/>
  <c r="AT20" i="4"/>
  <c r="AR20" i="4"/>
  <c r="V20" i="4"/>
  <c r="T20" i="4"/>
  <c r="CN19" i="4"/>
  <c r="CJ19" i="4"/>
  <c r="CP19" i="4" s="1"/>
  <c r="V19" i="4"/>
  <c r="T19" i="4"/>
  <c r="CP16" i="4"/>
  <c r="CN16" i="4"/>
  <c r="CJ16" i="4"/>
  <c r="CH16" i="4"/>
  <c r="CF16" i="4"/>
  <c r="BZ16" i="4"/>
  <c r="BX16" i="4"/>
  <c r="BR16" i="4"/>
  <c r="BP16" i="4"/>
  <c r="BJ16" i="4"/>
  <c r="BH16" i="4"/>
  <c r="BB16" i="4"/>
  <c r="AZ16" i="4"/>
  <c r="AT16" i="4"/>
  <c r="AR16" i="4"/>
  <c r="AL16" i="4"/>
  <c r="AJ16" i="4"/>
  <c r="AD16" i="4"/>
  <c r="AB16" i="4"/>
  <c r="V16" i="4"/>
  <c r="T16" i="4"/>
  <c r="N16" i="4"/>
  <c r="L16" i="4"/>
  <c r="CN15" i="4"/>
  <c r="CJ15" i="4"/>
  <c r="CP15" i="4" s="1"/>
  <c r="CF15" i="4"/>
  <c r="BX15" i="4"/>
  <c r="BR15" i="4"/>
  <c r="BP15" i="4"/>
  <c r="BJ15" i="4"/>
  <c r="BH15" i="4"/>
  <c r="AZ15" i="4"/>
  <c r="AT15" i="4"/>
  <c r="AR15" i="4"/>
  <c r="AL15" i="4"/>
  <c r="AJ15" i="4"/>
  <c r="AD15" i="4"/>
  <c r="AB15" i="4"/>
  <c r="V15" i="4"/>
  <c r="T15" i="4"/>
  <c r="N15" i="4"/>
  <c r="L15" i="4"/>
  <c r="CJ14" i="4"/>
  <c r="CP14" i="4" s="1"/>
  <c r="CH14" i="4"/>
  <c r="CF14" i="4"/>
  <c r="BZ14" i="4"/>
  <c r="BX14" i="4"/>
  <c r="BR14" i="4"/>
  <c r="BP14" i="4"/>
  <c r="BJ14" i="4"/>
  <c r="BH14" i="4"/>
  <c r="BB14" i="4"/>
  <c r="AZ14" i="4"/>
  <c r="AT14" i="4"/>
  <c r="AR14" i="4"/>
  <c r="AL14" i="4"/>
  <c r="AJ14" i="4"/>
  <c r="AD14" i="4"/>
  <c r="AB14" i="4"/>
  <c r="V14" i="4"/>
  <c r="T14" i="4"/>
  <c r="N14" i="4"/>
  <c r="L14" i="4"/>
  <c r="CJ13" i="4"/>
  <c r="CP13" i="4" s="1"/>
  <c r="CF13" i="4"/>
  <c r="BZ13" i="4"/>
  <c r="BX13" i="4"/>
  <c r="BR13" i="4"/>
  <c r="BP13" i="4"/>
  <c r="BJ13" i="4"/>
  <c r="BH13" i="4"/>
  <c r="BB13" i="4"/>
  <c r="AZ13" i="4"/>
  <c r="AT13" i="4"/>
  <c r="AR13" i="4"/>
  <c r="AJ13" i="4"/>
  <c r="AD13" i="4"/>
  <c r="AB13" i="4"/>
  <c r="V13" i="4"/>
  <c r="T13" i="4"/>
  <c r="N13" i="4"/>
  <c r="L13" i="4"/>
  <c r="CN12" i="4"/>
  <c r="CJ12" i="4"/>
  <c r="CP12" i="4" s="1"/>
  <c r="CF12" i="4"/>
  <c r="BZ12" i="4"/>
  <c r="BX12" i="4"/>
  <c r="BR12" i="4"/>
  <c r="BP12" i="4"/>
  <c r="BJ12" i="4"/>
  <c r="BH12" i="4"/>
  <c r="BB12" i="4"/>
  <c r="AZ12" i="4"/>
  <c r="AT12" i="4"/>
  <c r="AR12" i="4"/>
  <c r="AJ12" i="4"/>
  <c r="AB12" i="4"/>
  <c r="V12" i="4"/>
  <c r="T12" i="4"/>
  <c r="CQ10" i="4"/>
  <c r="CQ344" i="4" s="1"/>
  <c r="CL10" i="4"/>
  <c r="CD10" i="4"/>
  <c r="CD133" i="4" s="1"/>
  <c r="CD136" i="4" s="1"/>
  <c r="CB10" i="4"/>
  <c r="CB133" i="4" s="1"/>
  <c r="BV10" i="4"/>
  <c r="BV133" i="4" s="1"/>
  <c r="BT10" i="4"/>
  <c r="BT133" i="4" s="1"/>
  <c r="BN10" i="4"/>
  <c r="BN133" i="4" s="1"/>
  <c r="BN136" i="4" s="1"/>
  <c r="BL10" i="4"/>
  <c r="BL133" i="4" s="1"/>
  <c r="BF10" i="4"/>
  <c r="BF133" i="4" s="1"/>
  <c r="BF136" i="4" s="1"/>
  <c r="BD10" i="4"/>
  <c r="BD133" i="4" s="1"/>
  <c r="AX10" i="4"/>
  <c r="AX133" i="4" s="1"/>
  <c r="AX136" i="4" s="1"/>
  <c r="AV10" i="4"/>
  <c r="AV133" i="4" s="1"/>
  <c r="AP10" i="4"/>
  <c r="AP133" i="4" s="1"/>
  <c r="AP136" i="4" s="1"/>
  <c r="AN10" i="4"/>
  <c r="AN133" i="4" s="1"/>
  <c r="AH10" i="4"/>
  <c r="AH133" i="4" s="1"/>
  <c r="AH136" i="4" s="1"/>
  <c r="AF10" i="4"/>
  <c r="AF133" i="4" s="1"/>
  <c r="Z10" i="4"/>
  <c r="Z133" i="4" s="1"/>
  <c r="Z136" i="4" s="1"/>
  <c r="X10" i="4"/>
  <c r="X133" i="4" s="1"/>
  <c r="R10" i="4"/>
  <c r="R133" i="4" s="1"/>
  <c r="R136" i="4" s="1"/>
  <c r="P10" i="4"/>
  <c r="P133" i="4" s="1"/>
  <c r="J10" i="4"/>
  <c r="J133" i="4" s="1"/>
  <c r="J136" i="4" s="1"/>
  <c r="H10" i="4"/>
  <c r="CJ10" i="4" s="1"/>
  <c r="CP9" i="4"/>
  <c r="CN9" i="4"/>
  <c r="CP7" i="4"/>
  <c r="CN7" i="4"/>
  <c r="CJ7" i="4"/>
  <c r="CF7" i="4"/>
  <c r="BZ7" i="4"/>
  <c r="BX7" i="4"/>
  <c r="BR7" i="4"/>
  <c r="BP7" i="4"/>
  <c r="BH7" i="4"/>
  <c r="BB7" i="4"/>
  <c r="AZ7" i="4"/>
  <c r="AT7" i="4"/>
  <c r="AR7" i="4"/>
  <c r="AL7" i="4"/>
  <c r="AJ7" i="4"/>
  <c r="AD7" i="4"/>
  <c r="AB7" i="4"/>
  <c r="V7" i="4"/>
  <c r="T7" i="4"/>
  <c r="N7" i="4"/>
  <c r="L7" i="4"/>
  <c r="CP6" i="4"/>
  <c r="CJ6" i="4"/>
  <c r="CN6" i="4" s="1"/>
  <c r="CH6" i="4"/>
  <c r="CF6" i="4"/>
  <c r="BZ6" i="4"/>
  <c r="BX6" i="4"/>
  <c r="BR6" i="4"/>
  <c r="BP6" i="4"/>
  <c r="BJ6" i="4"/>
  <c r="BH6" i="4"/>
  <c r="BB6" i="4"/>
  <c r="AZ6" i="4"/>
  <c r="AT6" i="4"/>
  <c r="AR6" i="4"/>
  <c r="AL6" i="4"/>
  <c r="AJ6" i="4"/>
  <c r="CQ211" i="2"/>
  <c r="CQ281" i="2"/>
  <c r="N37" i="4" l="1"/>
  <c r="CP37" i="4"/>
  <c r="L37" i="4"/>
  <c r="CN14" i="4"/>
  <c r="X136" i="4"/>
  <c r="AB133" i="4"/>
  <c r="BD136" i="4"/>
  <c r="BH133" i="4"/>
  <c r="BT136" i="4"/>
  <c r="BX133" i="4"/>
  <c r="CP10" i="4"/>
  <c r="CP27" i="4"/>
  <c r="CN27" i="4"/>
  <c r="CP72" i="4"/>
  <c r="CN72" i="4"/>
  <c r="AN136" i="4"/>
  <c r="AR133" i="4"/>
  <c r="AD136" i="4"/>
  <c r="AP338" i="4"/>
  <c r="AT136" i="4"/>
  <c r="BF338" i="4"/>
  <c r="BJ136" i="4"/>
  <c r="BZ133" i="4"/>
  <c r="CP23" i="4"/>
  <c r="CN23" i="4"/>
  <c r="CN83" i="4"/>
  <c r="CN10" i="4"/>
  <c r="AF136" i="4"/>
  <c r="AJ133" i="4"/>
  <c r="BL136" i="4"/>
  <c r="BP133" i="4"/>
  <c r="P136" i="4"/>
  <c r="V136" i="4" s="1"/>
  <c r="T133" i="4"/>
  <c r="AV136" i="4"/>
  <c r="AZ133" i="4"/>
  <c r="CB136" i="4"/>
  <c r="CH136" i="4" s="1"/>
  <c r="CF133" i="4"/>
  <c r="AH338" i="4"/>
  <c r="AL136" i="4"/>
  <c r="AX338" i="4"/>
  <c r="BB136" i="4"/>
  <c r="BN338" i="4"/>
  <c r="BR136" i="4"/>
  <c r="CD338" i="4"/>
  <c r="CP67" i="4"/>
  <c r="L10" i="4"/>
  <c r="T10" i="4"/>
  <c r="AB10" i="4"/>
  <c r="AJ10" i="4"/>
  <c r="AR10" i="4"/>
  <c r="AZ10" i="4"/>
  <c r="BH10" i="4"/>
  <c r="BP10" i="4"/>
  <c r="BX10" i="4"/>
  <c r="CF10" i="4"/>
  <c r="CN13" i="4"/>
  <c r="CN32" i="4"/>
  <c r="T56" i="4"/>
  <c r="CJ56" i="4"/>
  <c r="CN56" i="4" s="1"/>
  <c r="CN61" i="4"/>
  <c r="CN69" i="4"/>
  <c r="CN74" i="4"/>
  <c r="CN77" i="4"/>
  <c r="CN78" i="4"/>
  <c r="CN79" i="4"/>
  <c r="L83" i="4"/>
  <c r="CN87" i="4"/>
  <c r="CN98" i="4"/>
  <c r="CP116" i="4"/>
  <c r="H133" i="4"/>
  <c r="N133" i="4" s="1"/>
  <c r="AD133" i="4"/>
  <c r="BJ133" i="4"/>
  <c r="BR141" i="4"/>
  <c r="BP141" i="4"/>
  <c r="CN142" i="4"/>
  <c r="J337" i="4"/>
  <c r="N154" i="4"/>
  <c r="Z337" i="4"/>
  <c r="AD337" i="4" s="1"/>
  <c r="AD154" i="4"/>
  <c r="N10" i="4"/>
  <c r="V10" i="4"/>
  <c r="AD10" i="4"/>
  <c r="AL10" i="4"/>
  <c r="AT10" i="4"/>
  <c r="BB10" i="4"/>
  <c r="BJ10" i="4"/>
  <c r="BR10" i="4"/>
  <c r="BZ10" i="4"/>
  <c r="CH10" i="4"/>
  <c r="AR27" i="4"/>
  <c r="BP27" i="4"/>
  <c r="CP63" i="4"/>
  <c r="AB72" i="4"/>
  <c r="AJ72" i="4"/>
  <c r="AR72" i="4"/>
  <c r="AZ72" i="4"/>
  <c r="CP81" i="4"/>
  <c r="CN105" i="4"/>
  <c r="CN112" i="4"/>
  <c r="V133" i="4"/>
  <c r="BB133" i="4"/>
  <c r="CH133" i="4"/>
  <c r="CQ133" i="4"/>
  <c r="CQ136" i="4" s="1"/>
  <c r="CQ349" i="4" s="1"/>
  <c r="BV136" i="4"/>
  <c r="CN141" i="4"/>
  <c r="CP154" i="4"/>
  <c r="AT27" i="4"/>
  <c r="AD72" i="4"/>
  <c r="CJ90" i="4"/>
  <c r="CJ133" i="4" s="1"/>
  <c r="AT133" i="4"/>
  <c r="CP141" i="4"/>
  <c r="CP144" i="4"/>
  <c r="CN144" i="4"/>
  <c r="CP152" i="4"/>
  <c r="CN152" i="4"/>
  <c r="R337" i="4"/>
  <c r="V337" i="4" s="1"/>
  <c r="V154" i="4"/>
  <c r="CL133" i="4"/>
  <c r="AL133" i="4"/>
  <c r="BR133" i="4"/>
  <c r="V141" i="4"/>
  <c r="T141" i="4"/>
  <c r="CP172" i="4"/>
  <c r="H337" i="4"/>
  <c r="P337" i="4"/>
  <c r="AB337" i="4"/>
  <c r="AF337" i="4"/>
  <c r="AJ337" i="4" s="1"/>
  <c r="AR337" i="4"/>
  <c r="AZ337" i="4"/>
  <c r="BH337" i="4"/>
  <c r="BL337" i="4"/>
  <c r="BP337" i="4" s="1"/>
  <c r="BX337" i="4"/>
  <c r="CP156" i="4"/>
  <c r="AJ159" i="4"/>
  <c r="BP159" i="4"/>
  <c r="CP165" i="4"/>
  <c r="CP168" i="4"/>
  <c r="CP184" i="4"/>
  <c r="CP186" i="4"/>
  <c r="CN187" i="4"/>
  <c r="CN189" i="4"/>
  <c r="BJ199" i="4"/>
  <c r="CB337" i="4"/>
  <c r="CF337" i="4" s="1"/>
  <c r="CP199" i="4"/>
  <c r="CN201" i="4"/>
  <c r="CN230" i="4"/>
  <c r="BB199" i="4"/>
  <c r="CH199" i="4"/>
  <c r="L154" i="4"/>
  <c r="T154" i="4"/>
  <c r="AB154" i="4"/>
  <c r="AJ154" i="4"/>
  <c r="AR154" i="4"/>
  <c r="AZ154" i="4"/>
  <c r="BH154" i="4"/>
  <c r="BP154" i="4"/>
  <c r="CJ159" i="4"/>
  <c r="CF199" i="4"/>
  <c r="CL230" i="4"/>
  <c r="CP230" i="4" s="1"/>
  <c r="CP209" i="4"/>
  <c r="CN285" i="4"/>
  <c r="CP300" i="4"/>
  <c r="CN300" i="4"/>
  <c r="CP148" i="4"/>
  <c r="AL154" i="4"/>
  <c r="AT154" i="4"/>
  <c r="BB154" i="4"/>
  <c r="BJ154" i="4"/>
  <c r="BR154" i="4"/>
  <c r="BZ154" i="4"/>
  <c r="CP214" i="4"/>
  <c r="CN214" i="4"/>
  <c r="CP244" i="4"/>
  <c r="CN244" i="4"/>
  <c r="CN265" i="4"/>
  <c r="CN243" i="4"/>
  <c r="CN253" i="4"/>
  <c r="CP267" i="4"/>
  <c r="CL285" i="4"/>
  <c r="CP285" i="4" s="1"/>
  <c r="CN292" i="4"/>
  <c r="CN295" i="4"/>
  <c r="AR305" i="4"/>
  <c r="CP253" i="4"/>
  <c r="L265" i="4"/>
  <c r="T265" i="4"/>
  <c r="AB265" i="4"/>
  <c r="AJ265" i="4"/>
  <c r="AR265" i="4"/>
  <c r="AZ265" i="4"/>
  <c r="BH265" i="4"/>
  <c r="BP265" i="4"/>
  <c r="BX265" i="4"/>
  <c r="CF265" i="4"/>
  <c r="AB285" i="4"/>
  <c r="AJ285" i="4"/>
  <c r="AR285" i="4"/>
  <c r="L300" i="4"/>
  <c r="T300" i="4"/>
  <c r="AB300" i="4"/>
  <c r="AJ300" i="4"/>
  <c r="AR300" i="4"/>
  <c r="AZ300" i="4"/>
  <c r="AT305" i="4"/>
  <c r="N300" i="4"/>
  <c r="CJ136" i="4" l="1"/>
  <c r="CN133" i="4"/>
  <c r="CH337" i="4"/>
  <c r="T337" i="4"/>
  <c r="AL337" i="4"/>
  <c r="CL337" i="4"/>
  <c r="CP337" i="4" s="1"/>
  <c r="BV338" i="4"/>
  <c r="BZ136" i="4"/>
  <c r="N337" i="4"/>
  <c r="CP56" i="4"/>
  <c r="AF338" i="4"/>
  <c r="AJ136" i="4"/>
  <c r="BF344" i="4"/>
  <c r="Z338" i="4"/>
  <c r="AN338" i="4"/>
  <c r="AR136" i="4"/>
  <c r="BR337" i="4"/>
  <c r="CJ337" i="4"/>
  <c r="L337" i="4"/>
  <c r="CD344" i="4"/>
  <c r="AX344" i="4"/>
  <c r="R338" i="4"/>
  <c r="AV338" i="4"/>
  <c r="BB338" i="4" s="1"/>
  <c r="AZ136" i="4"/>
  <c r="BD338" i="4"/>
  <c r="BH136" i="4"/>
  <c r="H136" i="4"/>
  <c r="L133" i="4"/>
  <c r="BL338" i="4"/>
  <c r="BP136" i="4"/>
  <c r="AT338" i="4"/>
  <c r="AP344" i="4"/>
  <c r="J338" i="4"/>
  <c r="CP159" i="4"/>
  <c r="CN159" i="4"/>
  <c r="CL136" i="4"/>
  <c r="CP133" i="4"/>
  <c r="CP90" i="4"/>
  <c r="CN90" i="4"/>
  <c r="BR338" i="4"/>
  <c r="BN344" i="4"/>
  <c r="AL338" i="4"/>
  <c r="AH344" i="4"/>
  <c r="CB338" i="4"/>
  <c r="CF136" i="4"/>
  <c r="P338" i="4"/>
  <c r="T136" i="4"/>
  <c r="BT338" i="4"/>
  <c r="BX136" i="4"/>
  <c r="X338" i="4"/>
  <c r="AB136" i="4"/>
  <c r="CL315" i="2"/>
  <c r="CQ300" i="2"/>
  <c r="CL300" i="2"/>
  <c r="CJ267" i="2"/>
  <c r="CQ265" i="2"/>
  <c r="CL265" i="2"/>
  <c r="CJ265" i="2"/>
  <c r="CQ199" i="2"/>
  <c r="CL199" i="2"/>
  <c r="CQ172" i="2"/>
  <c r="CQ159" i="2"/>
  <c r="CL159" i="2"/>
  <c r="CQ154" i="2"/>
  <c r="CL141" i="2"/>
  <c r="CJ141" i="2"/>
  <c r="CQ97" i="2"/>
  <c r="CL97" i="2"/>
  <c r="CQ72" i="2"/>
  <c r="J344" i="4" l="1"/>
  <c r="CL338" i="4"/>
  <c r="BP338" i="4"/>
  <c r="BL344" i="4"/>
  <c r="BP344" i="4" s="1"/>
  <c r="BH338" i="4"/>
  <c r="BD344" i="4"/>
  <c r="BH344" i="4" s="1"/>
  <c r="AR338" i="4"/>
  <c r="AN344" i="4"/>
  <c r="AR344" i="4" s="1"/>
  <c r="BX338" i="4"/>
  <c r="BT344" i="4"/>
  <c r="CF338" i="4"/>
  <c r="CB344" i="4"/>
  <c r="CF344" i="4" s="1"/>
  <c r="CL349" i="4"/>
  <c r="CP136" i="4"/>
  <c r="AT344" i="4"/>
  <c r="CN337" i="4"/>
  <c r="AD338" i="4"/>
  <c r="Z344" i="4"/>
  <c r="AD344" i="4" s="1"/>
  <c r="AJ338" i="4"/>
  <c r="AF344" i="4"/>
  <c r="AJ344" i="4" s="1"/>
  <c r="BZ338" i="4"/>
  <c r="BV344" i="4"/>
  <c r="BZ344" i="4" s="1"/>
  <c r="H338" i="4"/>
  <c r="L136" i="4"/>
  <c r="N136" i="4"/>
  <c r="AZ338" i="4"/>
  <c r="AV344" i="4"/>
  <c r="AZ344" i="4" s="1"/>
  <c r="CH344" i="4"/>
  <c r="BJ344" i="4"/>
  <c r="AL344" i="4"/>
  <c r="AB338" i="4"/>
  <c r="X344" i="4"/>
  <c r="T338" i="4"/>
  <c r="P344" i="4"/>
  <c r="T344" i="4" s="1"/>
  <c r="V338" i="4"/>
  <c r="R344" i="4"/>
  <c r="CH338" i="4"/>
  <c r="BJ338" i="4"/>
  <c r="CJ349" i="4"/>
  <c r="CN136" i="4"/>
  <c r="CL116" i="2"/>
  <c r="CL105" i="2"/>
  <c r="CL90" i="2"/>
  <c r="CQ83" i="2"/>
  <c r="CL83" i="2"/>
  <c r="CL72" i="2"/>
  <c r="CL67" i="2"/>
  <c r="CQ56" i="2"/>
  <c r="CL56" i="2"/>
  <c r="CL37" i="2"/>
  <c r="CL27" i="2"/>
  <c r="CL23" i="2"/>
  <c r="V344" i="4" l="1"/>
  <c r="AB344" i="4"/>
  <c r="CL344" i="4"/>
  <c r="L338" i="4"/>
  <c r="H344" i="4"/>
  <c r="N344" i="4" s="1"/>
  <c r="CJ338" i="4"/>
  <c r="CN338" i="4" s="1"/>
  <c r="N338" i="4"/>
  <c r="BX344" i="4"/>
  <c r="BB344" i="4"/>
  <c r="BR344" i="4"/>
  <c r="CL10" i="2"/>
  <c r="CL133" i="2" s="1"/>
  <c r="CL136" i="2" s="1"/>
  <c r="L344" i="4" l="1"/>
  <c r="CJ344" i="4"/>
  <c r="CN344" i="4" s="1"/>
  <c r="CP338" i="4"/>
  <c r="CQ305" i="2"/>
  <c r="CP344" i="4" l="1"/>
  <c r="CQ116" i="2"/>
  <c r="CQ105" i="2"/>
  <c r="CQ244" i="2" l="1"/>
  <c r="CQ240" i="2"/>
  <c r="CJ236" i="2"/>
  <c r="CQ230" i="2"/>
  <c r="CQ170" i="2" l="1"/>
  <c r="CQ112" i="2" l="1"/>
  <c r="CL112" i="2"/>
  <c r="CP151" i="2"/>
  <c r="CN151" i="2"/>
  <c r="CQ141" i="2"/>
  <c r="CQ337" i="2" s="1"/>
  <c r="CQ90" i="2" l="1"/>
  <c r="CQ67" i="2"/>
  <c r="CQ37" i="2"/>
  <c r="CQ27" i="2"/>
  <c r="CQ23" i="2"/>
  <c r="CQ10" i="2"/>
  <c r="CQ133" i="2" l="1"/>
  <c r="CQ136" i="2" s="1"/>
  <c r="CQ349" i="2" s="1"/>
  <c r="CQ344" i="2"/>
  <c r="CJ6" i="2"/>
  <c r="I209" i="3"/>
  <c r="H209" i="3"/>
  <c r="G209" i="3"/>
  <c r="E209" i="3"/>
  <c r="E215" i="3" s="1"/>
  <c r="F207" i="3"/>
  <c r="F205" i="3"/>
  <c r="F209" i="3" s="1"/>
  <c r="I201" i="3"/>
  <c r="G201" i="3"/>
  <c r="F201" i="3"/>
  <c r="E201" i="3"/>
  <c r="H199" i="3"/>
  <c r="H198" i="3"/>
  <c r="H201" i="3" s="1"/>
  <c r="I194" i="3"/>
  <c r="G194" i="3"/>
  <c r="F194" i="3"/>
  <c r="E194" i="3"/>
  <c r="I191" i="3"/>
  <c r="H191" i="3"/>
  <c r="G191" i="3"/>
  <c r="F191" i="3"/>
  <c r="E191" i="3"/>
  <c r="I181" i="3"/>
  <c r="H181" i="3"/>
  <c r="G181" i="3"/>
  <c r="F181" i="3"/>
  <c r="E181" i="3"/>
  <c r="G168" i="3"/>
  <c r="I166" i="3"/>
  <c r="H166" i="3"/>
  <c r="G166" i="3"/>
  <c r="F166" i="3"/>
  <c r="E166" i="3"/>
  <c r="I159" i="3"/>
  <c r="H159" i="3"/>
  <c r="G159" i="3"/>
  <c r="F159" i="3"/>
  <c r="E159" i="3"/>
  <c r="I136" i="3"/>
  <c r="H136" i="3"/>
  <c r="G136" i="3"/>
  <c r="F136" i="3"/>
  <c r="E136" i="3"/>
  <c r="I118" i="3"/>
  <c r="H118" i="3"/>
  <c r="G118" i="3"/>
  <c r="F118" i="3"/>
  <c r="E118" i="3"/>
  <c r="I107" i="3"/>
  <c r="G107" i="3"/>
  <c r="F107" i="3"/>
  <c r="E107" i="3"/>
  <c r="H105" i="3"/>
  <c r="H107" i="3" s="1"/>
  <c r="I102" i="3"/>
  <c r="H102" i="3"/>
  <c r="G102" i="3"/>
  <c r="F102" i="3"/>
  <c r="E102" i="3"/>
  <c r="I95" i="3"/>
  <c r="H95" i="3"/>
  <c r="G95" i="3"/>
  <c r="E95" i="3"/>
  <c r="F94" i="3"/>
  <c r="F95" i="3" s="1"/>
  <c r="F215" i="3" s="1"/>
  <c r="I90" i="3"/>
  <c r="I215" i="3" s="1"/>
  <c r="H90" i="3"/>
  <c r="G90" i="3"/>
  <c r="G215" i="3" s="1"/>
  <c r="F90" i="3"/>
  <c r="E90" i="3"/>
  <c r="I83" i="3"/>
  <c r="H83" i="3"/>
  <c r="G83" i="3"/>
  <c r="F83" i="3"/>
  <c r="E83" i="3"/>
  <c r="G77" i="3"/>
  <c r="I73" i="3"/>
  <c r="H73" i="3"/>
  <c r="F73" i="3"/>
  <c r="E73" i="3"/>
  <c r="G72" i="3"/>
  <c r="G73" i="3" s="1"/>
  <c r="I65" i="3"/>
  <c r="H65" i="3"/>
  <c r="G65" i="3"/>
  <c r="F65" i="3"/>
  <c r="E65" i="3"/>
  <c r="I55" i="3"/>
  <c r="H55" i="3"/>
  <c r="G55" i="3"/>
  <c r="F55" i="3"/>
  <c r="E55" i="3"/>
  <c r="I50" i="3"/>
  <c r="H50" i="3"/>
  <c r="G50" i="3"/>
  <c r="F50" i="3"/>
  <c r="E50" i="3"/>
  <c r="I41" i="3"/>
  <c r="H41" i="3"/>
  <c r="G41" i="3"/>
  <c r="F41" i="3"/>
  <c r="F85" i="3" s="1"/>
  <c r="E41" i="3"/>
  <c r="I33" i="3"/>
  <c r="H33" i="3"/>
  <c r="G33" i="3"/>
  <c r="F33" i="3"/>
  <c r="E33" i="3"/>
  <c r="I19" i="3"/>
  <c r="H19" i="3"/>
  <c r="G19" i="3"/>
  <c r="F19" i="3"/>
  <c r="E19" i="3"/>
  <c r="I9" i="3"/>
  <c r="G9" i="3"/>
  <c r="G85" i="3" s="1"/>
  <c r="F9" i="3"/>
  <c r="E9" i="3"/>
  <c r="E85" i="3" s="1"/>
  <c r="H6" i="3"/>
  <c r="H9" i="3" s="1"/>
  <c r="H85" i="3" s="1"/>
  <c r="I85" i="3" l="1"/>
  <c r="H215" i="3"/>
  <c r="CL316" i="2" l="1"/>
  <c r="CN316" i="2" s="1"/>
  <c r="BH316" i="2"/>
  <c r="CD315" i="2"/>
  <c r="CF315" i="2" s="1"/>
  <c r="BV315" i="2"/>
  <c r="BX315" i="2" s="1"/>
  <c r="BN315" i="2"/>
  <c r="BP315" i="2" s="1"/>
  <c r="BF315" i="2"/>
  <c r="BH315" i="2" s="1"/>
  <c r="AX315" i="2"/>
  <c r="AZ315" i="2" s="1"/>
  <c r="AP315" i="2"/>
  <c r="AR315" i="2" s="1"/>
  <c r="AH315" i="2"/>
  <c r="AJ315" i="2" s="1"/>
  <c r="Z315" i="2"/>
  <c r="AB315" i="2" s="1"/>
  <c r="R315" i="2"/>
  <c r="T315" i="2" s="1"/>
  <c r="J315" i="2"/>
  <c r="CN314" i="2"/>
  <c r="CF314" i="2"/>
  <c r="BX314" i="2"/>
  <c r="BP314" i="2"/>
  <c r="BH314" i="2"/>
  <c r="AZ314" i="2"/>
  <c r="AR314" i="2"/>
  <c r="AJ314" i="2"/>
  <c r="AB314" i="2"/>
  <c r="T314" i="2"/>
  <c r="L314" i="2"/>
  <c r="AP305" i="2"/>
  <c r="AN305" i="2"/>
  <c r="CJ305" i="2" s="1"/>
  <c r="CL304" i="2"/>
  <c r="CJ304" i="2"/>
  <c r="AT304" i="2"/>
  <c r="AR304" i="2"/>
  <c r="CD300" i="2"/>
  <c r="CF300" i="2" s="1"/>
  <c r="BV300" i="2"/>
  <c r="BT300" i="2"/>
  <c r="BN300" i="2"/>
  <c r="BL300" i="2"/>
  <c r="BF300" i="2"/>
  <c r="BH300" i="2" s="1"/>
  <c r="AX300" i="2"/>
  <c r="AV300" i="2"/>
  <c r="AP300" i="2"/>
  <c r="AN300" i="2"/>
  <c r="AH300" i="2"/>
  <c r="AF300" i="2"/>
  <c r="Z300" i="2"/>
  <c r="X300" i="2"/>
  <c r="R300" i="2"/>
  <c r="P300" i="2"/>
  <c r="J300" i="2"/>
  <c r="H300" i="2"/>
  <c r="CJ299" i="2"/>
  <c r="CF299" i="2"/>
  <c r="BZ299" i="2"/>
  <c r="BX299" i="2"/>
  <c r="BR299" i="2"/>
  <c r="BP299" i="2"/>
  <c r="BH299" i="2"/>
  <c r="BB299" i="2"/>
  <c r="AZ299" i="2"/>
  <c r="AT299" i="2"/>
  <c r="AR299" i="2"/>
  <c r="AL299" i="2"/>
  <c r="AJ299" i="2"/>
  <c r="AD299" i="2"/>
  <c r="AB299" i="2"/>
  <c r="V299" i="2"/>
  <c r="T299" i="2"/>
  <c r="N299" i="2"/>
  <c r="L299" i="2"/>
  <c r="CJ295" i="2"/>
  <c r="CF295" i="2"/>
  <c r="BZ295" i="2"/>
  <c r="BX295" i="2"/>
  <c r="BR295" i="2"/>
  <c r="BP295" i="2"/>
  <c r="BJ295" i="2"/>
  <c r="BH295" i="2"/>
  <c r="BB295" i="2"/>
  <c r="AZ295" i="2"/>
  <c r="AT295" i="2"/>
  <c r="AR295" i="2"/>
  <c r="AL295" i="2"/>
  <c r="AJ295" i="2"/>
  <c r="AD295" i="2"/>
  <c r="AB295" i="2"/>
  <c r="V295" i="2"/>
  <c r="T295" i="2"/>
  <c r="N295" i="2"/>
  <c r="L295" i="2"/>
  <c r="CL294" i="2"/>
  <c r="CJ294" i="2"/>
  <c r="BZ294" i="2"/>
  <c r="BX294" i="2"/>
  <c r="CJ292" i="2"/>
  <c r="CH292" i="2"/>
  <c r="CF292" i="2"/>
  <c r="BZ292" i="2"/>
  <c r="BX292" i="2"/>
  <c r="BR292" i="2"/>
  <c r="BP292" i="2"/>
  <c r="BJ292" i="2"/>
  <c r="BH292" i="2"/>
  <c r="BB292" i="2"/>
  <c r="AZ292" i="2"/>
  <c r="AT292" i="2"/>
  <c r="AR292" i="2"/>
  <c r="AL292" i="2"/>
  <c r="AJ292" i="2"/>
  <c r="AD292" i="2"/>
  <c r="AB292" i="2"/>
  <c r="V292" i="2"/>
  <c r="T292" i="2"/>
  <c r="N292" i="2"/>
  <c r="L292" i="2"/>
  <c r="CJ286" i="2"/>
  <c r="CD285" i="2"/>
  <c r="CF285" i="2" s="1"/>
  <c r="BV285" i="2"/>
  <c r="BT285" i="2"/>
  <c r="BN285" i="2"/>
  <c r="BL285" i="2"/>
  <c r="BF285" i="2"/>
  <c r="BD285" i="2"/>
  <c r="AX285" i="2"/>
  <c r="AZ285" i="2" s="1"/>
  <c r="AP285" i="2"/>
  <c r="AN285" i="2"/>
  <c r="AH285" i="2"/>
  <c r="AF285" i="2"/>
  <c r="Z285" i="2"/>
  <c r="X285" i="2"/>
  <c r="R285" i="2"/>
  <c r="T285" i="2" s="1"/>
  <c r="J285" i="2"/>
  <c r="H285" i="2"/>
  <c r="CJ284" i="2"/>
  <c r="CF284" i="2"/>
  <c r="BZ284" i="2"/>
  <c r="BX284" i="2"/>
  <c r="BR284" i="2"/>
  <c r="BP284" i="2"/>
  <c r="BJ284" i="2"/>
  <c r="BH284" i="2"/>
  <c r="AZ284" i="2"/>
  <c r="AT284" i="2"/>
  <c r="AR284" i="2"/>
  <c r="AL284" i="2"/>
  <c r="AJ284" i="2"/>
  <c r="AD284" i="2"/>
  <c r="AB284" i="2"/>
  <c r="T284" i="2"/>
  <c r="N284" i="2"/>
  <c r="L284" i="2"/>
  <c r="CN283" i="2"/>
  <c r="BZ283" i="2"/>
  <c r="BX283" i="2"/>
  <c r="CJ281" i="2"/>
  <c r="CF281" i="2"/>
  <c r="BZ281" i="2"/>
  <c r="BX281" i="2"/>
  <c r="BR281" i="2"/>
  <c r="BP281" i="2"/>
  <c r="BJ281" i="2"/>
  <c r="BH281" i="2"/>
  <c r="AZ281" i="2"/>
  <c r="AT281" i="2"/>
  <c r="AR281" i="2"/>
  <c r="AL281" i="2"/>
  <c r="AJ281" i="2"/>
  <c r="AD281" i="2"/>
  <c r="AB281" i="2"/>
  <c r="T281" i="2"/>
  <c r="N281" i="2"/>
  <c r="L281" i="2"/>
  <c r="CJ279" i="2"/>
  <c r="CL277" i="2"/>
  <c r="CL285" i="2" s="1"/>
  <c r="CJ277" i="2"/>
  <c r="BZ277" i="2"/>
  <c r="BX277" i="2"/>
  <c r="BR277" i="2"/>
  <c r="BP277" i="2"/>
  <c r="BJ277" i="2"/>
  <c r="BH277" i="2"/>
  <c r="BB277" i="2"/>
  <c r="AZ277" i="2"/>
  <c r="AT277" i="2"/>
  <c r="AR277" i="2"/>
  <c r="AJ277" i="2"/>
  <c r="AD277" i="2"/>
  <c r="AB277" i="2"/>
  <c r="CL275" i="2"/>
  <c r="CJ275" i="2"/>
  <c r="CN275" i="2" s="1"/>
  <c r="BZ275" i="2"/>
  <c r="BX275" i="2"/>
  <c r="BP275" i="2"/>
  <c r="BB275" i="2"/>
  <c r="AZ275" i="2"/>
  <c r="AT275" i="2"/>
  <c r="AR275" i="2"/>
  <c r="AL275" i="2"/>
  <c r="AJ275" i="2"/>
  <c r="N275" i="2"/>
  <c r="L275" i="2"/>
  <c r="CJ274" i="2"/>
  <c r="BP274" i="2"/>
  <c r="BJ274" i="2"/>
  <c r="BH274" i="2"/>
  <c r="BB274" i="2"/>
  <c r="AZ274" i="2"/>
  <c r="AT274" i="2"/>
  <c r="AR274" i="2"/>
  <c r="V274" i="2"/>
  <c r="T274" i="2"/>
  <c r="N274" i="2"/>
  <c r="L274" i="2"/>
  <c r="CL273" i="2"/>
  <c r="CN273" i="2" s="1"/>
  <c r="BP273" i="2"/>
  <c r="AR273" i="2"/>
  <c r="CJ272" i="2"/>
  <c r="CJ271" i="2"/>
  <c r="CF271" i="2"/>
  <c r="BZ271" i="2"/>
  <c r="BX271" i="2"/>
  <c r="BR271" i="2"/>
  <c r="BP271" i="2"/>
  <c r="BJ271" i="2"/>
  <c r="BH271" i="2"/>
  <c r="BB271" i="2"/>
  <c r="AZ271" i="2"/>
  <c r="AT271" i="2"/>
  <c r="AR271" i="2"/>
  <c r="AL271" i="2"/>
  <c r="AJ271" i="2"/>
  <c r="AD271" i="2"/>
  <c r="AB271" i="2"/>
  <c r="V271" i="2"/>
  <c r="T271" i="2"/>
  <c r="N271" i="2"/>
  <c r="L271" i="2"/>
  <c r="CL270" i="2"/>
  <c r="CJ270" i="2"/>
  <c r="BZ270" i="2"/>
  <c r="BX270" i="2"/>
  <c r="BH270" i="2"/>
  <c r="BB270" i="2"/>
  <c r="AZ270" i="2"/>
  <c r="AT270" i="2"/>
  <c r="AR270" i="2"/>
  <c r="CJ269" i="2"/>
  <c r="CF269" i="2"/>
  <c r="BZ269" i="2"/>
  <c r="BX269" i="2"/>
  <c r="BR269" i="2"/>
  <c r="BP269" i="2"/>
  <c r="BJ269" i="2"/>
  <c r="BH269" i="2"/>
  <c r="BB269" i="2"/>
  <c r="AZ269" i="2"/>
  <c r="AT269" i="2"/>
  <c r="AR269" i="2"/>
  <c r="AL269" i="2"/>
  <c r="AJ269" i="2"/>
  <c r="AD269" i="2"/>
  <c r="AB269" i="2"/>
  <c r="V269" i="2"/>
  <c r="T269" i="2"/>
  <c r="N269" i="2"/>
  <c r="L269" i="2"/>
  <c r="V267" i="2"/>
  <c r="T267" i="2"/>
  <c r="CD265" i="2"/>
  <c r="CB265" i="2"/>
  <c r="BV265" i="2"/>
  <c r="BT265" i="2"/>
  <c r="BN265" i="2"/>
  <c r="BL265" i="2"/>
  <c r="BF265" i="2"/>
  <c r="BD265" i="2"/>
  <c r="AX265" i="2"/>
  <c r="AV265" i="2"/>
  <c r="AP265" i="2"/>
  <c r="AN265" i="2"/>
  <c r="AH265" i="2"/>
  <c r="AF265" i="2"/>
  <c r="Z265" i="2"/>
  <c r="X265" i="2"/>
  <c r="R265" i="2"/>
  <c r="P265" i="2"/>
  <c r="J265" i="2"/>
  <c r="H265" i="2"/>
  <c r="CJ261" i="2"/>
  <c r="BZ261" i="2"/>
  <c r="BX261" i="2"/>
  <c r="BR261" i="2"/>
  <c r="BP261" i="2"/>
  <c r="BJ261" i="2"/>
  <c r="BH261" i="2"/>
  <c r="BB261" i="2"/>
  <c r="AZ261" i="2"/>
  <c r="AT261" i="2"/>
  <c r="AR261" i="2"/>
  <c r="AL261" i="2"/>
  <c r="AJ261" i="2"/>
  <c r="AD261" i="2"/>
  <c r="AB261" i="2"/>
  <c r="N261" i="2"/>
  <c r="L261" i="2"/>
  <c r="CL257" i="2"/>
  <c r="CJ257" i="2"/>
  <c r="CH257" i="2"/>
  <c r="CF257" i="2"/>
  <c r="BR257" i="2"/>
  <c r="BP257" i="2"/>
  <c r="BB257" i="2"/>
  <c r="AZ257" i="2"/>
  <c r="AT257" i="2"/>
  <c r="AR257" i="2"/>
  <c r="CJ256" i="2"/>
  <c r="BZ256" i="2"/>
  <c r="BX256" i="2"/>
  <c r="BR256" i="2"/>
  <c r="BP256" i="2"/>
  <c r="BJ256" i="2"/>
  <c r="BH256" i="2"/>
  <c r="BB256" i="2"/>
  <c r="AZ256" i="2"/>
  <c r="AT256" i="2"/>
  <c r="AR256" i="2"/>
  <c r="T256" i="2"/>
  <c r="N256" i="2"/>
  <c r="L256" i="2"/>
  <c r="CJ255" i="2"/>
  <c r="CH255" i="2"/>
  <c r="CF255" i="2"/>
  <c r="BZ255" i="2"/>
  <c r="BX255" i="2"/>
  <c r="BR255" i="2"/>
  <c r="BP255" i="2"/>
  <c r="BJ255" i="2"/>
  <c r="BH255" i="2"/>
  <c r="BB255" i="2"/>
  <c r="AZ255" i="2"/>
  <c r="AT255" i="2"/>
  <c r="AR255" i="2"/>
  <c r="AL255" i="2"/>
  <c r="AJ255" i="2"/>
  <c r="AD255" i="2"/>
  <c r="AB255" i="2"/>
  <c r="V255" i="2"/>
  <c r="T255" i="2"/>
  <c r="N255" i="2"/>
  <c r="L255" i="2"/>
  <c r="CJ254" i="2"/>
  <c r="CH254" i="2"/>
  <c r="CF254" i="2"/>
  <c r="BZ254" i="2"/>
  <c r="BX254" i="2"/>
  <c r="BR254" i="2"/>
  <c r="BP254" i="2"/>
  <c r="BJ254" i="2"/>
  <c r="BH254" i="2"/>
  <c r="BB254" i="2"/>
  <c r="AZ254" i="2"/>
  <c r="AT254" i="2"/>
  <c r="AR254" i="2"/>
  <c r="AL254" i="2"/>
  <c r="AJ254" i="2"/>
  <c r="AD254" i="2"/>
  <c r="AB254" i="2"/>
  <c r="V254" i="2"/>
  <c r="T254" i="2"/>
  <c r="N254" i="2"/>
  <c r="L254" i="2"/>
  <c r="CJ253" i="2"/>
  <c r="CF253" i="2"/>
  <c r="BZ253" i="2"/>
  <c r="BR253" i="2"/>
  <c r="BJ253" i="2"/>
  <c r="BB253" i="2"/>
  <c r="AT253" i="2"/>
  <c r="AL253" i="2"/>
  <c r="AJ253" i="2"/>
  <c r="AB253" i="2"/>
  <c r="V253" i="2"/>
  <c r="N253" i="2"/>
  <c r="CJ251" i="2"/>
  <c r="BZ251" i="2"/>
  <c r="BX251" i="2"/>
  <c r="BJ251" i="2"/>
  <c r="BH251" i="2"/>
  <c r="BB251" i="2"/>
  <c r="AZ251" i="2"/>
  <c r="AT251" i="2"/>
  <c r="AR251" i="2"/>
  <c r="AJ251" i="2"/>
  <c r="N251" i="2"/>
  <c r="L251" i="2"/>
  <c r="CL245" i="2"/>
  <c r="CJ245" i="2"/>
  <c r="BB245" i="2"/>
  <c r="AZ245" i="2"/>
  <c r="AT245" i="2"/>
  <c r="AR245" i="2"/>
  <c r="AJ245" i="2"/>
  <c r="BD244" i="2"/>
  <c r="AF244" i="2"/>
  <c r="H244" i="2"/>
  <c r="CJ243" i="2"/>
  <c r="CP243" i="2" s="1"/>
  <c r="CD240" i="2"/>
  <c r="CF240" i="2" s="1"/>
  <c r="BV240" i="2"/>
  <c r="BT240" i="2"/>
  <c r="BN240" i="2"/>
  <c r="BL240" i="2"/>
  <c r="BF240" i="2"/>
  <c r="BD240" i="2"/>
  <c r="AX240" i="2"/>
  <c r="AV240" i="2"/>
  <c r="AP240" i="2"/>
  <c r="AN240" i="2"/>
  <c r="AH240" i="2"/>
  <c r="AF240" i="2"/>
  <c r="Z240" i="2"/>
  <c r="X240" i="2"/>
  <c r="R240" i="2"/>
  <c r="P240" i="2"/>
  <c r="J240" i="2"/>
  <c r="H240" i="2"/>
  <c r="CL238" i="2"/>
  <c r="CN238" i="2" s="1"/>
  <c r="AR238" i="2"/>
  <c r="CL237" i="2"/>
  <c r="CJ237" i="2"/>
  <c r="BZ237" i="2"/>
  <c r="BX237" i="2"/>
  <c r="CN236" i="2"/>
  <c r="CP236" i="2"/>
  <c r="BZ234" i="2"/>
  <c r="BX234" i="2"/>
  <c r="BJ234" i="2"/>
  <c r="BH234" i="2"/>
  <c r="BB234" i="2"/>
  <c r="AL234" i="2"/>
  <c r="AJ234" i="2"/>
  <c r="AB234" i="2"/>
  <c r="N234" i="2"/>
  <c r="L234" i="2"/>
  <c r="CJ233" i="2"/>
  <c r="CF233" i="2"/>
  <c r="BZ233" i="2"/>
  <c r="BX233" i="2"/>
  <c r="BR233" i="2"/>
  <c r="BP233" i="2"/>
  <c r="BJ233" i="2"/>
  <c r="BH233" i="2"/>
  <c r="BB233" i="2"/>
  <c r="AZ233" i="2"/>
  <c r="AT233" i="2"/>
  <c r="AR233" i="2"/>
  <c r="AL233" i="2"/>
  <c r="AJ233" i="2"/>
  <c r="AD233" i="2"/>
  <c r="AB233" i="2"/>
  <c r="V233" i="2"/>
  <c r="T233" i="2"/>
  <c r="N233" i="2"/>
  <c r="L233" i="2"/>
  <c r="CD230" i="2"/>
  <c r="CB230" i="2"/>
  <c r="BV230" i="2"/>
  <c r="BT230" i="2"/>
  <c r="BN230" i="2"/>
  <c r="BL230" i="2"/>
  <c r="BF230" i="2"/>
  <c r="BD230" i="2"/>
  <c r="AX230" i="2"/>
  <c r="AV230" i="2"/>
  <c r="AP230" i="2"/>
  <c r="AN230" i="2"/>
  <c r="AH230" i="2"/>
  <c r="AF230" i="2"/>
  <c r="Z230" i="2"/>
  <c r="X230" i="2"/>
  <c r="R230" i="2"/>
  <c r="P230" i="2"/>
  <c r="J230" i="2"/>
  <c r="H230" i="2"/>
  <c r="CJ228" i="2"/>
  <c r="CP228" i="2" s="1"/>
  <c r="BJ228" i="2"/>
  <c r="BH228" i="2"/>
  <c r="BB228" i="2"/>
  <c r="AZ228" i="2"/>
  <c r="AL228" i="2"/>
  <c r="AJ228" i="2"/>
  <c r="CJ227" i="2"/>
  <c r="CP227" i="2" s="1"/>
  <c r="BB227" i="2"/>
  <c r="AZ227" i="2"/>
  <c r="AD227" i="2"/>
  <c r="AB227" i="2"/>
  <c r="CJ226" i="2"/>
  <c r="CP226" i="2" s="1"/>
  <c r="CN225" i="2"/>
  <c r="BH225" i="2"/>
  <c r="CJ224" i="2"/>
  <c r="CF224" i="2"/>
  <c r="BX224" i="2"/>
  <c r="BR224" i="2"/>
  <c r="BP224" i="2"/>
  <c r="BH224" i="2"/>
  <c r="BB224" i="2"/>
  <c r="AZ224" i="2"/>
  <c r="AT224" i="2"/>
  <c r="AR224" i="2"/>
  <c r="AL224" i="2"/>
  <c r="AJ224" i="2"/>
  <c r="AB224" i="2"/>
  <c r="V224" i="2"/>
  <c r="T224" i="2"/>
  <c r="N224" i="2"/>
  <c r="L224" i="2"/>
  <c r="CJ221" i="2"/>
  <c r="CF221" i="2"/>
  <c r="BX221" i="2"/>
  <c r="BR221" i="2"/>
  <c r="BP221" i="2"/>
  <c r="BH221" i="2"/>
  <c r="BB221" i="2"/>
  <c r="AZ221" i="2"/>
  <c r="AR221" i="2"/>
  <c r="AL221" i="2"/>
  <c r="AJ221" i="2"/>
  <c r="AB221" i="2"/>
  <c r="V221" i="2"/>
  <c r="T221" i="2"/>
  <c r="N221" i="2"/>
  <c r="L221" i="2"/>
  <c r="CJ218" i="2"/>
  <c r="CF218" i="2"/>
  <c r="BZ218" i="2"/>
  <c r="BX218" i="2"/>
  <c r="BR218" i="2"/>
  <c r="BP218" i="2"/>
  <c r="BJ218" i="2"/>
  <c r="BH218" i="2"/>
  <c r="BB218" i="2"/>
  <c r="AZ218" i="2"/>
  <c r="AT218" i="2"/>
  <c r="AR218" i="2"/>
  <c r="AL218" i="2"/>
  <c r="AJ218" i="2"/>
  <c r="AB218" i="2"/>
  <c r="V218" i="2"/>
  <c r="T218" i="2"/>
  <c r="N218" i="2"/>
  <c r="L218" i="2"/>
  <c r="CN217" i="2"/>
  <c r="CF217" i="2"/>
  <c r="BX217" i="2"/>
  <c r="BP217" i="2"/>
  <c r="BH217" i="2"/>
  <c r="AZ217" i="2"/>
  <c r="AR217" i="2"/>
  <c r="AJ217" i="2"/>
  <c r="AB217" i="2"/>
  <c r="T217" i="2"/>
  <c r="L217" i="2"/>
  <c r="CL214" i="2"/>
  <c r="CJ214" i="2"/>
  <c r="BZ214" i="2"/>
  <c r="BX214" i="2"/>
  <c r="BR214" i="2"/>
  <c r="BP214" i="2"/>
  <c r="BJ214" i="2"/>
  <c r="BH214" i="2"/>
  <c r="AZ214" i="2"/>
  <c r="AJ214" i="2"/>
  <c r="AD214" i="2"/>
  <c r="AB214" i="2"/>
  <c r="N214" i="2"/>
  <c r="L214" i="2"/>
  <c r="CJ213" i="2"/>
  <c r="CH213" i="2"/>
  <c r="CF213" i="2"/>
  <c r="BX213" i="2"/>
  <c r="BR213" i="2"/>
  <c r="BP213" i="2"/>
  <c r="BJ213" i="2"/>
  <c r="BH213" i="2"/>
  <c r="BB213" i="2"/>
  <c r="AZ213" i="2"/>
  <c r="AT213" i="2"/>
  <c r="AJ213" i="2"/>
  <c r="AB213" i="2"/>
  <c r="T213" i="2"/>
  <c r="N213" i="2"/>
  <c r="L213" i="2"/>
  <c r="CJ212" i="2"/>
  <c r="CF212" i="2"/>
  <c r="BZ212" i="2"/>
  <c r="BX212" i="2"/>
  <c r="BR212" i="2"/>
  <c r="BP212" i="2"/>
  <c r="BJ212" i="2"/>
  <c r="BH212" i="2"/>
  <c r="BB212" i="2"/>
  <c r="AZ212" i="2"/>
  <c r="AT212" i="2"/>
  <c r="AR212" i="2"/>
  <c r="AL212" i="2"/>
  <c r="AJ212" i="2"/>
  <c r="AB212" i="2"/>
  <c r="V212" i="2"/>
  <c r="T212" i="2"/>
  <c r="N212" i="2"/>
  <c r="L212" i="2"/>
  <c r="CJ211" i="2"/>
  <c r="CH211" i="2"/>
  <c r="CF211" i="2"/>
  <c r="BZ211" i="2"/>
  <c r="BX211" i="2"/>
  <c r="BR211" i="2"/>
  <c r="BP211" i="2"/>
  <c r="BJ211" i="2"/>
  <c r="BH211" i="2"/>
  <c r="BB211" i="2"/>
  <c r="AZ211" i="2"/>
  <c r="AT211" i="2"/>
  <c r="AR211" i="2"/>
  <c r="AL211" i="2"/>
  <c r="AJ211" i="2"/>
  <c r="AD211" i="2"/>
  <c r="AB211" i="2"/>
  <c r="V211" i="2"/>
  <c r="T211" i="2"/>
  <c r="N211" i="2"/>
  <c r="L211" i="2"/>
  <c r="CJ210" i="2"/>
  <c r="BZ210" i="2"/>
  <c r="BX210" i="2"/>
  <c r="BR210" i="2"/>
  <c r="BP210" i="2"/>
  <c r="BJ210" i="2"/>
  <c r="BH210" i="2"/>
  <c r="BB210" i="2"/>
  <c r="AZ210" i="2"/>
  <c r="AT210" i="2"/>
  <c r="AR210" i="2"/>
  <c r="AL210" i="2"/>
  <c r="AJ210" i="2"/>
  <c r="T210" i="2"/>
  <c r="N210" i="2"/>
  <c r="L210" i="2"/>
  <c r="CL209" i="2"/>
  <c r="CJ209" i="2"/>
  <c r="AB209" i="2"/>
  <c r="V209" i="2"/>
  <c r="T209" i="2"/>
  <c r="CP208" i="2"/>
  <c r="BZ208" i="2"/>
  <c r="BX208" i="2"/>
  <c r="V208" i="2"/>
  <c r="T208" i="2"/>
  <c r="CJ203" i="2"/>
  <c r="CF203" i="2"/>
  <c r="BZ203" i="2"/>
  <c r="BX203" i="2"/>
  <c r="BR203" i="2"/>
  <c r="BP203" i="2"/>
  <c r="BJ203" i="2"/>
  <c r="BH203" i="2"/>
  <c r="BB203" i="2"/>
  <c r="AZ203" i="2"/>
  <c r="AT203" i="2"/>
  <c r="AR203" i="2"/>
  <c r="AL203" i="2"/>
  <c r="AJ203" i="2"/>
  <c r="AB203" i="2"/>
  <c r="V203" i="2"/>
  <c r="T203" i="2"/>
  <c r="N203" i="2"/>
  <c r="L203" i="2"/>
  <c r="CN202" i="2"/>
  <c r="CF202" i="2"/>
  <c r="BX202" i="2"/>
  <c r="BP202" i="2"/>
  <c r="BH202" i="2"/>
  <c r="AZ202" i="2"/>
  <c r="AR202" i="2"/>
  <c r="AJ202" i="2"/>
  <c r="AB202" i="2"/>
  <c r="T202" i="2"/>
  <c r="L202" i="2"/>
  <c r="CJ201" i="2"/>
  <c r="CH201" i="2"/>
  <c r="CF201" i="2"/>
  <c r="BZ201" i="2"/>
  <c r="BX201" i="2"/>
  <c r="BR201" i="2"/>
  <c r="BP201" i="2"/>
  <c r="BJ201" i="2"/>
  <c r="BH201" i="2"/>
  <c r="BB201" i="2"/>
  <c r="AZ201" i="2"/>
  <c r="AT201" i="2"/>
  <c r="AR201" i="2"/>
  <c r="AL201" i="2"/>
  <c r="AJ201" i="2"/>
  <c r="AD201" i="2"/>
  <c r="AB201" i="2"/>
  <c r="V201" i="2"/>
  <c r="T201" i="2"/>
  <c r="N201" i="2"/>
  <c r="L201" i="2"/>
  <c r="CD199" i="2"/>
  <c r="CB199" i="2"/>
  <c r="BV199" i="2"/>
  <c r="BT199" i="2"/>
  <c r="BN199" i="2"/>
  <c r="BL199" i="2"/>
  <c r="BF199" i="2"/>
  <c r="BD199" i="2"/>
  <c r="AX199" i="2"/>
  <c r="AV199" i="2"/>
  <c r="AP199" i="2"/>
  <c r="AN199" i="2"/>
  <c r="AH199" i="2"/>
  <c r="AF199" i="2"/>
  <c r="Z199" i="2"/>
  <c r="X199" i="2"/>
  <c r="R199" i="2"/>
  <c r="P199" i="2"/>
  <c r="J199" i="2"/>
  <c r="H199" i="2"/>
  <c r="CJ191" i="2"/>
  <c r="CF191" i="2"/>
  <c r="BZ191" i="2"/>
  <c r="BX191" i="2"/>
  <c r="BR191" i="2"/>
  <c r="BP191" i="2"/>
  <c r="BJ191" i="2"/>
  <c r="BH191" i="2"/>
  <c r="BB191" i="2"/>
  <c r="AZ191" i="2"/>
  <c r="AT191" i="2"/>
  <c r="AR191" i="2"/>
  <c r="AL191" i="2"/>
  <c r="AJ191" i="2"/>
  <c r="AD191" i="2"/>
  <c r="AB191" i="2"/>
  <c r="V191" i="2"/>
  <c r="T191" i="2"/>
  <c r="N191" i="2"/>
  <c r="L191" i="2"/>
  <c r="CJ190" i="2"/>
  <c r="CF190" i="2"/>
  <c r="BZ190" i="2"/>
  <c r="BX190" i="2"/>
  <c r="BR190" i="2"/>
  <c r="BP190" i="2"/>
  <c r="BJ190" i="2"/>
  <c r="BH190" i="2"/>
  <c r="BB190" i="2"/>
  <c r="AZ190" i="2"/>
  <c r="AT190" i="2"/>
  <c r="AR190" i="2"/>
  <c r="AL190" i="2"/>
  <c r="AJ190" i="2"/>
  <c r="AB190" i="2"/>
  <c r="V190" i="2"/>
  <c r="T190" i="2"/>
  <c r="N190" i="2"/>
  <c r="L190" i="2"/>
  <c r="CJ189" i="2"/>
  <c r="CF189" i="2"/>
  <c r="BZ189" i="2"/>
  <c r="BX189" i="2"/>
  <c r="BR189" i="2"/>
  <c r="BP189" i="2"/>
  <c r="BJ189" i="2"/>
  <c r="BH189" i="2"/>
  <c r="BB189" i="2"/>
  <c r="AZ189" i="2"/>
  <c r="AT189" i="2"/>
  <c r="AR189" i="2"/>
  <c r="AL189" i="2"/>
  <c r="AJ189" i="2"/>
  <c r="AD189" i="2"/>
  <c r="AB189" i="2"/>
  <c r="V189" i="2"/>
  <c r="T189" i="2"/>
  <c r="N189" i="2"/>
  <c r="L189" i="2"/>
  <c r="CJ188" i="2"/>
  <c r="CF188" i="2"/>
  <c r="BZ188" i="2"/>
  <c r="BX188" i="2"/>
  <c r="BR188" i="2"/>
  <c r="BP188" i="2"/>
  <c r="BJ188" i="2"/>
  <c r="BH188" i="2"/>
  <c r="BB188" i="2"/>
  <c r="AZ188" i="2"/>
  <c r="AT188" i="2"/>
  <c r="AR188" i="2"/>
  <c r="AL188" i="2"/>
  <c r="AJ188" i="2"/>
  <c r="AD188" i="2"/>
  <c r="AB188" i="2"/>
  <c r="V188" i="2"/>
  <c r="T188" i="2"/>
  <c r="N188" i="2"/>
  <c r="L188" i="2"/>
  <c r="CJ187" i="2"/>
  <c r="CF187" i="2"/>
  <c r="BZ187" i="2"/>
  <c r="BX187" i="2"/>
  <c r="BR187" i="2"/>
  <c r="BP187" i="2"/>
  <c r="BJ187" i="2"/>
  <c r="BH187" i="2"/>
  <c r="AZ187" i="2"/>
  <c r="AT187" i="2"/>
  <c r="AR187" i="2"/>
  <c r="AL187" i="2"/>
  <c r="AJ187" i="2"/>
  <c r="AD187" i="2"/>
  <c r="AB187" i="2"/>
  <c r="V187" i="2"/>
  <c r="T187" i="2"/>
  <c r="N187" i="2"/>
  <c r="L187" i="2"/>
  <c r="CJ186" i="2"/>
  <c r="CF186" i="2"/>
  <c r="BZ186" i="2"/>
  <c r="BX186" i="2"/>
  <c r="BR186" i="2"/>
  <c r="BP186" i="2"/>
  <c r="BJ186" i="2"/>
  <c r="BH186" i="2"/>
  <c r="BB186" i="2"/>
  <c r="AZ186" i="2"/>
  <c r="AT186" i="2"/>
  <c r="AR186" i="2"/>
  <c r="AL186" i="2"/>
  <c r="AJ186" i="2"/>
  <c r="AD186" i="2"/>
  <c r="AB186" i="2"/>
  <c r="V186" i="2"/>
  <c r="T186" i="2"/>
  <c r="N186" i="2"/>
  <c r="L186" i="2"/>
  <c r="CJ185" i="2"/>
  <c r="CF185" i="2"/>
  <c r="BZ185" i="2"/>
  <c r="BX185" i="2"/>
  <c r="BR185" i="2"/>
  <c r="BP185" i="2"/>
  <c r="BJ185" i="2"/>
  <c r="BH185" i="2"/>
  <c r="BB185" i="2"/>
  <c r="AZ185" i="2"/>
  <c r="AT185" i="2"/>
  <c r="AR185" i="2"/>
  <c r="AL185" i="2"/>
  <c r="AJ185" i="2"/>
  <c r="AD185" i="2"/>
  <c r="AB185" i="2"/>
  <c r="V185" i="2"/>
  <c r="T185" i="2"/>
  <c r="N185" i="2"/>
  <c r="L185" i="2"/>
  <c r="CJ184" i="2"/>
  <c r="CF184" i="2"/>
  <c r="BZ184" i="2"/>
  <c r="BX184" i="2"/>
  <c r="BR184" i="2"/>
  <c r="BP184" i="2"/>
  <c r="BJ184" i="2"/>
  <c r="BH184" i="2"/>
  <c r="BB184" i="2"/>
  <c r="AZ184" i="2"/>
  <c r="AT184" i="2"/>
  <c r="AR184" i="2"/>
  <c r="AL184" i="2"/>
  <c r="AJ184" i="2"/>
  <c r="AB184" i="2"/>
  <c r="V184" i="2"/>
  <c r="T184" i="2"/>
  <c r="N184" i="2"/>
  <c r="L184" i="2"/>
  <c r="CJ183" i="2"/>
  <c r="CF183" i="2"/>
  <c r="BZ183" i="2"/>
  <c r="BX183" i="2"/>
  <c r="BR183" i="2"/>
  <c r="BP183" i="2"/>
  <c r="BJ183" i="2"/>
  <c r="BH183" i="2"/>
  <c r="AZ183" i="2"/>
  <c r="AT183" i="2"/>
  <c r="AR183" i="2"/>
  <c r="AL183" i="2"/>
  <c r="AJ183" i="2"/>
  <c r="AD183" i="2"/>
  <c r="AB183" i="2"/>
  <c r="T183" i="2"/>
  <c r="N183" i="2"/>
  <c r="L183" i="2"/>
  <c r="CJ182" i="2"/>
  <c r="CF182" i="2"/>
  <c r="BZ182" i="2"/>
  <c r="BX182" i="2"/>
  <c r="BR182" i="2"/>
  <c r="BP182" i="2"/>
  <c r="BJ182" i="2"/>
  <c r="BH182" i="2"/>
  <c r="BB182" i="2"/>
  <c r="AZ182" i="2"/>
  <c r="AT182" i="2"/>
  <c r="AR182" i="2"/>
  <c r="AL182" i="2"/>
  <c r="AJ182" i="2"/>
  <c r="AB182" i="2"/>
  <c r="V182" i="2"/>
  <c r="T182" i="2"/>
  <c r="N182" i="2"/>
  <c r="L182" i="2"/>
  <c r="CJ181" i="2"/>
  <c r="CF181" i="2"/>
  <c r="AT181" i="2"/>
  <c r="AR181" i="2"/>
  <c r="AL181" i="2"/>
  <c r="AJ181" i="2"/>
  <c r="CJ180" i="2"/>
  <c r="BX180" i="2"/>
  <c r="AZ180" i="2"/>
  <c r="AJ180" i="2"/>
  <c r="T180" i="2"/>
  <c r="N180" i="2"/>
  <c r="L180" i="2"/>
  <c r="CJ179" i="2"/>
  <c r="CH179" i="2"/>
  <c r="CF179" i="2"/>
  <c r="BZ179" i="2"/>
  <c r="BX179" i="2"/>
  <c r="BR179" i="2"/>
  <c r="BP179" i="2"/>
  <c r="BJ179" i="2"/>
  <c r="BH179" i="2"/>
  <c r="BB179" i="2"/>
  <c r="AZ179" i="2"/>
  <c r="AT179" i="2"/>
  <c r="AR179" i="2"/>
  <c r="AL179" i="2"/>
  <c r="AJ179" i="2"/>
  <c r="AD179" i="2"/>
  <c r="AB179" i="2"/>
  <c r="V179" i="2"/>
  <c r="T179" i="2"/>
  <c r="N179" i="2"/>
  <c r="L179" i="2"/>
  <c r="CJ174" i="2"/>
  <c r="CF174" i="2"/>
  <c r="BZ174" i="2"/>
  <c r="BX174" i="2"/>
  <c r="BR174" i="2"/>
  <c r="BP174" i="2"/>
  <c r="BJ174" i="2"/>
  <c r="BH174" i="2"/>
  <c r="BB174" i="2"/>
  <c r="AZ174" i="2"/>
  <c r="AT174" i="2"/>
  <c r="AR174" i="2"/>
  <c r="AL174" i="2"/>
  <c r="AJ174" i="2"/>
  <c r="AB174" i="2"/>
  <c r="V174" i="2"/>
  <c r="T174" i="2"/>
  <c r="N174" i="2"/>
  <c r="L174" i="2"/>
  <c r="CJ173" i="2"/>
  <c r="CF173" i="2"/>
  <c r="BZ173" i="2"/>
  <c r="BX173" i="2"/>
  <c r="BR173" i="2"/>
  <c r="BP173" i="2"/>
  <c r="BJ173" i="2"/>
  <c r="BH173" i="2"/>
  <c r="BB173" i="2"/>
  <c r="AZ173" i="2"/>
  <c r="AT173" i="2"/>
  <c r="AR173" i="2"/>
  <c r="AL173" i="2"/>
  <c r="AJ173" i="2"/>
  <c r="AB173" i="2"/>
  <c r="V173" i="2"/>
  <c r="T173" i="2"/>
  <c r="N173" i="2"/>
  <c r="L173" i="2"/>
  <c r="CD172" i="2"/>
  <c r="CB172" i="2"/>
  <c r="BV172" i="2"/>
  <c r="BT172" i="2"/>
  <c r="BN172" i="2"/>
  <c r="BL172" i="2"/>
  <c r="BF172" i="2"/>
  <c r="BD172" i="2"/>
  <c r="AX172" i="2"/>
  <c r="AV172" i="2"/>
  <c r="AP172" i="2"/>
  <c r="AN172" i="2"/>
  <c r="AH172" i="2"/>
  <c r="AF172" i="2"/>
  <c r="Z172" i="2"/>
  <c r="X172" i="2"/>
  <c r="R172" i="2"/>
  <c r="P172" i="2"/>
  <c r="J172" i="2"/>
  <c r="H172" i="2"/>
  <c r="CJ170" i="2"/>
  <c r="CF170" i="2"/>
  <c r="BX170" i="2"/>
  <c r="BP170" i="2"/>
  <c r="BJ170" i="2"/>
  <c r="BH170" i="2"/>
  <c r="AZ170" i="2"/>
  <c r="AR170" i="2"/>
  <c r="AJ170" i="2"/>
  <c r="AB170" i="2"/>
  <c r="V170" i="2"/>
  <c r="T170" i="2"/>
  <c r="L170" i="2"/>
  <c r="CL169" i="2"/>
  <c r="CJ169" i="2"/>
  <c r="BB169" i="2"/>
  <c r="AZ169" i="2"/>
  <c r="AR169" i="2"/>
  <c r="CJ168" i="2"/>
  <c r="CF168" i="2"/>
  <c r="BZ168" i="2"/>
  <c r="BX168" i="2"/>
  <c r="BJ168" i="2"/>
  <c r="BH168" i="2"/>
  <c r="BB168" i="2"/>
  <c r="AZ168" i="2"/>
  <c r="AT168" i="2"/>
  <c r="AR168" i="2"/>
  <c r="V168" i="2"/>
  <c r="T168" i="2"/>
  <c r="N168" i="2"/>
  <c r="L168" i="2"/>
  <c r="CL165" i="2"/>
  <c r="CJ165" i="2"/>
  <c r="BR165" i="2"/>
  <c r="BP165" i="2"/>
  <c r="AT165" i="2"/>
  <c r="AR165" i="2"/>
  <c r="N165" i="2"/>
  <c r="CJ164" i="2"/>
  <c r="BZ164" i="2"/>
  <c r="BX164" i="2"/>
  <c r="BR164" i="2"/>
  <c r="BP164" i="2"/>
  <c r="BB164" i="2"/>
  <c r="AZ164" i="2"/>
  <c r="AT164" i="2"/>
  <c r="AR164" i="2"/>
  <c r="AL164" i="2"/>
  <c r="AJ164" i="2"/>
  <c r="N164" i="2"/>
  <c r="L164" i="2"/>
  <c r="CJ162" i="2"/>
  <c r="CF162" i="2"/>
  <c r="BZ162" i="2"/>
  <c r="BR162" i="2"/>
  <c r="BJ162" i="2"/>
  <c r="BB162" i="2"/>
  <c r="AT162" i="2"/>
  <c r="AL162" i="2"/>
  <c r="AJ162" i="2"/>
  <c r="AB162" i="2"/>
  <c r="V162" i="2"/>
  <c r="N162" i="2"/>
  <c r="CJ161" i="2"/>
  <c r="CH161" i="2"/>
  <c r="CF161" i="2"/>
  <c r="BZ161" i="2"/>
  <c r="BX161" i="2"/>
  <c r="BR161" i="2"/>
  <c r="BP161" i="2"/>
  <c r="BJ161" i="2"/>
  <c r="BH161" i="2"/>
  <c r="BB161" i="2"/>
  <c r="AZ161" i="2"/>
  <c r="AT161" i="2"/>
  <c r="AR161" i="2"/>
  <c r="AL161" i="2"/>
  <c r="AJ161" i="2"/>
  <c r="AD161" i="2"/>
  <c r="AB161" i="2"/>
  <c r="V161" i="2"/>
  <c r="T161" i="2"/>
  <c r="N161" i="2"/>
  <c r="L161" i="2"/>
  <c r="CD159" i="2"/>
  <c r="CF159" i="2" s="1"/>
  <c r="BV159" i="2"/>
  <c r="BX159" i="2" s="1"/>
  <c r="BN159" i="2"/>
  <c r="BL159" i="2"/>
  <c r="BF159" i="2"/>
  <c r="BH159" i="2" s="1"/>
  <c r="AX159" i="2"/>
  <c r="AV159" i="2"/>
  <c r="AP159" i="2"/>
  <c r="AR159" i="2" s="1"/>
  <c r="AH159" i="2"/>
  <c r="AF159" i="2"/>
  <c r="Z159" i="2"/>
  <c r="AB159" i="2" s="1"/>
  <c r="R159" i="2"/>
  <c r="P159" i="2"/>
  <c r="J159" i="2"/>
  <c r="H159" i="2"/>
  <c r="CJ157" i="2"/>
  <c r="CF157" i="2"/>
  <c r="BX157" i="2"/>
  <c r="BR157" i="2"/>
  <c r="BH157" i="2"/>
  <c r="BB157" i="2"/>
  <c r="AZ157" i="2"/>
  <c r="AR157" i="2"/>
  <c r="AL157" i="2"/>
  <c r="AB157" i="2"/>
  <c r="V157" i="2"/>
  <c r="N157" i="2"/>
  <c r="L157" i="2"/>
  <c r="CJ156" i="2"/>
  <c r="CF156" i="2"/>
  <c r="BX156" i="2"/>
  <c r="BR156" i="2"/>
  <c r="BP156" i="2"/>
  <c r="BH156" i="2"/>
  <c r="BB156" i="2"/>
  <c r="AZ156" i="2"/>
  <c r="AR156" i="2"/>
  <c r="AL156" i="2"/>
  <c r="AJ156" i="2"/>
  <c r="AB156" i="2"/>
  <c r="V156" i="2"/>
  <c r="T156" i="2"/>
  <c r="N156" i="2"/>
  <c r="L156" i="2"/>
  <c r="AF154" i="2"/>
  <c r="CD154" i="2"/>
  <c r="BF154" i="2"/>
  <c r="AX154" i="2"/>
  <c r="AP154" i="2"/>
  <c r="AH154" i="2"/>
  <c r="X154" i="2"/>
  <c r="P154" i="2"/>
  <c r="CJ152" i="2"/>
  <c r="CJ150" i="2"/>
  <c r="CF150" i="2"/>
  <c r="BZ150" i="2"/>
  <c r="BX150" i="2"/>
  <c r="BR150" i="2"/>
  <c r="BP150" i="2"/>
  <c r="BH150" i="2"/>
  <c r="BB150" i="2"/>
  <c r="AZ150" i="2"/>
  <c r="AT150" i="2"/>
  <c r="AR150" i="2"/>
  <c r="AL150" i="2"/>
  <c r="AJ150" i="2"/>
  <c r="AD150" i="2"/>
  <c r="AB150" i="2"/>
  <c r="V150" i="2"/>
  <c r="T150" i="2"/>
  <c r="N150" i="2"/>
  <c r="L150" i="2"/>
  <c r="CL149" i="2"/>
  <c r="CJ149" i="2"/>
  <c r="AL149" i="2"/>
  <c r="AJ149" i="2"/>
  <c r="AD149" i="2"/>
  <c r="AB149" i="2"/>
  <c r="N149" i="2"/>
  <c r="L149" i="2"/>
  <c r="CL148" i="2"/>
  <c r="CL154" i="2" s="1"/>
  <c r="CJ148" i="2"/>
  <c r="V148" i="2"/>
  <c r="CJ144" i="2"/>
  <c r="CH144" i="2"/>
  <c r="CF144" i="2"/>
  <c r="BZ144" i="2"/>
  <c r="BX144" i="2"/>
  <c r="BR144" i="2"/>
  <c r="BP144" i="2"/>
  <c r="BJ144" i="2"/>
  <c r="BH144" i="2"/>
  <c r="BB144" i="2"/>
  <c r="AZ144" i="2"/>
  <c r="AT144" i="2"/>
  <c r="AR144" i="2"/>
  <c r="AL144" i="2"/>
  <c r="AJ144" i="2"/>
  <c r="AD144" i="2"/>
  <c r="AB144" i="2"/>
  <c r="V144" i="2"/>
  <c r="T144" i="2"/>
  <c r="N144" i="2"/>
  <c r="L144" i="2"/>
  <c r="CJ143" i="2"/>
  <c r="CF143" i="2"/>
  <c r="BZ143" i="2"/>
  <c r="BX143" i="2"/>
  <c r="BR143" i="2"/>
  <c r="BP143" i="2"/>
  <c r="BJ143" i="2"/>
  <c r="BH143" i="2"/>
  <c r="BB143" i="2"/>
  <c r="AZ143" i="2"/>
  <c r="AT143" i="2"/>
  <c r="AR143" i="2"/>
  <c r="AL143" i="2"/>
  <c r="AJ143" i="2"/>
  <c r="AD143" i="2"/>
  <c r="AB143" i="2"/>
  <c r="V143" i="2"/>
  <c r="T143" i="2"/>
  <c r="N143" i="2"/>
  <c r="L143" i="2"/>
  <c r="CL142" i="2"/>
  <c r="CJ142" i="2"/>
  <c r="BB142" i="2"/>
  <c r="AZ142" i="2"/>
  <c r="BL141" i="2"/>
  <c r="BR141" i="2" s="1"/>
  <c r="AF141" i="2"/>
  <c r="Z141" i="2"/>
  <c r="AB141" i="2" s="1"/>
  <c r="P141" i="2"/>
  <c r="J141" i="2"/>
  <c r="H141" i="2"/>
  <c r="BR139" i="2"/>
  <c r="BP139" i="2"/>
  <c r="AB139" i="2"/>
  <c r="N139" i="2"/>
  <c r="L139" i="2"/>
  <c r="CJ131" i="2"/>
  <c r="BB131" i="2"/>
  <c r="AZ131" i="2"/>
  <c r="CB116" i="2"/>
  <c r="BL116" i="2"/>
  <c r="CJ114" i="2"/>
  <c r="CH114" i="2"/>
  <c r="CF114" i="2"/>
  <c r="BT112" i="2"/>
  <c r="CJ112" i="2" s="1"/>
  <c r="CN108" i="2"/>
  <c r="BZ108" i="2"/>
  <c r="BX108" i="2"/>
  <c r="CD105" i="2"/>
  <c r="CF105" i="2" s="1"/>
  <c r="BV105" i="2"/>
  <c r="BX105" i="2" s="1"/>
  <c r="BN105" i="2"/>
  <c r="BP105" i="2" s="1"/>
  <c r="BF105" i="2"/>
  <c r="BH105" i="2" s="1"/>
  <c r="AX105" i="2"/>
  <c r="AZ105" i="2" s="1"/>
  <c r="AP105" i="2"/>
  <c r="AR105" i="2" s="1"/>
  <c r="AH105" i="2"/>
  <c r="AJ105" i="2" s="1"/>
  <c r="Z105" i="2"/>
  <c r="AB105" i="2" s="1"/>
  <c r="R105" i="2"/>
  <c r="T105" i="2" s="1"/>
  <c r="J105" i="2"/>
  <c r="H105" i="2"/>
  <c r="CJ105" i="2" s="1"/>
  <c r="CN103" i="2"/>
  <c r="CF103" i="2"/>
  <c r="BX103" i="2"/>
  <c r="BP103" i="2"/>
  <c r="BH103" i="2"/>
  <c r="AZ103" i="2"/>
  <c r="AR103" i="2"/>
  <c r="AJ103" i="2"/>
  <c r="AB103" i="2"/>
  <c r="T103" i="2"/>
  <c r="L103" i="2"/>
  <c r="CJ102" i="2"/>
  <c r="CF102" i="2"/>
  <c r="BX102" i="2"/>
  <c r="BP102" i="2"/>
  <c r="BH102" i="2"/>
  <c r="AZ102" i="2"/>
  <c r="AR102" i="2"/>
  <c r="AJ102" i="2"/>
  <c r="AB102" i="2"/>
  <c r="T102" i="2"/>
  <c r="N102" i="2"/>
  <c r="L102" i="2"/>
  <c r="CJ98" i="2"/>
  <c r="CP98" i="2" s="1"/>
  <c r="BT97" i="2"/>
  <c r="AV97" i="2"/>
  <c r="AN97" i="2"/>
  <c r="P97" i="2"/>
  <c r="CJ93" i="2"/>
  <c r="CN93" i="2" s="1"/>
  <c r="CD90" i="2"/>
  <c r="CF90" i="2" s="1"/>
  <c r="BV90" i="2"/>
  <c r="BT90" i="2"/>
  <c r="BN90" i="2"/>
  <c r="BL90" i="2"/>
  <c r="BF90" i="2"/>
  <c r="BD90" i="2"/>
  <c r="AX90" i="2"/>
  <c r="AV90" i="2"/>
  <c r="AP90" i="2"/>
  <c r="AN90" i="2"/>
  <c r="AH90" i="2"/>
  <c r="AF90" i="2"/>
  <c r="Z90" i="2"/>
  <c r="X90" i="2"/>
  <c r="R90" i="2"/>
  <c r="T90" i="2" s="1"/>
  <c r="J90" i="2"/>
  <c r="H90" i="2"/>
  <c r="CJ87" i="2"/>
  <c r="CF87" i="2"/>
  <c r="BX87" i="2"/>
  <c r="BR87" i="2"/>
  <c r="BP87" i="2"/>
  <c r="BH87" i="2"/>
  <c r="AZ87" i="2"/>
  <c r="AT87" i="2"/>
  <c r="AR87" i="2"/>
  <c r="AJ87" i="2"/>
  <c r="AB87" i="2"/>
  <c r="T87" i="2"/>
  <c r="N87" i="2"/>
  <c r="CJ86" i="2"/>
  <c r="CF86" i="2"/>
  <c r="BZ86" i="2"/>
  <c r="BX86" i="2"/>
  <c r="BR86" i="2"/>
  <c r="BP86" i="2"/>
  <c r="BJ86" i="2"/>
  <c r="BH86" i="2"/>
  <c r="BB86" i="2"/>
  <c r="AZ86" i="2"/>
  <c r="AT86" i="2"/>
  <c r="AR86" i="2"/>
  <c r="AL86" i="2"/>
  <c r="AJ86" i="2"/>
  <c r="AD86" i="2"/>
  <c r="AB86" i="2"/>
  <c r="N86" i="2"/>
  <c r="L86" i="2"/>
  <c r="CJ85" i="2"/>
  <c r="CF85" i="2"/>
  <c r="BZ85" i="2"/>
  <c r="BX85" i="2"/>
  <c r="BR85" i="2"/>
  <c r="BP85" i="2"/>
  <c r="BJ85" i="2"/>
  <c r="BH85" i="2"/>
  <c r="AZ85" i="2"/>
  <c r="AR85" i="2"/>
  <c r="AJ85" i="2"/>
  <c r="AB85" i="2"/>
  <c r="T85" i="2"/>
  <c r="L85" i="2"/>
  <c r="CD83" i="2"/>
  <c r="CB83" i="2"/>
  <c r="BV83" i="2"/>
  <c r="BT83" i="2"/>
  <c r="BN83" i="2"/>
  <c r="BL83" i="2"/>
  <c r="BF83" i="2"/>
  <c r="BD83" i="2"/>
  <c r="AX83" i="2"/>
  <c r="AV83" i="2"/>
  <c r="AP83" i="2"/>
  <c r="AN83" i="2"/>
  <c r="AH83" i="2"/>
  <c r="AF83" i="2"/>
  <c r="Z83" i="2"/>
  <c r="X83" i="2"/>
  <c r="R83" i="2"/>
  <c r="P83" i="2"/>
  <c r="J83" i="2"/>
  <c r="H83" i="2"/>
  <c r="CL81" i="2"/>
  <c r="CJ81" i="2"/>
  <c r="AL81" i="2"/>
  <c r="AJ81" i="2"/>
  <c r="AB81" i="2"/>
  <c r="CJ80" i="2"/>
  <c r="CF80" i="2"/>
  <c r="BZ80" i="2"/>
  <c r="BX80" i="2"/>
  <c r="BR80" i="2"/>
  <c r="BP80" i="2"/>
  <c r="BJ80" i="2"/>
  <c r="BH80" i="2"/>
  <c r="BB80" i="2"/>
  <c r="AZ80" i="2"/>
  <c r="AT80" i="2"/>
  <c r="AR80" i="2"/>
  <c r="AL80" i="2"/>
  <c r="AJ80" i="2"/>
  <c r="AD80" i="2"/>
  <c r="AB80" i="2"/>
  <c r="T80" i="2"/>
  <c r="N80" i="2"/>
  <c r="L80" i="2"/>
  <c r="CJ79" i="2"/>
  <c r="CF79" i="2"/>
  <c r="BR79" i="2"/>
  <c r="BP79" i="2"/>
  <c r="BB79" i="2"/>
  <c r="AZ79" i="2"/>
  <c r="AR79" i="2"/>
  <c r="AJ79" i="2"/>
  <c r="V79" i="2"/>
  <c r="T79" i="2"/>
  <c r="CJ78" i="2"/>
  <c r="CF78" i="2"/>
  <c r="BZ78" i="2"/>
  <c r="BX78" i="2"/>
  <c r="BB78" i="2"/>
  <c r="AZ78" i="2"/>
  <c r="AT78" i="2"/>
  <c r="AR78" i="2"/>
  <c r="AL78" i="2"/>
  <c r="AJ78" i="2"/>
  <c r="CJ77" i="2"/>
  <c r="CN77" i="2" s="1"/>
  <c r="CJ75" i="2"/>
  <c r="CH75" i="2"/>
  <c r="CF75" i="2"/>
  <c r="BZ75" i="2"/>
  <c r="BX75" i="2"/>
  <c r="BR75" i="2"/>
  <c r="BP75" i="2"/>
  <c r="BH75" i="2"/>
  <c r="AZ75" i="2"/>
  <c r="AT75" i="2"/>
  <c r="AR75" i="2"/>
  <c r="AL75" i="2"/>
  <c r="AJ75" i="2"/>
  <c r="AD75" i="2"/>
  <c r="AB75" i="2"/>
  <c r="V75" i="2"/>
  <c r="T75" i="2"/>
  <c r="N75" i="2"/>
  <c r="L75" i="2"/>
  <c r="CJ74" i="2"/>
  <c r="CF74" i="2"/>
  <c r="BX74" i="2"/>
  <c r="BR74" i="2"/>
  <c r="BP74" i="2"/>
  <c r="BB74" i="2"/>
  <c r="AZ74" i="2"/>
  <c r="AJ74" i="2"/>
  <c r="CD72" i="2"/>
  <c r="CF72" i="2" s="1"/>
  <c r="BV72" i="2"/>
  <c r="BT72" i="2"/>
  <c r="BN72" i="2"/>
  <c r="BL72" i="2"/>
  <c r="BF72" i="2"/>
  <c r="BH72" i="2" s="1"/>
  <c r="AX72" i="2"/>
  <c r="AV72" i="2"/>
  <c r="AP72" i="2"/>
  <c r="AN72" i="2"/>
  <c r="AH72" i="2"/>
  <c r="AF72" i="2"/>
  <c r="Z72" i="2"/>
  <c r="X72" i="2"/>
  <c r="R72" i="2"/>
  <c r="T72" i="2" s="1"/>
  <c r="J72" i="2"/>
  <c r="H72" i="2"/>
  <c r="CJ70" i="2"/>
  <c r="CJ69" i="2"/>
  <c r="CF69" i="2"/>
  <c r="BZ69" i="2"/>
  <c r="BR69" i="2"/>
  <c r="BP69" i="2"/>
  <c r="BH69" i="2"/>
  <c r="BB69" i="2"/>
  <c r="AZ69" i="2"/>
  <c r="AT69" i="2"/>
  <c r="AR69" i="2"/>
  <c r="AL69" i="2"/>
  <c r="AJ69" i="2"/>
  <c r="AD69" i="2"/>
  <c r="AB69" i="2"/>
  <c r="T69" i="2"/>
  <c r="N69" i="2"/>
  <c r="L69" i="2"/>
  <c r="CD67" i="2"/>
  <c r="CF67" i="2" s="1"/>
  <c r="BV67" i="2"/>
  <c r="BT67" i="2"/>
  <c r="BN67" i="2"/>
  <c r="BL67" i="2"/>
  <c r="BF67" i="2"/>
  <c r="BD67" i="2"/>
  <c r="AX67" i="2"/>
  <c r="AV67" i="2"/>
  <c r="AP67" i="2"/>
  <c r="AN67" i="2"/>
  <c r="AH67" i="2"/>
  <c r="AF67" i="2"/>
  <c r="Z67" i="2"/>
  <c r="X67" i="2"/>
  <c r="R67" i="2"/>
  <c r="P67" i="2"/>
  <c r="J67" i="2"/>
  <c r="H67" i="2"/>
  <c r="CJ64" i="2"/>
  <c r="CF64" i="2"/>
  <c r="BZ64" i="2"/>
  <c r="BX64" i="2"/>
  <c r="BR64" i="2"/>
  <c r="BP64" i="2"/>
  <c r="BJ64" i="2"/>
  <c r="BH64" i="2"/>
  <c r="BB64" i="2"/>
  <c r="AZ64" i="2"/>
  <c r="AT64" i="2"/>
  <c r="AR64" i="2"/>
  <c r="AL64" i="2"/>
  <c r="AJ64" i="2"/>
  <c r="AD64" i="2"/>
  <c r="AB64" i="2"/>
  <c r="V64" i="2"/>
  <c r="T64" i="2"/>
  <c r="N64" i="2"/>
  <c r="L64" i="2"/>
  <c r="CL63" i="2"/>
  <c r="CJ63" i="2"/>
  <c r="BJ63" i="2"/>
  <c r="BH63" i="2"/>
  <c r="CJ62" i="2"/>
  <c r="CF62" i="2"/>
  <c r="BZ62" i="2"/>
  <c r="BX62" i="2"/>
  <c r="CJ61" i="2"/>
  <c r="BZ61" i="2"/>
  <c r="BX61" i="2"/>
  <c r="CJ60" i="2"/>
  <c r="BZ60" i="2"/>
  <c r="BX60" i="2"/>
  <c r="CJ59" i="2"/>
  <c r="AD59" i="2"/>
  <c r="AB59" i="2"/>
  <c r="CF58" i="2"/>
  <c r="BF56" i="2"/>
  <c r="P56" i="2"/>
  <c r="CL52" i="2"/>
  <c r="CN52" i="2" s="1"/>
  <c r="BH52" i="2"/>
  <c r="CJ51" i="2"/>
  <c r="CN51" i="2" s="1"/>
  <c r="CJ40" i="2"/>
  <c r="CH40" i="2"/>
  <c r="CF40" i="2"/>
  <c r="BX40" i="2"/>
  <c r="BJ40" i="2"/>
  <c r="BH40" i="2"/>
  <c r="AZ40" i="2"/>
  <c r="AL40" i="2"/>
  <c r="AJ40" i="2"/>
  <c r="AB40" i="2"/>
  <c r="N40" i="2"/>
  <c r="L40" i="2"/>
  <c r="CL39" i="2"/>
  <c r="CJ39" i="2"/>
  <c r="AR39" i="2"/>
  <c r="AL39" i="2"/>
  <c r="AJ39" i="2"/>
  <c r="CJ38" i="2"/>
  <c r="CF38" i="2"/>
  <c r="BZ38" i="2"/>
  <c r="BX38" i="2"/>
  <c r="BR38" i="2"/>
  <c r="BP38" i="2"/>
  <c r="BJ38" i="2"/>
  <c r="BH38" i="2"/>
  <c r="BB38" i="2"/>
  <c r="AZ38" i="2"/>
  <c r="AT38" i="2"/>
  <c r="AR38" i="2"/>
  <c r="AL38" i="2"/>
  <c r="AJ38" i="2"/>
  <c r="AD38" i="2"/>
  <c r="AB38" i="2"/>
  <c r="V38" i="2"/>
  <c r="T38" i="2"/>
  <c r="N38" i="2"/>
  <c r="L38" i="2"/>
  <c r="CD37" i="2"/>
  <c r="BV37" i="2"/>
  <c r="BT37" i="2"/>
  <c r="BN37" i="2"/>
  <c r="BL37" i="2"/>
  <c r="BF37" i="2"/>
  <c r="BD37" i="2"/>
  <c r="AX37" i="2"/>
  <c r="AV37" i="2"/>
  <c r="AP37" i="2"/>
  <c r="AN37" i="2"/>
  <c r="AH37" i="2"/>
  <c r="AF37" i="2"/>
  <c r="Z37" i="2"/>
  <c r="X37" i="2"/>
  <c r="R37" i="2"/>
  <c r="P37" i="2"/>
  <c r="J37" i="2"/>
  <c r="H37" i="2"/>
  <c r="CJ34" i="2"/>
  <c r="BZ34" i="2"/>
  <c r="BX34" i="2"/>
  <c r="CJ33" i="2"/>
  <c r="CF33" i="2"/>
  <c r="BZ33" i="2"/>
  <c r="BX33" i="2"/>
  <c r="BR33" i="2"/>
  <c r="BP33" i="2"/>
  <c r="BH33" i="2"/>
  <c r="BB33" i="2"/>
  <c r="AZ33" i="2"/>
  <c r="AT33" i="2"/>
  <c r="AR33" i="2"/>
  <c r="AL33" i="2"/>
  <c r="AJ33" i="2"/>
  <c r="AD33" i="2"/>
  <c r="AB33" i="2"/>
  <c r="V33" i="2"/>
  <c r="T33" i="2"/>
  <c r="N33" i="2"/>
  <c r="L33" i="2"/>
  <c r="CJ32" i="2"/>
  <c r="BB32" i="2"/>
  <c r="AZ32" i="2"/>
  <c r="CJ31" i="2"/>
  <c r="CF31" i="2"/>
  <c r="BZ31" i="2"/>
  <c r="BX31" i="2"/>
  <c r="BR31" i="2"/>
  <c r="BP31" i="2"/>
  <c r="BJ31" i="2"/>
  <c r="BH31" i="2"/>
  <c r="BB31" i="2"/>
  <c r="AZ31" i="2"/>
  <c r="AT31" i="2"/>
  <c r="AR31" i="2"/>
  <c r="AL31" i="2"/>
  <c r="AJ31" i="2"/>
  <c r="AD31" i="2"/>
  <c r="AB31" i="2"/>
  <c r="V31" i="2"/>
  <c r="T31" i="2"/>
  <c r="N31" i="2"/>
  <c r="L31" i="2"/>
  <c r="CJ28" i="2"/>
  <c r="CF28" i="2"/>
  <c r="BZ28" i="2"/>
  <c r="BX28" i="2"/>
  <c r="BR28" i="2"/>
  <c r="BP28" i="2"/>
  <c r="BH28" i="2"/>
  <c r="AZ28" i="2"/>
  <c r="AR28" i="2"/>
  <c r="AJ28" i="2"/>
  <c r="AB28" i="2"/>
  <c r="V28" i="2"/>
  <c r="T28" i="2"/>
  <c r="BN27" i="2"/>
  <c r="BL27" i="2"/>
  <c r="AP27" i="2"/>
  <c r="AN27" i="2"/>
  <c r="X27" i="2"/>
  <c r="R27" i="2"/>
  <c r="P27" i="2"/>
  <c r="CJ25" i="2"/>
  <c r="BR25" i="2"/>
  <c r="BP25" i="2"/>
  <c r="AT25" i="2"/>
  <c r="AR25" i="2"/>
  <c r="AD25" i="2"/>
  <c r="AB25" i="2"/>
  <c r="V25" i="2"/>
  <c r="T25" i="2"/>
  <c r="CD23" i="2"/>
  <c r="CB23" i="2"/>
  <c r="BV23" i="2"/>
  <c r="BT23" i="2"/>
  <c r="BN23" i="2"/>
  <c r="BL23" i="2"/>
  <c r="BF23" i="2"/>
  <c r="BD23" i="2"/>
  <c r="AX23" i="2"/>
  <c r="AV23" i="2"/>
  <c r="AP23" i="2"/>
  <c r="AN23" i="2"/>
  <c r="AH23" i="2"/>
  <c r="AF23" i="2"/>
  <c r="Z23" i="2"/>
  <c r="X23" i="2"/>
  <c r="R23" i="2"/>
  <c r="P23" i="2"/>
  <c r="J23" i="2"/>
  <c r="H23" i="2"/>
  <c r="CJ20" i="2"/>
  <c r="BZ20" i="2"/>
  <c r="BX20" i="2"/>
  <c r="BR20" i="2"/>
  <c r="BP20" i="2"/>
  <c r="BJ20" i="2"/>
  <c r="BH20" i="2"/>
  <c r="BB20" i="2"/>
  <c r="AZ20" i="2"/>
  <c r="AT20" i="2"/>
  <c r="AR20" i="2"/>
  <c r="V20" i="2"/>
  <c r="T20" i="2"/>
  <c r="CJ19" i="2"/>
  <c r="V19" i="2"/>
  <c r="T19" i="2"/>
  <c r="CJ16" i="2"/>
  <c r="CH16" i="2"/>
  <c r="CF16" i="2"/>
  <c r="BZ16" i="2"/>
  <c r="BX16" i="2"/>
  <c r="BR16" i="2"/>
  <c r="BP16" i="2"/>
  <c r="BJ16" i="2"/>
  <c r="BH16" i="2"/>
  <c r="BB16" i="2"/>
  <c r="AZ16" i="2"/>
  <c r="AT16" i="2"/>
  <c r="AR16" i="2"/>
  <c r="AL16" i="2"/>
  <c r="AJ16" i="2"/>
  <c r="AD16" i="2"/>
  <c r="AB16" i="2"/>
  <c r="V16" i="2"/>
  <c r="T16" i="2"/>
  <c r="N16" i="2"/>
  <c r="L16" i="2"/>
  <c r="CJ15" i="2"/>
  <c r="CF15" i="2"/>
  <c r="BX15" i="2"/>
  <c r="BR15" i="2"/>
  <c r="BP15" i="2"/>
  <c r="BJ15" i="2"/>
  <c r="BH15" i="2"/>
  <c r="AZ15" i="2"/>
  <c r="AT15" i="2"/>
  <c r="AR15" i="2"/>
  <c r="AL15" i="2"/>
  <c r="AJ15" i="2"/>
  <c r="AD15" i="2"/>
  <c r="AB15" i="2"/>
  <c r="V15" i="2"/>
  <c r="T15" i="2"/>
  <c r="N15" i="2"/>
  <c r="L15" i="2"/>
  <c r="CJ14" i="2"/>
  <c r="CH14" i="2"/>
  <c r="CF14" i="2"/>
  <c r="BZ14" i="2"/>
  <c r="BX14" i="2"/>
  <c r="BR14" i="2"/>
  <c r="BP14" i="2"/>
  <c r="BJ14" i="2"/>
  <c r="BH14" i="2"/>
  <c r="BB14" i="2"/>
  <c r="AZ14" i="2"/>
  <c r="AT14" i="2"/>
  <c r="AR14" i="2"/>
  <c r="AL14" i="2"/>
  <c r="AJ14" i="2"/>
  <c r="AD14" i="2"/>
  <c r="AB14" i="2"/>
  <c r="V14" i="2"/>
  <c r="T14" i="2"/>
  <c r="N14" i="2"/>
  <c r="L14" i="2"/>
  <c r="CJ13" i="2"/>
  <c r="CF13" i="2"/>
  <c r="BZ13" i="2"/>
  <c r="BX13" i="2"/>
  <c r="BR13" i="2"/>
  <c r="BP13" i="2"/>
  <c r="BJ13" i="2"/>
  <c r="BH13" i="2"/>
  <c r="BB13" i="2"/>
  <c r="AZ13" i="2"/>
  <c r="AT13" i="2"/>
  <c r="AR13" i="2"/>
  <c r="AJ13" i="2"/>
  <c r="AD13" i="2"/>
  <c r="AB13" i="2"/>
  <c r="V13" i="2"/>
  <c r="T13" i="2"/>
  <c r="N13" i="2"/>
  <c r="L13" i="2"/>
  <c r="CJ12" i="2"/>
  <c r="CF12" i="2"/>
  <c r="BZ12" i="2"/>
  <c r="BX12" i="2"/>
  <c r="BR12" i="2"/>
  <c r="BP12" i="2"/>
  <c r="BJ12" i="2"/>
  <c r="BH12" i="2"/>
  <c r="BB12" i="2"/>
  <c r="AZ12" i="2"/>
  <c r="AT12" i="2"/>
  <c r="AR12" i="2"/>
  <c r="AJ12" i="2"/>
  <c r="AB12" i="2"/>
  <c r="V12" i="2"/>
  <c r="T12" i="2"/>
  <c r="CD10" i="2"/>
  <c r="CB10" i="2"/>
  <c r="BV10" i="2"/>
  <c r="BT10" i="2"/>
  <c r="BN10" i="2"/>
  <c r="BL10" i="2"/>
  <c r="BF10" i="2"/>
  <c r="BD10" i="2"/>
  <c r="AX10" i="2"/>
  <c r="AV10" i="2"/>
  <c r="AP10" i="2"/>
  <c r="AN10" i="2"/>
  <c r="AH10" i="2"/>
  <c r="AF10" i="2"/>
  <c r="Z10" i="2"/>
  <c r="X10" i="2"/>
  <c r="R10" i="2"/>
  <c r="P10" i="2"/>
  <c r="J10" i="2"/>
  <c r="H10" i="2"/>
  <c r="CP9" i="2"/>
  <c r="CN9" i="2"/>
  <c r="CJ7" i="2"/>
  <c r="CF7" i="2"/>
  <c r="BZ7" i="2"/>
  <c r="BX7" i="2"/>
  <c r="BR7" i="2"/>
  <c r="BP7" i="2"/>
  <c r="BH7" i="2"/>
  <c r="BB7" i="2"/>
  <c r="AZ7" i="2"/>
  <c r="AT7" i="2"/>
  <c r="AR7" i="2"/>
  <c r="AL7" i="2"/>
  <c r="AJ7" i="2"/>
  <c r="AD7" i="2"/>
  <c r="AB7" i="2"/>
  <c r="V7" i="2"/>
  <c r="T7" i="2"/>
  <c r="N7" i="2"/>
  <c r="L7" i="2"/>
  <c r="CP6" i="2"/>
  <c r="CH6" i="2"/>
  <c r="CF6" i="2"/>
  <c r="BZ6" i="2"/>
  <c r="BX6" i="2"/>
  <c r="BR6" i="2"/>
  <c r="BP6" i="2"/>
  <c r="BJ6" i="2"/>
  <c r="BH6" i="2"/>
  <c r="BB6" i="2"/>
  <c r="AZ6" i="2"/>
  <c r="AT6" i="2"/>
  <c r="AR6" i="2"/>
  <c r="AL6" i="2"/>
  <c r="AJ6" i="2"/>
  <c r="BF109" i="1"/>
  <c r="CJ285" i="2" l="1"/>
  <c r="CJ159" i="2"/>
  <c r="CL230" i="2"/>
  <c r="CJ240" i="2"/>
  <c r="CL240" i="2"/>
  <c r="AD240" i="2"/>
  <c r="AT240" i="2"/>
  <c r="BJ240" i="2"/>
  <c r="CL172" i="2"/>
  <c r="CJ172" i="2"/>
  <c r="CJ154" i="2"/>
  <c r="CN261" i="2"/>
  <c r="T265" i="2"/>
  <c r="L285" i="2"/>
  <c r="CP152" i="2"/>
  <c r="CN173" i="2"/>
  <c r="CN78" i="2"/>
  <c r="CN257" i="2"/>
  <c r="CN183" i="2"/>
  <c r="AZ72" i="2"/>
  <c r="AB265" i="2"/>
  <c r="CN284" i="2"/>
  <c r="CN292" i="2"/>
  <c r="CN6" i="2"/>
  <c r="CN7" i="2"/>
  <c r="CN15" i="2"/>
  <c r="CF230" i="2"/>
  <c r="CN251" i="2"/>
  <c r="CN256" i="2"/>
  <c r="CN299" i="2"/>
  <c r="N105" i="2"/>
  <c r="AL23" i="2"/>
  <c r="CP51" i="2"/>
  <c r="BR67" i="2"/>
  <c r="BR72" i="2"/>
  <c r="CP80" i="2"/>
  <c r="AL265" i="2"/>
  <c r="BB265" i="2"/>
  <c r="CP277" i="2"/>
  <c r="CP281" i="2"/>
  <c r="CP283" i="2"/>
  <c r="AD285" i="2"/>
  <c r="AT285" i="2"/>
  <c r="T300" i="2"/>
  <c r="AJ300" i="2"/>
  <c r="AZ300" i="2"/>
  <c r="BX72" i="2"/>
  <c r="AR265" i="2"/>
  <c r="BH265" i="2"/>
  <c r="CP256" i="2"/>
  <c r="N285" i="2"/>
  <c r="CP164" i="2"/>
  <c r="CP14" i="2"/>
  <c r="CN19" i="2"/>
  <c r="BJ23" i="2"/>
  <c r="CP40" i="2"/>
  <c r="AD67" i="2"/>
  <c r="AB72" i="2"/>
  <c r="AR72" i="2"/>
  <c r="CP255" i="2"/>
  <c r="CP261" i="2"/>
  <c r="V265" i="2"/>
  <c r="AJ265" i="2"/>
  <c r="AZ265" i="2"/>
  <c r="CP270" i="2"/>
  <c r="BZ300" i="2"/>
  <c r="CN80" i="2"/>
  <c r="CP182" i="2"/>
  <c r="L265" i="2"/>
  <c r="CP7" i="2"/>
  <c r="L23" i="2"/>
  <c r="AB23" i="2"/>
  <c r="AR23" i="2"/>
  <c r="BH23" i="2"/>
  <c r="CN61" i="2"/>
  <c r="AR67" i="2"/>
  <c r="BH67" i="2"/>
  <c r="BX67" i="2"/>
  <c r="AL72" i="2"/>
  <c r="CP93" i="2"/>
  <c r="CP143" i="2"/>
  <c r="CP148" i="2"/>
  <c r="CN149" i="2"/>
  <c r="CN182" i="2"/>
  <c r="AB199" i="2"/>
  <c r="AR199" i="2"/>
  <c r="BH199" i="2"/>
  <c r="CP203" i="2"/>
  <c r="CN212" i="2"/>
  <c r="BH230" i="2"/>
  <c r="N265" i="2"/>
  <c r="AT265" i="2"/>
  <c r="CP284" i="2"/>
  <c r="P133" i="2"/>
  <c r="AF133" i="2"/>
  <c r="AF136" i="2" s="1"/>
  <c r="CN12" i="2"/>
  <c r="CN13" i="2"/>
  <c r="CP19" i="2"/>
  <c r="BP23" i="2"/>
  <c r="CF23" i="2"/>
  <c r="T27" i="2"/>
  <c r="CN31" i="2"/>
  <c r="CN33" i="2"/>
  <c r="CP62" i="2"/>
  <c r="CN64" i="2"/>
  <c r="T67" i="2"/>
  <c r="AJ67" i="2"/>
  <c r="AZ67" i="2"/>
  <c r="AD72" i="2"/>
  <c r="CP77" i="2"/>
  <c r="CN85" i="2"/>
  <c r="L90" i="2"/>
  <c r="CP157" i="2"/>
  <c r="V159" i="2"/>
  <c r="CN185" i="2"/>
  <c r="CP189" i="2"/>
  <c r="CN226" i="2"/>
  <c r="CP251" i="2"/>
  <c r="CP257" i="2"/>
  <c r="AD265" i="2"/>
  <c r="CN270" i="2"/>
  <c r="CP275" i="2"/>
  <c r="CP33" i="2"/>
  <c r="CN40" i="2"/>
  <c r="CP75" i="2"/>
  <c r="BP141" i="2"/>
  <c r="CN152" i="2"/>
  <c r="AJ159" i="2"/>
  <c r="CN162" i="2"/>
  <c r="CN168" i="2"/>
  <c r="CP173" i="2"/>
  <c r="CN186" i="2"/>
  <c r="CP191" i="2"/>
  <c r="AL199" i="2"/>
  <c r="BB199" i="2"/>
  <c r="BR199" i="2"/>
  <c r="CP218" i="2"/>
  <c r="CN221" i="2"/>
  <c r="AB230" i="2"/>
  <c r="AR230" i="2"/>
  <c r="CN234" i="2"/>
  <c r="T240" i="2"/>
  <c r="AJ240" i="2"/>
  <c r="AZ240" i="2"/>
  <c r="CP254" i="2"/>
  <c r="BP265" i="2"/>
  <c r="CN271" i="2"/>
  <c r="CP16" i="2"/>
  <c r="BJ67" i="2"/>
  <c r="BT133" i="2"/>
  <c r="BT136" i="2" s="1"/>
  <c r="CP13" i="2"/>
  <c r="AD23" i="2"/>
  <c r="BR27" i="2"/>
  <c r="CP38" i="2"/>
  <c r="AL67" i="2"/>
  <c r="CP87" i="2"/>
  <c r="CN98" i="2"/>
  <c r="CJ199" i="2"/>
  <c r="CN253" i="2"/>
  <c r="CN255" i="2"/>
  <c r="AB300" i="2"/>
  <c r="AR300" i="2"/>
  <c r="CD133" i="2"/>
  <c r="CD136" i="2" s="1"/>
  <c r="CP64" i="2"/>
  <c r="BP67" i="2"/>
  <c r="J133" i="2"/>
  <c r="J136" i="2" s="1"/>
  <c r="Z133" i="2"/>
  <c r="Z136" i="2" s="1"/>
  <c r="AP133" i="2"/>
  <c r="BF133" i="2"/>
  <c r="BZ10" i="2"/>
  <c r="CN14" i="2"/>
  <c r="T23" i="2"/>
  <c r="AZ23" i="2"/>
  <c r="CN63" i="2"/>
  <c r="L67" i="2"/>
  <c r="AJ72" i="2"/>
  <c r="CP78" i="2"/>
  <c r="CP79" i="2"/>
  <c r="CN86" i="2"/>
  <c r="CP102" i="2"/>
  <c r="CN144" i="2"/>
  <c r="CP150" i="2"/>
  <c r="CN156" i="2"/>
  <c r="CN180" i="2"/>
  <c r="CP183" i="2"/>
  <c r="CP188" i="2"/>
  <c r="AJ230" i="2"/>
  <c r="BZ230" i="2"/>
  <c r="CJ244" i="2"/>
  <c r="CN244" i="2" s="1"/>
  <c r="BX265" i="2"/>
  <c r="CN277" i="2"/>
  <c r="BP300" i="2"/>
  <c r="AV133" i="2"/>
  <c r="AV136" i="2" s="1"/>
  <c r="CP28" i="2"/>
  <c r="BL154" i="2"/>
  <c r="BL337" i="2" s="1"/>
  <c r="T159" i="2"/>
  <c r="CP185" i="2"/>
  <c r="CP210" i="2"/>
  <c r="CN210" i="2"/>
  <c r="CP279" i="2"/>
  <c r="CN279" i="2"/>
  <c r="BR285" i="2"/>
  <c r="BP285" i="2"/>
  <c r="CP286" i="2"/>
  <c r="CN286" i="2"/>
  <c r="CP299" i="2"/>
  <c r="V300" i="2"/>
  <c r="AL300" i="2"/>
  <c r="BB300" i="2"/>
  <c r="CN315" i="2"/>
  <c r="L315" i="2"/>
  <c r="AN154" i="2"/>
  <c r="AN337" i="2" s="1"/>
  <c r="BJ10" i="2"/>
  <c r="CH10" i="2"/>
  <c r="R133" i="2"/>
  <c r="AX133" i="2"/>
  <c r="AX136" i="2" s="1"/>
  <c r="CP12" i="2"/>
  <c r="BR23" i="2"/>
  <c r="CJ67" i="2"/>
  <c r="CN59" i="2"/>
  <c r="AB67" i="2"/>
  <c r="BB72" i="2"/>
  <c r="CP149" i="2"/>
  <c r="BD154" i="2"/>
  <c r="BJ154" i="2" s="1"/>
  <c r="CP156" i="2"/>
  <c r="CP168" i="2"/>
  <c r="CP233" i="2"/>
  <c r="CN233" i="2"/>
  <c r="CH265" i="2"/>
  <c r="CF265" i="2"/>
  <c r="CP271" i="2"/>
  <c r="CJ300" i="2"/>
  <c r="L300" i="2"/>
  <c r="BH56" i="2"/>
  <c r="BV133" i="2"/>
  <c r="AT27" i="2"/>
  <c r="CN38" i="2"/>
  <c r="CN62" i="2"/>
  <c r="BB67" i="2"/>
  <c r="L105" i="2"/>
  <c r="AH133" i="2"/>
  <c r="BL133" i="2"/>
  <c r="BL136" i="2" s="1"/>
  <c r="CN16" i="2"/>
  <c r="CN20" i="2"/>
  <c r="CP20" i="2"/>
  <c r="BX23" i="2"/>
  <c r="CN25" i="2"/>
  <c r="CN58" i="2"/>
  <c r="CP59" i="2"/>
  <c r="V67" i="2"/>
  <c r="CJ72" i="2"/>
  <c r="AT72" i="2"/>
  <c r="BZ72" i="2"/>
  <c r="CN75" i="2"/>
  <c r="CP85" i="2"/>
  <c r="CN87" i="2"/>
  <c r="CN102" i="2"/>
  <c r="CP105" i="2"/>
  <c r="CP108" i="2"/>
  <c r="V141" i="2"/>
  <c r="T141" i="2"/>
  <c r="AV154" i="2"/>
  <c r="H154" i="2"/>
  <c r="CN189" i="2"/>
  <c r="N199" i="2"/>
  <c r="AD199" i="2"/>
  <c r="AT199" i="2"/>
  <c r="BJ199" i="2"/>
  <c r="CP211" i="2"/>
  <c r="CN211" i="2"/>
  <c r="CP253" i="2"/>
  <c r="CN272" i="2"/>
  <c r="CP272" i="2"/>
  <c r="BJ285" i="2"/>
  <c r="BH285" i="2"/>
  <c r="BZ285" i="2"/>
  <c r="BX285" i="2"/>
  <c r="AD300" i="2"/>
  <c r="AT300" i="2"/>
  <c r="BZ265" i="2"/>
  <c r="CP295" i="2"/>
  <c r="H133" i="2"/>
  <c r="X133" i="2"/>
  <c r="AN133" i="2"/>
  <c r="AN136" i="2" s="1"/>
  <c r="BD133" i="2"/>
  <c r="BD136" i="2" s="1"/>
  <c r="BN133" i="2"/>
  <c r="BN136" i="2" s="1"/>
  <c r="CB133" i="2"/>
  <c r="CB136" i="2" s="1"/>
  <c r="CP15" i="2"/>
  <c r="AJ23" i="2"/>
  <c r="CP31" i="2"/>
  <c r="CP39" i="2"/>
  <c r="CP61" i="2"/>
  <c r="CP63" i="2"/>
  <c r="AT67" i="2"/>
  <c r="BZ67" i="2"/>
  <c r="CP86" i="2"/>
  <c r="CJ116" i="2"/>
  <c r="CP116" i="2" s="1"/>
  <c r="CP144" i="2"/>
  <c r="CN150" i="2"/>
  <c r="AP337" i="2"/>
  <c r="BF337" i="2"/>
  <c r="CP162" i="2"/>
  <c r="CP180" i="2"/>
  <c r="CP181" i="2"/>
  <c r="CP186" i="2"/>
  <c r="CP212" i="2"/>
  <c r="CP221" i="2"/>
  <c r="BR230" i="2"/>
  <c r="CH230" i="2"/>
  <c r="CP234" i="2"/>
  <c r="V240" i="2"/>
  <c r="AL240" i="2"/>
  <c r="BB240" i="2"/>
  <c r="BR265" i="2"/>
  <c r="CP269" i="2"/>
  <c r="CP274" i="2"/>
  <c r="AL285" i="2"/>
  <c r="BR300" i="2"/>
  <c r="CP304" i="2"/>
  <c r="P337" i="2"/>
  <c r="CN188" i="2"/>
  <c r="CN203" i="2"/>
  <c r="CN218" i="2"/>
  <c r="CN224" i="2"/>
  <c r="BJ230" i="2"/>
  <c r="AB240" i="2"/>
  <c r="AR240" i="2"/>
  <c r="BH240" i="2"/>
  <c r="CN254" i="2"/>
  <c r="CP265" i="2"/>
  <c r="BJ265" i="2"/>
  <c r="CP292" i="2"/>
  <c r="N300" i="2"/>
  <c r="P136" i="2"/>
  <c r="V37" i="2"/>
  <c r="T37" i="2"/>
  <c r="BB37" i="2"/>
  <c r="AZ37" i="2"/>
  <c r="BR37" i="2"/>
  <c r="BP37" i="2"/>
  <c r="CF37" i="2"/>
  <c r="CP60" i="2"/>
  <c r="CN60" i="2"/>
  <c r="CP70" i="2"/>
  <c r="CN70" i="2"/>
  <c r="CP74" i="2"/>
  <c r="CN74" i="2"/>
  <c r="N83" i="2"/>
  <c r="L83" i="2"/>
  <c r="AD83" i="2"/>
  <c r="AB83" i="2"/>
  <c r="AT83" i="2"/>
  <c r="AR83" i="2"/>
  <c r="BJ83" i="2"/>
  <c r="BH83" i="2"/>
  <c r="BZ83" i="2"/>
  <c r="BX83" i="2"/>
  <c r="CJ83" i="2"/>
  <c r="AL90" i="2"/>
  <c r="AJ90" i="2"/>
  <c r="BB90" i="2"/>
  <c r="AZ90" i="2"/>
  <c r="BR90" i="2"/>
  <c r="BP90" i="2"/>
  <c r="CP142" i="2"/>
  <c r="CN142" i="2"/>
  <c r="J154" i="2"/>
  <c r="Z154" i="2"/>
  <c r="AB154" i="2" s="1"/>
  <c r="CD337" i="2"/>
  <c r="CF154" i="2"/>
  <c r="CJ10" i="2"/>
  <c r="CP34" i="2"/>
  <c r="CN34" i="2"/>
  <c r="AL37" i="2"/>
  <c r="AJ37" i="2"/>
  <c r="V23" i="2"/>
  <c r="BB23" i="2"/>
  <c r="CH23" i="2"/>
  <c r="V27" i="2"/>
  <c r="BP27" i="2"/>
  <c r="CN28" i="2"/>
  <c r="CJ90" i="2"/>
  <c r="CJ97" i="2"/>
  <c r="CH116" i="2"/>
  <c r="CF116" i="2"/>
  <c r="CP131" i="2"/>
  <c r="CN131" i="2"/>
  <c r="CP139" i="2"/>
  <c r="CN139" i="2"/>
  <c r="N141" i="2"/>
  <c r="CN143" i="2"/>
  <c r="N159" i="2"/>
  <c r="L159" i="2"/>
  <c r="L10" i="2"/>
  <c r="T10" i="2"/>
  <c r="AB10" i="2"/>
  <c r="AJ10" i="2"/>
  <c r="AR10" i="2"/>
  <c r="AZ10" i="2"/>
  <c r="BH10" i="2"/>
  <c r="BP10" i="2"/>
  <c r="BX10" i="2"/>
  <c r="CF10" i="2"/>
  <c r="N23" i="2"/>
  <c r="AT23" i="2"/>
  <c r="BZ23" i="2"/>
  <c r="CJ23" i="2"/>
  <c r="CP25" i="2"/>
  <c r="AD27" i="2"/>
  <c r="AB27" i="2"/>
  <c r="N37" i="2"/>
  <c r="CJ37" i="2"/>
  <c r="CN37" i="2" s="1"/>
  <c r="L37" i="2"/>
  <c r="AD37" i="2"/>
  <c r="AB37" i="2"/>
  <c r="AT37" i="2"/>
  <c r="AR37" i="2"/>
  <c r="BJ37" i="2"/>
  <c r="BH37" i="2"/>
  <c r="BZ37" i="2"/>
  <c r="BX37" i="2"/>
  <c r="V56" i="2"/>
  <c r="CJ56" i="2"/>
  <c r="T56" i="2"/>
  <c r="CP69" i="2"/>
  <c r="CN69" i="2"/>
  <c r="N72" i="2"/>
  <c r="BP72" i="2"/>
  <c r="CP81" i="2"/>
  <c r="CN81" i="2"/>
  <c r="V83" i="2"/>
  <c r="T83" i="2"/>
  <c r="AL83" i="2"/>
  <c r="AJ83" i="2"/>
  <c r="BB83" i="2"/>
  <c r="AZ83" i="2"/>
  <c r="BR83" i="2"/>
  <c r="BP83" i="2"/>
  <c r="CH83" i="2"/>
  <c r="CF83" i="2"/>
  <c r="AD90" i="2"/>
  <c r="AB90" i="2"/>
  <c r="AT90" i="2"/>
  <c r="AR90" i="2"/>
  <c r="BJ90" i="2"/>
  <c r="BH90" i="2"/>
  <c r="BZ90" i="2"/>
  <c r="BX90" i="2"/>
  <c r="AL141" i="2"/>
  <c r="AJ141" i="2"/>
  <c r="R154" i="2"/>
  <c r="BT154" i="2"/>
  <c r="BP159" i="2"/>
  <c r="BR159" i="2"/>
  <c r="N10" i="2"/>
  <c r="V10" i="2"/>
  <c r="AD10" i="2"/>
  <c r="AL10" i="2"/>
  <c r="AT10" i="2"/>
  <c r="BB10" i="2"/>
  <c r="BR10" i="2"/>
  <c r="AR27" i="2"/>
  <c r="CJ27" i="2"/>
  <c r="CP32" i="2"/>
  <c r="CN32" i="2"/>
  <c r="CN79" i="2"/>
  <c r="BZ112" i="2"/>
  <c r="BX112" i="2"/>
  <c r="CP114" i="2"/>
  <c r="CN114" i="2"/>
  <c r="CP140" i="2"/>
  <c r="CN140" i="2"/>
  <c r="X337" i="2"/>
  <c r="BB159" i="2"/>
  <c r="AZ159" i="2"/>
  <c r="CP161" i="2"/>
  <c r="CN161" i="2"/>
  <c r="CP169" i="2"/>
  <c r="CN169" i="2"/>
  <c r="N172" i="2"/>
  <c r="L172" i="2"/>
  <c r="AD172" i="2"/>
  <c r="AB172" i="2"/>
  <c r="AT172" i="2"/>
  <c r="AR172" i="2"/>
  <c r="BJ172" i="2"/>
  <c r="BH172" i="2"/>
  <c r="BZ172" i="2"/>
  <c r="BX172" i="2"/>
  <c r="CP174" i="2"/>
  <c r="CN174" i="2"/>
  <c r="CP184" i="2"/>
  <c r="CN184" i="2"/>
  <c r="V199" i="2"/>
  <c r="CH199" i="2"/>
  <c r="CF199" i="2"/>
  <c r="N67" i="2"/>
  <c r="L72" i="2"/>
  <c r="N90" i="2"/>
  <c r="L141" i="2"/>
  <c r="BV154" i="2"/>
  <c r="AF337" i="2"/>
  <c r="AL159" i="2"/>
  <c r="CP209" i="2"/>
  <c r="CN209" i="2"/>
  <c r="CP213" i="2"/>
  <c r="CN213" i="2"/>
  <c r="AX337" i="2"/>
  <c r="BN154" i="2"/>
  <c r="AJ154" i="2"/>
  <c r="CN157" i="2"/>
  <c r="CP165" i="2"/>
  <c r="CN165" i="2"/>
  <c r="CP170" i="2"/>
  <c r="CN170" i="2"/>
  <c r="V172" i="2"/>
  <c r="T172" i="2"/>
  <c r="AL172" i="2"/>
  <c r="AJ172" i="2"/>
  <c r="BB172" i="2"/>
  <c r="AZ172" i="2"/>
  <c r="BR172" i="2"/>
  <c r="BP172" i="2"/>
  <c r="CH172" i="2"/>
  <c r="CF172" i="2"/>
  <c r="CP179" i="2"/>
  <c r="CN179" i="2"/>
  <c r="CN181" i="2"/>
  <c r="CP190" i="2"/>
  <c r="CN190" i="2"/>
  <c r="BZ199" i="2"/>
  <c r="BX199" i="2"/>
  <c r="CP224" i="2"/>
  <c r="V230" i="2"/>
  <c r="T230" i="2"/>
  <c r="AT305" i="2"/>
  <c r="AR305" i="2"/>
  <c r="CL305" i="2"/>
  <c r="CP305" i="2" s="1"/>
  <c r="CB337" i="2"/>
  <c r="AH337" i="2"/>
  <c r="AL154" i="2"/>
  <c r="CN164" i="2"/>
  <c r="CP187" i="2"/>
  <c r="CN187" i="2"/>
  <c r="CN191" i="2"/>
  <c r="T199" i="2"/>
  <c r="AJ199" i="2"/>
  <c r="AZ199" i="2"/>
  <c r="BP199" i="2"/>
  <c r="CP201" i="2"/>
  <c r="CN201" i="2"/>
  <c r="CP214" i="2"/>
  <c r="CN214" i="2"/>
  <c r="CJ230" i="2"/>
  <c r="L230" i="2"/>
  <c r="BB230" i="2"/>
  <c r="AZ230" i="2"/>
  <c r="L199" i="2"/>
  <c r="N230" i="2"/>
  <c r="AT230" i="2"/>
  <c r="BR240" i="2"/>
  <c r="BP240" i="2"/>
  <c r="CN281" i="2"/>
  <c r="AB285" i="2"/>
  <c r="AR285" i="2"/>
  <c r="CN304" i="2"/>
  <c r="CN208" i="2"/>
  <c r="CN227" i="2"/>
  <c r="AL230" i="2"/>
  <c r="BX230" i="2"/>
  <c r="CP237" i="2"/>
  <c r="CN237" i="2"/>
  <c r="CP245" i="2"/>
  <c r="CN245" i="2"/>
  <c r="CP267" i="2"/>
  <c r="CN267" i="2"/>
  <c r="CP285" i="2"/>
  <c r="CP294" i="2"/>
  <c r="CN294" i="2"/>
  <c r="BX300" i="2"/>
  <c r="CN228" i="2"/>
  <c r="AD230" i="2"/>
  <c r="BP230" i="2"/>
  <c r="N240" i="2"/>
  <c r="BZ240" i="2"/>
  <c r="BX240" i="2"/>
  <c r="CN269" i="2"/>
  <c r="CN274" i="2"/>
  <c r="AJ285" i="2"/>
  <c r="CN295" i="2"/>
  <c r="L240" i="2"/>
  <c r="CN243" i="2"/>
  <c r="CN332" i="1"/>
  <c r="CL332" i="1"/>
  <c r="BH332" i="1"/>
  <c r="CD331" i="1"/>
  <c r="CF331" i="1" s="1"/>
  <c r="BX331" i="1"/>
  <c r="BV331" i="1"/>
  <c r="BN331" i="1"/>
  <c r="BP331" i="1" s="1"/>
  <c r="BH331" i="1"/>
  <c r="BF331" i="1"/>
  <c r="AX331" i="1"/>
  <c r="AZ331" i="1" s="1"/>
  <c r="AR331" i="1"/>
  <c r="AP331" i="1"/>
  <c r="AH331" i="1"/>
  <c r="AJ331" i="1" s="1"/>
  <c r="AB331" i="1"/>
  <c r="Z331" i="1"/>
  <c r="Z353" i="1" s="1"/>
  <c r="R331" i="1"/>
  <c r="T331" i="1" s="1"/>
  <c r="L331" i="1"/>
  <c r="J331" i="1"/>
  <c r="CL331" i="1" s="1"/>
  <c r="CN331" i="1" s="1"/>
  <c r="CN330" i="1"/>
  <c r="CL330" i="1"/>
  <c r="CF330" i="1"/>
  <c r="BX330" i="1"/>
  <c r="BP330" i="1"/>
  <c r="BH330" i="1"/>
  <c r="AZ330" i="1"/>
  <c r="AR330" i="1"/>
  <c r="AJ330" i="1"/>
  <c r="AB330" i="1"/>
  <c r="T330" i="1"/>
  <c r="L330" i="1"/>
  <c r="CP321" i="1"/>
  <c r="CN321" i="1"/>
  <c r="CL321" i="1"/>
  <c r="CJ321" i="1"/>
  <c r="AT321" i="1"/>
  <c r="AR321" i="1"/>
  <c r="AP321" i="1"/>
  <c r="AN321" i="1"/>
  <c r="CP320" i="1"/>
  <c r="CN320" i="1"/>
  <c r="CL320" i="1"/>
  <c r="CJ320" i="1"/>
  <c r="AT320" i="1"/>
  <c r="AR320" i="1"/>
  <c r="CP316" i="1"/>
  <c r="CN316" i="1"/>
  <c r="CL316" i="1"/>
  <c r="CJ316" i="1"/>
  <c r="CF316" i="1"/>
  <c r="CD316" i="1"/>
  <c r="BZ316" i="1"/>
  <c r="BX316" i="1"/>
  <c r="BV316" i="1"/>
  <c r="BT316" i="1"/>
  <c r="BR316" i="1"/>
  <c r="BP316" i="1"/>
  <c r="BN316" i="1"/>
  <c r="BL316" i="1"/>
  <c r="BH316" i="1"/>
  <c r="BF316" i="1"/>
  <c r="BB316" i="1"/>
  <c r="AZ316" i="1"/>
  <c r="AX316" i="1"/>
  <c r="AV316" i="1"/>
  <c r="AT316" i="1"/>
  <c r="AR316" i="1"/>
  <c r="AP316" i="1"/>
  <c r="AN316" i="1"/>
  <c r="AL316" i="1"/>
  <c r="AJ316" i="1"/>
  <c r="AH316" i="1"/>
  <c r="AF316" i="1"/>
  <c r="AD316" i="1"/>
  <c r="AB316" i="1"/>
  <c r="Z316" i="1"/>
  <c r="X316" i="1"/>
  <c r="V316" i="1"/>
  <c r="T316" i="1"/>
  <c r="R316" i="1"/>
  <c r="P316" i="1"/>
  <c r="N316" i="1"/>
  <c r="L316" i="1"/>
  <c r="J316" i="1"/>
  <c r="H316" i="1"/>
  <c r="CP315" i="1"/>
  <c r="CN315" i="1"/>
  <c r="CL315" i="1"/>
  <c r="CJ315" i="1"/>
  <c r="CF315" i="1"/>
  <c r="BZ315" i="1"/>
  <c r="BX315" i="1"/>
  <c r="BR315" i="1"/>
  <c r="BP315" i="1"/>
  <c r="BH315" i="1"/>
  <c r="BB315" i="1"/>
  <c r="AZ315" i="1"/>
  <c r="AT315" i="1"/>
  <c r="AR315" i="1"/>
  <c r="AL315" i="1"/>
  <c r="AJ315" i="1"/>
  <c r="AD315" i="1"/>
  <c r="AB315" i="1"/>
  <c r="V315" i="1"/>
  <c r="T315" i="1"/>
  <c r="N315" i="1"/>
  <c r="L315" i="1"/>
  <c r="CP311" i="1"/>
  <c r="CN311" i="1"/>
  <c r="CL311" i="1"/>
  <c r="CJ311" i="1"/>
  <c r="CF311" i="1"/>
  <c r="BZ311" i="1"/>
  <c r="BX311" i="1"/>
  <c r="BR311" i="1"/>
  <c r="BP311" i="1"/>
  <c r="BJ311" i="1"/>
  <c r="BH311" i="1"/>
  <c r="BB311" i="1"/>
  <c r="AZ311" i="1"/>
  <c r="AT311" i="1"/>
  <c r="AR311" i="1"/>
  <c r="AL311" i="1"/>
  <c r="AJ311" i="1"/>
  <c r="AD311" i="1"/>
  <c r="AB311" i="1"/>
  <c r="V311" i="1"/>
  <c r="T311" i="1"/>
  <c r="N311" i="1"/>
  <c r="L311" i="1"/>
  <c r="CP310" i="1"/>
  <c r="CN310" i="1"/>
  <c r="CL310" i="1"/>
  <c r="CJ310" i="1"/>
  <c r="BZ310" i="1"/>
  <c r="BX310" i="1"/>
  <c r="CP308" i="1"/>
  <c r="CN308" i="1"/>
  <c r="CL308" i="1"/>
  <c r="CJ308" i="1"/>
  <c r="CH308" i="1"/>
  <c r="CF308" i="1"/>
  <c r="BZ308" i="1"/>
  <c r="BX308" i="1"/>
  <c r="BR308" i="1"/>
  <c r="BP308" i="1"/>
  <c r="BJ308" i="1"/>
  <c r="BH308" i="1"/>
  <c r="BB308" i="1"/>
  <c r="AZ308" i="1"/>
  <c r="AT308" i="1"/>
  <c r="AR308" i="1"/>
  <c r="AL308" i="1"/>
  <c r="AJ308" i="1"/>
  <c r="AD308" i="1"/>
  <c r="AB308" i="1"/>
  <c r="V308" i="1"/>
  <c r="T308" i="1"/>
  <c r="N308" i="1"/>
  <c r="L308" i="1"/>
  <c r="CP302" i="1"/>
  <c r="CN302" i="1"/>
  <c r="CJ302" i="1"/>
  <c r="CP301" i="1"/>
  <c r="CN301" i="1"/>
  <c r="CL301" i="1"/>
  <c r="CJ301" i="1"/>
  <c r="CF301" i="1"/>
  <c r="CD301" i="1"/>
  <c r="BZ301" i="1"/>
  <c r="BX301" i="1"/>
  <c r="BV301" i="1"/>
  <c r="BT301" i="1"/>
  <c r="BR301" i="1"/>
  <c r="BP301" i="1"/>
  <c r="BN301" i="1"/>
  <c r="BL301" i="1"/>
  <c r="BJ301" i="1"/>
  <c r="BH301" i="1"/>
  <c r="BF301" i="1"/>
  <c r="BD301" i="1"/>
  <c r="AZ301" i="1"/>
  <c r="AX301" i="1"/>
  <c r="AT301" i="1"/>
  <c r="AR301" i="1"/>
  <c r="AP301" i="1"/>
  <c r="AN301" i="1"/>
  <c r="AL301" i="1"/>
  <c r="AJ301" i="1"/>
  <c r="AH301" i="1"/>
  <c r="AF301" i="1"/>
  <c r="AD301" i="1"/>
  <c r="AB301" i="1"/>
  <c r="Z301" i="1"/>
  <c r="X301" i="1"/>
  <c r="T301" i="1"/>
  <c r="R301" i="1"/>
  <c r="N301" i="1"/>
  <c r="L301" i="1"/>
  <c r="J301" i="1"/>
  <c r="H301" i="1"/>
  <c r="CP300" i="1"/>
  <c r="CN300" i="1"/>
  <c r="CL300" i="1"/>
  <c r="CJ300" i="1"/>
  <c r="CF300" i="1"/>
  <c r="BZ300" i="1"/>
  <c r="BX300" i="1"/>
  <c r="BR300" i="1"/>
  <c r="BP300" i="1"/>
  <c r="BJ300" i="1"/>
  <c r="BH300" i="1"/>
  <c r="AZ300" i="1"/>
  <c r="AT300" i="1"/>
  <c r="AR300" i="1"/>
  <c r="AL300" i="1"/>
  <c r="AJ300" i="1"/>
  <c r="AD300" i="1"/>
  <c r="AB300" i="1"/>
  <c r="T300" i="1"/>
  <c r="N300" i="1"/>
  <c r="L300" i="1"/>
  <c r="CP299" i="1"/>
  <c r="CN299" i="1"/>
  <c r="CJ299" i="1"/>
  <c r="BZ299" i="1"/>
  <c r="BX299" i="1"/>
  <c r="CP297" i="1"/>
  <c r="CN297" i="1"/>
  <c r="CL297" i="1"/>
  <c r="CJ297" i="1"/>
  <c r="CF297" i="1"/>
  <c r="BZ297" i="1"/>
  <c r="BX297" i="1"/>
  <c r="BR297" i="1"/>
  <c r="BP297" i="1"/>
  <c r="BJ297" i="1"/>
  <c r="BH297" i="1"/>
  <c r="AZ297" i="1"/>
  <c r="AT297" i="1"/>
  <c r="AR297" i="1"/>
  <c r="AL297" i="1"/>
  <c r="AJ297" i="1"/>
  <c r="AD297" i="1"/>
  <c r="AB297" i="1"/>
  <c r="T297" i="1"/>
  <c r="N297" i="1"/>
  <c r="L297" i="1"/>
  <c r="CP295" i="1"/>
  <c r="CN295" i="1"/>
  <c r="CJ295" i="1"/>
  <c r="CP293" i="1"/>
  <c r="CN293" i="1"/>
  <c r="CL293" i="1"/>
  <c r="CJ293" i="1"/>
  <c r="BZ293" i="1"/>
  <c r="BX293" i="1"/>
  <c r="BR293" i="1"/>
  <c r="BP293" i="1"/>
  <c r="BJ293" i="1"/>
  <c r="BH293" i="1"/>
  <c r="BB293" i="1"/>
  <c r="AZ293" i="1"/>
  <c r="AT293" i="1"/>
  <c r="AR293" i="1"/>
  <c r="AJ293" i="1"/>
  <c r="AD293" i="1"/>
  <c r="AB293" i="1"/>
  <c r="CP291" i="1"/>
  <c r="CN291" i="1"/>
  <c r="CL291" i="1"/>
  <c r="CJ291" i="1"/>
  <c r="BZ291" i="1"/>
  <c r="BX291" i="1"/>
  <c r="BP291" i="1"/>
  <c r="BB291" i="1"/>
  <c r="AZ291" i="1"/>
  <c r="AT291" i="1"/>
  <c r="AR291" i="1"/>
  <c r="AL291" i="1"/>
  <c r="AJ291" i="1"/>
  <c r="N291" i="1"/>
  <c r="L291" i="1"/>
  <c r="CP290" i="1"/>
  <c r="CN290" i="1"/>
  <c r="CL290" i="1"/>
  <c r="CJ290" i="1"/>
  <c r="BP290" i="1"/>
  <c r="BJ290" i="1"/>
  <c r="BH290" i="1"/>
  <c r="BB290" i="1"/>
  <c r="AZ290" i="1"/>
  <c r="AT290" i="1"/>
  <c r="AR290" i="1"/>
  <c r="V290" i="1"/>
  <c r="T290" i="1"/>
  <c r="N290" i="1"/>
  <c r="L290" i="1"/>
  <c r="CN289" i="1"/>
  <c r="CL289" i="1"/>
  <c r="BP289" i="1"/>
  <c r="AR289" i="1"/>
  <c r="CP288" i="1"/>
  <c r="CN288" i="1"/>
  <c r="CJ288" i="1"/>
  <c r="CP287" i="1"/>
  <c r="CN287" i="1"/>
  <c r="CL287" i="1"/>
  <c r="CJ287" i="1"/>
  <c r="CF287" i="1"/>
  <c r="BZ287" i="1"/>
  <c r="BX287" i="1"/>
  <c r="BR287" i="1"/>
  <c r="BP287" i="1"/>
  <c r="BJ287" i="1"/>
  <c r="BH287" i="1"/>
  <c r="BB287" i="1"/>
  <c r="AZ287" i="1"/>
  <c r="AT287" i="1"/>
  <c r="AR287" i="1"/>
  <c r="AL287" i="1"/>
  <c r="AJ287" i="1"/>
  <c r="AD287" i="1"/>
  <c r="AB287" i="1"/>
  <c r="V287" i="1"/>
  <c r="T287" i="1"/>
  <c r="N287" i="1"/>
  <c r="L287" i="1"/>
  <c r="CP286" i="1"/>
  <c r="CN286" i="1"/>
  <c r="CL286" i="1"/>
  <c r="CJ286" i="1"/>
  <c r="BZ286" i="1"/>
  <c r="BX286" i="1"/>
  <c r="BH286" i="1"/>
  <c r="BB286" i="1"/>
  <c r="AZ286" i="1"/>
  <c r="AT286" i="1"/>
  <c r="AR286" i="1"/>
  <c r="CP285" i="1"/>
  <c r="CN285" i="1"/>
  <c r="CL285" i="1"/>
  <c r="CJ285" i="1"/>
  <c r="CF285" i="1"/>
  <c r="BZ285" i="1"/>
  <c r="BX285" i="1"/>
  <c r="BR285" i="1"/>
  <c r="BP285" i="1"/>
  <c r="BJ285" i="1"/>
  <c r="BH285" i="1"/>
  <c r="BB285" i="1"/>
  <c r="AZ285" i="1"/>
  <c r="AT285" i="1"/>
  <c r="AR285" i="1"/>
  <c r="AL285" i="1"/>
  <c r="AJ285" i="1"/>
  <c r="AD285" i="1"/>
  <c r="AB285" i="1"/>
  <c r="V285" i="1"/>
  <c r="T285" i="1"/>
  <c r="N285" i="1"/>
  <c r="L285" i="1"/>
  <c r="CP283" i="1"/>
  <c r="CN283" i="1"/>
  <c r="CL283" i="1"/>
  <c r="CJ283" i="1"/>
  <c r="V283" i="1"/>
  <c r="T283" i="1"/>
  <c r="CP281" i="1"/>
  <c r="CN281" i="1"/>
  <c r="CL281" i="1"/>
  <c r="CJ281" i="1"/>
  <c r="CH281" i="1"/>
  <c r="CF281" i="1"/>
  <c r="CD281" i="1"/>
  <c r="CB281" i="1"/>
  <c r="BZ281" i="1"/>
  <c r="BX281" i="1"/>
  <c r="BV281" i="1"/>
  <c r="BT281" i="1"/>
  <c r="BR281" i="1"/>
  <c r="BP281" i="1"/>
  <c r="BN281" i="1"/>
  <c r="BL281" i="1"/>
  <c r="BJ281" i="1"/>
  <c r="BH281" i="1"/>
  <c r="BF281" i="1"/>
  <c r="BD281" i="1"/>
  <c r="BB281" i="1"/>
  <c r="AZ281" i="1"/>
  <c r="AX281" i="1"/>
  <c r="AV281" i="1"/>
  <c r="AT281" i="1"/>
  <c r="AR281" i="1"/>
  <c r="AP281" i="1"/>
  <c r="AN281" i="1"/>
  <c r="AL281" i="1"/>
  <c r="AJ281" i="1"/>
  <c r="AH281" i="1"/>
  <c r="AF281" i="1"/>
  <c r="AD281" i="1"/>
  <c r="AB281" i="1"/>
  <c r="Z281" i="1"/>
  <c r="X281" i="1"/>
  <c r="V281" i="1"/>
  <c r="T281" i="1"/>
  <c r="R281" i="1"/>
  <c r="P281" i="1"/>
  <c r="N281" i="1"/>
  <c r="L281" i="1"/>
  <c r="J281" i="1"/>
  <c r="H281" i="1"/>
  <c r="CP277" i="1"/>
  <c r="CN277" i="1"/>
  <c r="CL277" i="1"/>
  <c r="CJ277" i="1"/>
  <c r="BZ277" i="1"/>
  <c r="BX277" i="1"/>
  <c r="BR277" i="1"/>
  <c r="BP277" i="1"/>
  <c r="BJ277" i="1"/>
  <c r="BH277" i="1"/>
  <c r="BB277" i="1"/>
  <c r="AZ277" i="1"/>
  <c r="AT277" i="1"/>
  <c r="AR277" i="1"/>
  <c r="AL277" i="1"/>
  <c r="AJ277" i="1"/>
  <c r="AD277" i="1"/>
  <c r="AB277" i="1"/>
  <c r="N277" i="1"/>
  <c r="L277" i="1"/>
  <c r="CP273" i="1"/>
  <c r="CN273" i="1"/>
  <c r="CL273" i="1"/>
  <c r="CJ273" i="1"/>
  <c r="CH273" i="1"/>
  <c r="CF273" i="1"/>
  <c r="BR273" i="1"/>
  <c r="BP273" i="1"/>
  <c r="BB273" i="1"/>
  <c r="AZ273" i="1"/>
  <c r="AT273" i="1"/>
  <c r="AR273" i="1"/>
  <c r="CP272" i="1"/>
  <c r="CN272" i="1"/>
  <c r="CL272" i="1"/>
  <c r="CJ272" i="1"/>
  <c r="BZ272" i="1"/>
  <c r="BX272" i="1"/>
  <c r="BR272" i="1"/>
  <c r="BP272" i="1"/>
  <c r="BJ272" i="1"/>
  <c r="BH272" i="1"/>
  <c r="BB272" i="1"/>
  <c r="AZ272" i="1"/>
  <c r="AT272" i="1"/>
  <c r="AR272" i="1"/>
  <c r="T272" i="1"/>
  <c r="N272" i="1"/>
  <c r="L272" i="1"/>
  <c r="CP271" i="1"/>
  <c r="CN271" i="1"/>
  <c r="CL271" i="1"/>
  <c r="CJ271" i="1"/>
  <c r="CH271" i="1"/>
  <c r="CF271" i="1"/>
  <c r="BZ271" i="1"/>
  <c r="BX271" i="1"/>
  <c r="BR271" i="1"/>
  <c r="BP271" i="1"/>
  <c r="BJ271" i="1"/>
  <c r="BH271" i="1"/>
  <c r="BB271" i="1"/>
  <c r="AZ271" i="1"/>
  <c r="AT271" i="1"/>
  <c r="AR271" i="1"/>
  <c r="AL271" i="1"/>
  <c r="AJ271" i="1"/>
  <c r="AD271" i="1"/>
  <c r="AB271" i="1"/>
  <c r="V271" i="1"/>
  <c r="T271" i="1"/>
  <c r="N271" i="1"/>
  <c r="L271" i="1"/>
  <c r="CP270" i="1"/>
  <c r="CN270" i="1"/>
  <c r="CL270" i="1"/>
  <c r="CJ270" i="1"/>
  <c r="CH270" i="1"/>
  <c r="CF270" i="1"/>
  <c r="BZ270" i="1"/>
  <c r="BX270" i="1"/>
  <c r="BR270" i="1"/>
  <c r="BP270" i="1"/>
  <c r="BJ270" i="1"/>
  <c r="BH270" i="1"/>
  <c r="BB270" i="1"/>
  <c r="AZ270" i="1"/>
  <c r="AT270" i="1"/>
  <c r="AR270" i="1"/>
  <c r="AL270" i="1"/>
  <c r="AJ270" i="1"/>
  <c r="AD270" i="1"/>
  <c r="AB270" i="1"/>
  <c r="V270" i="1"/>
  <c r="T270" i="1"/>
  <c r="N270" i="1"/>
  <c r="L270" i="1"/>
  <c r="CP269" i="1"/>
  <c r="CN269" i="1"/>
  <c r="CL269" i="1"/>
  <c r="CJ269" i="1"/>
  <c r="CF269" i="1"/>
  <c r="BZ269" i="1"/>
  <c r="BR269" i="1"/>
  <c r="BJ269" i="1"/>
  <c r="BB269" i="1"/>
  <c r="AT269" i="1"/>
  <c r="AL269" i="1"/>
  <c r="AJ269" i="1"/>
  <c r="AB269" i="1"/>
  <c r="V269" i="1"/>
  <c r="N269" i="1"/>
  <c r="CP267" i="1"/>
  <c r="CN267" i="1"/>
  <c r="CL267" i="1"/>
  <c r="CJ267" i="1"/>
  <c r="BZ267" i="1"/>
  <c r="BX267" i="1"/>
  <c r="BJ267" i="1"/>
  <c r="BH267" i="1"/>
  <c r="BB267" i="1"/>
  <c r="AZ267" i="1"/>
  <c r="AT267" i="1"/>
  <c r="AR267" i="1"/>
  <c r="AJ267" i="1"/>
  <c r="N267" i="1"/>
  <c r="L267" i="1"/>
  <c r="CP261" i="1"/>
  <c r="CN261" i="1"/>
  <c r="CL261" i="1"/>
  <c r="CJ261" i="1"/>
  <c r="BB261" i="1"/>
  <c r="AZ261" i="1"/>
  <c r="AT261" i="1"/>
  <c r="AR261" i="1"/>
  <c r="AJ261" i="1"/>
  <c r="CP260" i="1"/>
  <c r="CN260" i="1"/>
  <c r="CJ260" i="1"/>
  <c r="BD260" i="1"/>
  <c r="AF260" i="1"/>
  <c r="H260" i="1"/>
  <c r="CP259" i="1"/>
  <c r="CN259" i="1"/>
  <c r="CJ259" i="1"/>
  <c r="CP256" i="1"/>
  <c r="CN256" i="1"/>
  <c r="CL256" i="1"/>
  <c r="CJ256" i="1"/>
  <c r="CF256" i="1"/>
  <c r="CD256" i="1"/>
  <c r="BZ256" i="1"/>
  <c r="BX256" i="1"/>
  <c r="BV256" i="1"/>
  <c r="BT256" i="1"/>
  <c r="BR256" i="1"/>
  <c r="BP256" i="1"/>
  <c r="BN256" i="1"/>
  <c r="BL256" i="1"/>
  <c r="BJ256" i="1"/>
  <c r="BH256" i="1"/>
  <c r="BF256" i="1"/>
  <c r="BD256" i="1"/>
  <c r="BB256" i="1"/>
  <c r="AZ256" i="1"/>
  <c r="AX256" i="1"/>
  <c r="AV256" i="1"/>
  <c r="AT256" i="1"/>
  <c r="AR256" i="1"/>
  <c r="AP256" i="1"/>
  <c r="AN256" i="1"/>
  <c r="AL256" i="1"/>
  <c r="AJ256" i="1"/>
  <c r="AH256" i="1"/>
  <c r="AF256" i="1"/>
  <c r="AD256" i="1"/>
  <c r="AB256" i="1"/>
  <c r="Z256" i="1"/>
  <c r="X256" i="1"/>
  <c r="V256" i="1"/>
  <c r="T256" i="1"/>
  <c r="R256" i="1"/>
  <c r="P256" i="1"/>
  <c r="N256" i="1"/>
  <c r="L256" i="1"/>
  <c r="J256" i="1"/>
  <c r="H256" i="1"/>
  <c r="CN254" i="1"/>
  <c r="CL254" i="1"/>
  <c r="AR254" i="1"/>
  <c r="CP253" i="1"/>
  <c r="CN253" i="1"/>
  <c r="CL253" i="1"/>
  <c r="CJ253" i="1"/>
  <c r="BZ253" i="1"/>
  <c r="BX253" i="1"/>
  <c r="CP252" i="1"/>
  <c r="CN252" i="1"/>
  <c r="CJ252" i="1"/>
  <c r="CP250" i="1"/>
  <c r="CN250" i="1"/>
  <c r="CL250" i="1"/>
  <c r="CJ250" i="1"/>
  <c r="BZ250" i="1"/>
  <c r="BX250" i="1"/>
  <c r="BJ250" i="1"/>
  <c r="BH250" i="1"/>
  <c r="BB250" i="1"/>
  <c r="AL250" i="1"/>
  <c r="AJ250" i="1"/>
  <c r="AB250" i="1"/>
  <c r="N250" i="1"/>
  <c r="L250" i="1"/>
  <c r="CP249" i="1"/>
  <c r="CN249" i="1"/>
  <c r="CL249" i="1"/>
  <c r="CJ249" i="1"/>
  <c r="CF249" i="1"/>
  <c r="BZ249" i="1"/>
  <c r="BX249" i="1"/>
  <c r="BR249" i="1"/>
  <c r="BP249" i="1"/>
  <c r="BJ249" i="1"/>
  <c r="BH249" i="1"/>
  <c r="BB249" i="1"/>
  <c r="AZ249" i="1"/>
  <c r="AT249" i="1"/>
  <c r="AR249" i="1"/>
  <c r="AL249" i="1"/>
  <c r="AJ249" i="1"/>
  <c r="AD249" i="1"/>
  <c r="AB249" i="1"/>
  <c r="V249" i="1"/>
  <c r="T249" i="1"/>
  <c r="N249" i="1"/>
  <c r="L249" i="1"/>
  <c r="CD246" i="1"/>
  <c r="CH246" i="1" s="1"/>
  <c r="CB246" i="1"/>
  <c r="CB353" i="1" s="1"/>
  <c r="BV246" i="1"/>
  <c r="BZ246" i="1" s="1"/>
  <c r="BT246" i="1"/>
  <c r="BT353" i="1" s="1"/>
  <c r="BN246" i="1"/>
  <c r="BR246" i="1" s="1"/>
  <c r="BL246" i="1"/>
  <c r="BP246" i="1" s="1"/>
  <c r="BF246" i="1"/>
  <c r="BJ246" i="1" s="1"/>
  <c r="BD246" i="1"/>
  <c r="BH246" i="1" s="1"/>
  <c r="AX246" i="1"/>
  <c r="BB246" i="1" s="1"/>
  <c r="AV246" i="1"/>
  <c r="AV353" i="1" s="1"/>
  <c r="AP246" i="1"/>
  <c r="AT246" i="1" s="1"/>
  <c r="AN246" i="1"/>
  <c r="AN353" i="1" s="1"/>
  <c r="AH246" i="1"/>
  <c r="AL246" i="1" s="1"/>
  <c r="AF246" i="1"/>
  <c r="AJ246" i="1" s="1"/>
  <c r="Z246" i="1"/>
  <c r="AD246" i="1" s="1"/>
  <c r="X246" i="1"/>
  <c r="X353" i="1" s="1"/>
  <c r="R246" i="1"/>
  <c r="V246" i="1" s="1"/>
  <c r="P246" i="1"/>
  <c r="P353" i="1" s="1"/>
  <c r="J246" i="1"/>
  <c r="N246" i="1" s="1"/>
  <c r="H246" i="1"/>
  <c r="H353" i="1" s="1"/>
  <c r="CP244" i="1"/>
  <c r="CN244" i="1"/>
  <c r="CJ244" i="1"/>
  <c r="BJ244" i="1"/>
  <c r="BH244" i="1"/>
  <c r="BB244" i="1"/>
  <c r="AZ244" i="1"/>
  <c r="AL244" i="1"/>
  <c r="AJ244" i="1"/>
  <c r="CP243" i="1"/>
  <c r="CN243" i="1"/>
  <c r="CJ243" i="1"/>
  <c r="BB243" i="1"/>
  <c r="AZ243" i="1"/>
  <c r="AD243" i="1"/>
  <c r="AB243" i="1"/>
  <c r="CP242" i="1"/>
  <c r="CN242" i="1"/>
  <c r="CJ242" i="1"/>
  <c r="CN241" i="1"/>
  <c r="CL241" i="1"/>
  <c r="BH241" i="1"/>
  <c r="CP240" i="1"/>
  <c r="CN240" i="1"/>
  <c r="CL240" i="1"/>
  <c r="CJ240" i="1"/>
  <c r="CF240" i="1"/>
  <c r="BX240" i="1"/>
  <c r="BR240" i="1"/>
  <c r="BP240" i="1"/>
  <c r="BH240" i="1"/>
  <c r="BB240" i="1"/>
  <c r="AZ240" i="1"/>
  <c r="AT240" i="1"/>
  <c r="AR240" i="1"/>
  <c r="AL240" i="1"/>
  <c r="AJ240" i="1"/>
  <c r="AB240" i="1"/>
  <c r="V240" i="1"/>
  <c r="T240" i="1"/>
  <c r="N240" i="1"/>
  <c r="L240" i="1"/>
  <c r="CP237" i="1"/>
  <c r="CN237" i="1"/>
  <c r="CL237" i="1"/>
  <c r="CJ237" i="1"/>
  <c r="CF237" i="1"/>
  <c r="BX237" i="1"/>
  <c r="BR237" i="1"/>
  <c r="BP237" i="1"/>
  <c r="BH237" i="1"/>
  <c r="BB237" i="1"/>
  <c r="AZ237" i="1"/>
  <c r="AR237" i="1"/>
  <c r="AL237" i="1"/>
  <c r="AJ237" i="1"/>
  <c r="AB237" i="1"/>
  <c r="V237" i="1"/>
  <c r="T237" i="1"/>
  <c r="N237" i="1"/>
  <c r="L237" i="1"/>
  <c r="CP234" i="1"/>
  <c r="CN234" i="1"/>
  <c r="CL234" i="1"/>
  <c r="CJ234" i="1"/>
  <c r="CF234" i="1"/>
  <c r="BZ234" i="1"/>
  <c r="BX234" i="1"/>
  <c r="BR234" i="1"/>
  <c r="BP234" i="1"/>
  <c r="BJ234" i="1"/>
  <c r="BH234" i="1"/>
  <c r="BB234" i="1"/>
  <c r="AZ234" i="1"/>
  <c r="AT234" i="1"/>
  <c r="AR234" i="1"/>
  <c r="AL234" i="1"/>
  <c r="AJ234" i="1"/>
  <c r="AB234" i="1"/>
  <c r="V234" i="1"/>
  <c r="T234" i="1"/>
  <c r="N234" i="1"/>
  <c r="L234" i="1"/>
  <c r="CN233" i="1"/>
  <c r="CL233" i="1"/>
  <c r="CF233" i="1"/>
  <c r="BX233" i="1"/>
  <c r="BP233" i="1"/>
  <c r="BH233" i="1"/>
  <c r="AZ233" i="1"/>
  <c r="AR233" i="1"/>
  <c r="AJ233" i="1"/>
  <c r="AB233" i="1"/>
  <c r="T233" i="1"/>
  <c r="L233" i="1"/>
  <c r="CP230" i="1"/>
  <c r="CN230" i="1"/>
  <c r="CL230" i="1"/>
  <c r="CJ230" i="1"/>
  <c r="BZ230" i="1"/>
  <c r="BX230" i="1"/>
  <c r="BR230" i="1"/>
  <c r="BP230" i="1"/>
  <c r="BJ230" i="1"/>
  <c r="BH230" i="1"/>
  <c r="AZ230" i="1"/>
  <c r="AJ230" i="1"/>
  <c r="AD230" i="1"/>
  <c r="AB230" i="1"/>
  <c r="N230" i="1"/>
  <c r="L230" i="1"/>
  <c r="CP229" i="1"/>
  <c r="CN229" i="1"/>
  <c r="CL229" i="1"/>
  <c r="CJ229" i="1"/>
  <c r="CH229" i="1"/>
  <c r="CF229" i="1"/>
  <c r="BX229" i="1"/>
  <c r="BR229" i="1"/>
  <c r="BP229" i="1"/>
  <c r="BJ229" i="1"/>
  <c r="BH229" i="1"/>
  <c r="BB229" i="1"/>
  <c r="AZ229" i="1"/>
  <c r="AT229" i="1"/>
  <c r="AJ229" i="1"/>
  <c r="AB229" i="1"/>
  <c r="T229" i="1"/>
  <c r="N229" i="1"/>
  <c r="L229" i="1"/>
  <c r="CP228" i="1"/>
  <c r="CN228" i="1"/>
  <c r="CL228" i="1"/>
  <c r="CJ228" i="1"/>
  <c r="CF228" i="1"/>
  <c r="BZ228" i="1"/>
  <c r="BX228" i="1"/>
  <c r="BR228" i="1"/>
  <c r="BP228" i="1"/>
  <c r="BJ228" i="1"/>
  <c r="BH228" i="1"/>
  <c r="BB228" i="1"/>
  <c r="AZ228" i="1"/>
  <c r="AT228" i="1"/>
  <c r="AR228" i="1"/>
  <c r="AL228" i="1"/>
  <c r="AJ228" i="1"/>
  <c r="AB228" i="1"/>
  <c r="V228" i="1"/>
  <c r="T228" i="1"/>
  <c r="N228" i="1"/>
  <c r="L228" i="1"/>
  <c r="CP227" i="1"/>
  <c r="CN227" i="1"/>
  <c r="CL227" i="1"/>
  <c r="CJ227" i="1"/>
  <c r="CH227" i="1"/>
  <c r="CF227" i="1"/>
  <c r="BZ227" i="1"/>
  <c r="BX227" i="1"/>
  <c r="BR227" i="1"/>
  <c r="BP227" i="1"/>
  <c r="BJ227" i="1"/>
  <c r="BH227" i="1"/>
  <c r="BB227" i="1"/>
  <c r="AZ227" i="1"/>
  <c r="AT227" i="1"/>
  <c r="AR227" i="1"/>
  <c r="AL227" i="1"/>
  <c r="AJ227" i="1"/>
  <c r="AD227" i="1"/>
  <c r="AB227" i="1"/>
  <c r="V227" i="1"/>
  <c r="T227" i="1"/>
  <c r="N227" i="1"/>
  <c r="L227" i="1"/>
  <c r="CP226" i="1"/>
  <c r="CN226" i="1"/>
  <c r="CL226" i="1"/>
  <c r="CJ226" i="1"/>
  <c r="BZ226" i="1"/>
  <c r="BX226" i="1"/>
  <c r="BR226" i="1"/>
  <c r="BP226" i="1"/>
  <c r="BJ226" i="1"/>
  <c r="BH226" i="1"/>
  <c r="BB226" i="1"/>
  <c r="AZ226" i="1"/>
  <c r="AT226" i="1"/>
  <c r="AR226" i="1"/>
  <c r="AL226" i="1"/>
  <c r="AJ226" i="1"/>
  <c r="T226" i="1"/>
  <c r="N226" i="1"/>
  <c r="L226" i="1"/>
  <c r="CP225" i="1"/>
  <c r="CN225" i="1"/>
  <c r="CL225" i="1"/>
  <c r="CJ225" i="1"/>
  <c r="AB225" i="1"/>
  <c r="V225" i="1"/>
  <c r="T225" i="1"/>
  <c r="CP224" i="1"/>
  <c r="CN224" i="1"/>
  <c r="CJ224" i="1"/>
  <c r="BZ224" i="1"/>
  <c r="BX224" i="1"/>
  <c r="V224" i="1"/>
  <c r="T224" i="1"/>
  <c r="CP219" i="1"/>
  <c r="CN219" i="1"/>
  <c r="CL219" i="1"/>
  <c r="CJ219" i="1"/>
  <c r="CF219" i="1"/>
  <c r="BZ219" i="1"/>
  <c r="BX219" i="1"/>
  <c r="BR219" i="1"/>
  <c r="BP219" i="1"/>
  <c r="BJ219" i="1"/>
  <c r="BH219" i="1"/>
  <c r="BB219" i="1"/>
  <c r="AZ219" i="1"/>
  <c r="AT219" i="1"/>
  <c r="AR219" i="1"/>
  <c r="AL219" i="1"/>
  <c r="AJ219" i="1"/>
  <c r="AB219" i="1"/>
  <c r="V219" i="1"/>
  <c r="T219" i="1"/>
  <c r="N219" i="1"/>
  <c r="L219" i="1"/>
  <c r="CN218" i="1"/>
  <c r="CL218" i="1"/>
  <c r="CF218" i="1"/>
  <c r="BX218" i="1"/>
  <c r="BP218" i="1"/>
  <c r="BH218" i="1"/>
  <c r="AZ218" i="1"/>
  <c r="AR218" i="1"/>
  <c r="AJ218" i="1"/>
  <c r="AB218" i="1"/>
  <c r="T218" i="1"/>
  <c r="L218" i="1"/>
  <c r="CP217" i="1"/>
  <c r="CN217" i="1"/>
  <c r="CL217" i="1"/>
  <c r="CJ217" i="1"/>
  <c r="CH217" i="1"/>
  <c r="CF217" i="1"/>
  <c r="BZ217" i="1"/>
  <c r="BX217" i="1"/>
  <c r="BR217" i="1"/>
  <c r="BP217" i="1"/>
  <c r="BJ217" i="1"/>
  <c r="BH217" i="1"/>
  <c r="BB217" i="1"/>
  <c r="AZ217" i="1"/>
  <c r="AT217" i="1"/>
  <c r="AR217" i="1"/>
  <c r="AL217" i="1"/>
  <c r="AJ217" i="1"/>
  <c r="AD217" i="1"/>
  <c r="AB217" i="1"/>
  <c r="V217" i="1"/>
  <c r="T217" i="1"/>
  <c r="N217" i="1"/>
  <c r="L217" i="1"/>
  <c r="CD215" i="1"/>
  <c r="CH215" i="1" s="1"/>
  <c r="CB215" i="1"/>
  <c r="BV215" i="1"/>
  <c r="BT215" i="1"/>
  <c r="BN215" i="1"/>
  <c r="BR215" i="1" s="1"/>
  <c r="BL215" i="1"/>
  <c r="BF215" i="1"/>
  <c r="BD215" i="1"/>
  <c r="AX215" i="1"/>
  <c r="BB215" i="1" s="1"/>
  <c r="AV215" i="1"/>
  <c r="AP215" i="1"/>
  <c r="AN215" i="1"/>
  <c r="AH215" i="1"/>
  <c r="AL215" i="1" s="1"/>
  <c r="AF215" i="1"/>
  <c r="Z215" i="1"/>
  <c r="X215" i="1"/>
  <c r="R215" i="1"/>
  <c r="V215" i="1" s="1"/>
  <c r="P215" i="1"/>
  <c r="J215" i="1"/>
  <c r="H215" i="1"/>
  <c r="CJ215" i="1" s="1"/>
  <c r="CP207" i="1"/>
  <c r="CN207" i="1"/>
  <c r="CL207" i="1"/>
  <c r="CJ207" i="1"/>
  <c r="CF207" i="1"/>
  <c r="BZ207" i="1"/>
  <c r="BX207" i="1"/>
  <c r="BR207" i="1"/>
  <c r="BP207" i="1"/>
  <c r="BJ207" i="1"/>
  <c r="BH207" i="1"/>
  <c r="BB207" i="1"/>
  <c r="AZ207" i="1"/>
  <c r="AT207" i="1"/>
  <c r="AR207" i="1"/>
  <c r="AL207" i="1"/>
  <c r="AJ207" i="1"/>
  <c r="AD207" i="1"/>
  <c r="AB207" i="1"/>
  <c r="V207" i="1"/>
  <c r="T207" i="1"/>
  <c r="N207" i="1"/>
  <c r="L207" i="1"/>
  <c r="CP206" i="1"/>
  <c r="CN206" i="1"/>
  <c r="CL206" i="1"/>
  <c r="CJ206" i="1"/>
  <c r="CF206" i="1"/>
  <c r="BZ206" i="1"/>
  <c r="BX206" i="1"/>
  <c r="BR206" i="1"/>
  <c r="BP206" i="1"/>
  <c r="BJ206" i="1"/>
  <c r="BH206" i="1"/>
  <c r="BB206" i="1"/>
  <c r="AZ206" i="1"/>
  <c r="AT206" i="1"/>
  <c r="AR206" i="1"/>
  <c r="AL206" i="1"/>
  <c r="AJ206" i="1"/>
  <c r="AB206" i="1"/>
  <c r="V206" i="1"/>
  <c r="T206" i="1"/>
  <c r="N206" i="1"/>
  <c r="L206" i="1"/>
  <c r="CP205" i="1"/>
  <c r="CN205" i="1"/>
  <c r="CL205" i="1"/>
  <c r="CJ205" i="1"/>
  <c r="CF205" i="1"/>
  <c r="BZ205" i="1"/>
  <c r="BX205" i="1"/>
  <c r="BR205" i="1"/>
  <c r="BP205" i="1"/>
  <c r="BJ205" i="1"/>
  <c r="BH205" i="1"/>
  <c r="BB205" i="1"/>
  <c r="AZ205" i="1"/>
  <c r="AT205" i="1"/>
  <c r="AR205" i="1"/>
  <c r="AL205" i="1"/>
  <c r="AJ205" i="1"/>
  <c r="AD205" i="1"/>
  <c r="AB205" i="1"/>
  <c r="V205" i="1"/>
  <c r="T205" i="1"/>
  <c r="N205" i="1"/>
  <c r="L205" i="1"/>
  <c r="CP204" i="1"/>
  <c r="CN204" i="1"/>
  <c r="CL204" i="1"/>
  <c r="CJ204" i="1"/>
  <c r="CF204" i="1"/>
  <c r="BZ204" i="1"/>
  <c r="BX204" i="1"/>
  <c r="BR204" i="1"/>
  <c r="BP204" i="1"/>
  <c r="BJ204" i="1"/>
  <c r="BH204" i="1"/>
  <c r="BB204" i="1"/>
  <c r="AZ204" i="1"/>
  <c r="AT204" i="1"/>
  <c r="AR204" i="1"/>
  <c r="AL204" i="1"/>
  <c r="AJ204" i="1"/>
  <c r="AD204" i="1"/>
  <c r="AB204" i="1"/>
  <c r="V204" i="1"/>
  <c r="T204" i="1"/>
  <c r="N204" i="1"/>
  <c r="L204" i="1"/>
  <c r="CP203" i="1"/>
  <c r="CN203" i="1"/>
  <c r="CL203" i="1"/>
  <c r="CJ203" i="1"/>
  <c r="CF203" i="1"/>
  <c r="BZ203" i="1"/>
  <c r="BX203" i="1"/>
  <c r="BR203" i="1"/>
  <c r="BP203" i="1"/>
  <c r="BJ203" i="1"/>
  <c r="BH203" i="1"/>
  <c r="AZ203" i="1"/>
  <c r="AT203" i="1"/>
  <c r="AR203" i="1"/>
  <c r="AL203" i="1"/>
  <c r="AJ203" i="1"/>
  <c r="AD203" i="1"/>
  <c r="AB203" i="1"/>
  <c r="V203" i="1"/>
  <c r="T203" i="1"/>
  <c r="N203" i="1"/>
  <c r="L203" i="1"/>
  <c r="CP202" i="1"/>
  <c r="CN202" i="1"/>
  <c r="CL202" i="1"/>
  <c r="CJ202" i="1"/>
  <c r="CF202" i="1"/>
  <c r="BZ202" i="1"/>
  <c r="BX202" i="1"/>
  <c r="BR202" i="1"/>
  <c r="BP202" i="1"/>
  <c r="BJ202" i="1"/>
  <c r="BH202" i="1"/>
  <c r="BB202" i="1"/>
  <c r="AZ202" i="1"/>
  <c r="AT202" i="1"/>
  <c r="AR202" i="1"/>
  <c r="AL202" i="1"/>
  <c r="AJ202" i="1"/>
  <c r="AD202" i="1"/>
  <c r="AB202" i="1"/>
  <c r="V202" i="1"/>
  <c r="T202" i="1"/>
  <c r="N202" i="1"/>
  <c r="L202" i="1"/>
  <c r="CP201" i="1"/>
  <c r="CN201" i="1"/>
  <c r="CL201" i="1"/>
  <c r="CJ201" i="1"/>
  <c r="CF201" i="1"/>
  <c r="BZ201" i="1"/>
  <c r="BX201" i="1"/>
  <c r="BR201" i="1"/>
  <c r="BP201" i="1"/>
  <c r="BJ201" i="1"/>
  <c r="BH201" i="1"/>
  <c r="BB201" i="1"/>
  <c r="AZ201" i="1"/>
  <c r="AT201" i="1"/>
  <c r="AR201" i="1"/>
  <c r="AL201" i="1"/>
  <c r="AJ201" i="1"/>
  <c r="AD201" i="1"/>
  <c r="AB201" i="1"/>
  <c r="V201" i="1"/>
  <c r="T201" i="1"/>
  <c r="N201" i="1"/>
  <c r="L201" i="1"/>
  <c r="CP200" i="1"/>
  <c r="CN200" i="1"/>
  <c r="CL200" i="1"/>
  <c r="CJ200" i="1"/>
  <c r="CF200" i="1"/>
  <c r="BZ200" i="1"/>
  <c r="BX200" i="1"/>
  <c r="BR200" i="1"/>
  <c r="BP200" i="1"/>
  <c r="BJ200" i="1"/>
  <c r="BH200" i="1"/>
  <c r="BB200" i="1"/>
  <c r="AZ200" i="1"/>
  <c r="AT200" i="1"/>
  <c r="AR200" i="1"/>
  <c r="AL200" i="1"/>
  <c r="AJ200" i="1"/>
  <c r="AB200" i="1"/>
  <c r="V200" i="1"/>
  <c r="T200" i="1"/>
  <c r="N200" i="1"/>
  <c r="L200" i="1"/>
  <c r="CP199" i="1"/>
  <c r="CN199" i="1"/>
  <c r="CL199" i="1"/>
  <c r="CJ199" i="1"/>
  <c r="CF199" i="1"/>
  <c r="BZ199" i="1"/>
  <c r="BX199" i="1"/>
  <c r="BR199" i="1"/>
  <c r="BP199" i="1"/>
  <c r="BJ199" i="1"/>
  <c r="BH199" i="1"/>
  <c r="AZ199" i="1"/>
  <c r="AT199" i="1"/>
  <c r="AR199" i="1"/>
  <c r="AL199" i="1"/>
  <c r="AJ199" i="1"/>
  <c r="AD199" i="1"/>
  <c r="AB199" i="1"/>
  <c r="T199" i="1"/>
  <c r="N199" i="1"/>
  <c r="L199" i="1"/>
  <c r="CP198" i="1"/>
  <c r="CN198" i="1"/>
  <c r="CL198" i="1"/>
  <c r="CJ198" i="1"/>
  <c r="CF198" i="1"/>
  <c r="BZ198" i="1"/>
  <c r="BX198" i="1"/>
  <c r="BR198" i="1"/>
  <c r="BP198" i="1"/>
  <c r="BJ198" i="1"/>
  <c r="BH198" i="1"/>
  <c r="BB198" i="1"/>
  <c r="AZ198" i="1"/>
  <c r="AT198" i="1"/>
  <c r="AR198" i="1"/>
  <c r="AL198" i="1"/>
  <c r="AJ198" i="1"/>
  <c r="AB198" i="1"/>
  <c r="V198" i="1"/>
  <c r="T198" i="1"/>
  <c r="N198" i="1"/>
  <c r="L198" i="1"/>
  <c r="CP197" i="1"/>
  <c r="CN197" i="1"/>
  <c r="CL197" i="1"/>
  <c r="CJ197" i="1"/>
  <c r="CF197" i="1"/>
  <c r="AT197" i="1"/>
  <c r="AR197" i="1"/>
  <c r="AL197" i="1"/>
  <c r="AJ197" i="1"/>
  <c r="CP196" i="1"/>
  <c r="CN196" i="1"/>
  <c r="CL196" i="1"/>
  <c r="CJ196" i="1"/>
  <c r="BX196" i="1"/>
  <c r="AZ196" i="1"/>
  <c r="AJ196" i="1"/>
  <c r="T196" i="1"/>
  <c r="N196" i="1"/>
  <c r="L196" i="1"/>
  <c r="CP195" i="1"/>
  <c r="CN195" i="1"/>
  <c r="CL195" i="1"/>
  <c r="CJ195" i="1"/>
  <c r="CH195" i="1"/>
  <c r="CF195" i="1"/>
  <c r="BZ195" i="1"/>
  <c r="BX195" i="1"/>
  <c r="BR195" i="1"/>
  <c r="BP195" i="1"/>
  <c r="BJ195" i="1"/>
  <c r="BH195" i="1"/>
  <c r="BB195" i="1"/>
  <c r="AZ195" i="1"/>
  <c r="AT195" i="1"/>
  <c r="AR195" i="1"/>
  <c r="AL195" i="1"/>
  <c r="AJ195" i="1"/>
  <c r="AD195" i="1"/>
  <c r="AB195" i="1"/>
  <c r="V195" i="1"/>
  <c r="T195" i="1"/>
  <c r="N195" i="1"/>
  <c r="L195" i="1"/>
  <c r="CP190" i="1"/>
  <c r="CN190" i="1"/>
  <c r="CL190" i="1"/>
  <c r="CJ190" i="1"/>
  <c r="CF190" i="1"/>
  <c r="BZ190" i="1"/>
  <c r="BX190" i="1"/>
  <c r="BR190" i="1"/>
  <c r="BP190" i="1"/>
  <c r="BJ190" i="1"/>
  <c r="BH190" i="1"/>
  <c r="BB190" i="1"/>
  <c r="AZ190" i="1"/>
  <c r="AT190" i="1"/>
  <c r="AR190" i="1"/>
  <c r="AL190" i="1"/>
  <c r="AJ190" i="1"/>
  <c r="AB190" i="1"/>
  <c r="V190" i="1"/>
  <c r="T190" i="1"/>
  <c r="N190" i="1"/>
  <c r="L190" i="1"/>
  <c r="CP189" i="1"/>
  <c r="CN189" i="1"/>
  <c r="CL189" i="1"/>
  <c r="CJ189" i="1"/>
  <c r="CF189" i="1"/>
  <c r="BZ189" i="1"/>
  <c r="BX189" i="1"/>
  <c r="BR189" i="1"/>
  <c r="BP189" i="1"/>
  <c r="BJ189" i="1"/>
  <c r="BH189" i="1"/>
  <c r="BB189" i="1"/>
  <c r="AZ189" i="1"/>
  <c r="AT189" i="1"/>
  <c r="AR189" i="1"/>
  <c r="AL189" i="1"/>
  <c r="AJ189" i="1"/>
  <c r="AB189" i="1"/>
  <c r="V189" i="1"/>
  <c r="T189" i="1"/>
  <c r="N189" i="1"/>
  <c r="L189" i="1"/>
  <c r="CP188" i="1"/>
  <c r="CN188" i="1"/>
  <c r="CL188" i="1"/>
  <c r="CJ188" i="1"/>
  <c r="CH188" i="1"/>
  <c r="CF188" i="1"/>
  <c r="CD188" i="1"/>
  <c r="CB188" i="1"/>
  <c r="BZ188" i="1"/>
  <c r="BX188" i="1"/>
  <c r="BV188" i="1"/>
  <c r="BT188" i="1"/>
  <c r="BR188" i="1"/>
  <c r="BP188" i="1"/>
  <c r="BN188" i="1"/>
  <c r="BL188" i="1"/>
  <c r="BJ188" i="1"/>
  <c r="BH188" i="1"/>
  <c r="BF188" i="1"/>
  <c r="BD188" i="1"/>
  <c r="BB188" i="1"/>
  <c r="AZ188" i="1"/>
  <c r="AX188" i="1"/>
  <c r="AV188" i="1"/>
  <c r="AT188" i="1"/>
  <c r="AR188" i="1"/>
  <c r="AP188" i="1"/>
  <c r="AN188" i="1"/>
  <c r="AL188" i="1"/>
  <c r="AJ188" i="1"/>
  <c r="AH188" i="1"/>
  <c r="AF188" i="1"/>
  <c r="AD188" i="1"/>
  <c r="AB188" i="1"/>
  <c r="Z188" i="1"/>
  <c r="X188" i="1"/>
  <c r="V188" i="1"/>
  <c r="T188" i="1"/>
  <c r="R188" i="1"/>
  <c r="P188" i="1"/>
  <c r="N188" i="1"/>
  <c r="L188" i="1"/>
  <c r="J188" i="1"/>
  <c r="H188" i="1"/>
  <c r="CP186" i="1"/>
  <c r="CN186" i="1"/>
  <c r="CL186" i="1"/>
  <c r="CJ186" i="1"/>
  <c r="CF186" i="1"/>
  <c r="BX186" i="1"/>
  <c r="BP186" i="1"/>
  <c r="BJ186" i="1"/>
  <c r="BH186" i="1"/>
  <c r="AZ186" i="1"/>
  <c r="AR186" i="1"/>
  <c r="AJ186" i="1"/>
  <c r="AB186" i="1"/>
  <c r="V186" i="1"/>
  <c r="T186" i="1"/>
  <c r="L186" i="1"/>
  <c r="CP185" i="1"/>
  <c r="CN185" i="1"/>
  <c r="CL185" i="1"/>
  <c r="CJ185" i="1"/>
  <c r="BB185" i="1"/>
  <c r="AZ185" i="1"/>
  <c r="AR185" i="1"/>
  <c r="CP184" i="1"/>
  <c r="CN184" i="1"/>
  <c r="CL184" i="1"/>
  <c r="CJ184" i="1"/>
  <c r="CF184" i="1"/>
  <c r="BZ184" i="1"/>
  <c r="BX184" i="1"/>
  <c r="BJ184" i="1"/>
  <c r="BH184" i="1"/>
  <c r="BB184" i="1"/>
  <c r="AZ184" i="1"/>
  <c r="AT184" i="1"/>
  <c r="AR184" i="1"/>
  <c r="V184" i="1"/>
  <c r="T184" i="1"/>
  <c r="N184" i="1"/>
  <c r="L184" i="1"/>
  <c r="CP181" i="1"/>
  <c r="CN181" i="1"/>
  <c r="CL181" i="1"/>
  <c r="CJ181" i="1"/>
  <c r="BR181" i="1"/>
  <c r="BP181" i="1"/>
  <c r="AT181" i="1"/>
  <c r="AR181" i="1"/>
  <c r="N181" i="1"/>
  <c r="CP180" i="1"/>
  <c r="CN180" i="1"/>
  <c r="CL180" i="1"/>
  <c r="CJ180" i="1"/>
  <c r="BZ180" i="1"/>
  <c r="BX180" i="1"/>
  <c r="BR180" i="1"/>
  <c r="BP180" i="1"/>
  <c r="BB180" i="1"/>
  <c r="AZ180" i="1"/>
  <c r="AT180" i="1"/>
  <c r="AR180" i="1"/>
  <c r="AL180" i="1"/>
  <c r="AJ180" i="1"/>
  <c r="N180" i="1"/>
  <c r="L180" i="1"/>
  <c r="CP178" i="1"/>
  <c r="CN178" i="1"/>
  <c r="CL178" i="1"/>
  <c r="CJ178" i="1"/>
  <c r="CF178" i="1"/>
  <c r="BZ178" i="1"/>
  <c r="BR178" i="1"/>
  <c r="BJ178" i="1"/>
  <c r="BB178" i="1"/>
  <c r="AT178" i="1"/>
  <c r="AL178" i="1"/>
  <c r="AJ178" i="1"/>
  <c r="AB178" i="1"/>
  <c r="V178" i="1"/>
  <c r="N178" i="1"/>
  <c r="CP177" i="1"/>
  <c r="CN177" i="1"/>
  <c r="CL177" i="1"/>
  <c r="CJ177" i="1"/>
  <c r="CH177" i="1"/>
  <c r="CF177" i="1"/>
  <c r="BZ177" i="1"/>
  <c r="BX177" i="1"/>
  <c r="BR177" i="1"/>
  <c r="BP177" i="1"/>
  <c r="BJ177" i="1"/>
  <c r="BH177" i="1"/>
  <c r="BB177" i="1"/>
  <c r="AZ177" i="1"/>
  <c r="AT177" i="1"/>
  <c r="AR177" i="1"/>
  <c r="AL177" i="1"/>
  <c r="AJ177" i="1"/>
  <c r="AD177" i="1"/>
  <c r="AB177" i="1"/>
  <c r="V177" i="1"/>
  <c r="T177" i="1"/>
  <c r="N177" i="1"/>
  <c r="L177" i="1"/>
  <c r="CP175" i="1"/>
  <c r="CN175" i="1"/>
  <c r="CL175" i="1"/>
  <c r="CJ175" i="1"/>
  <c r="CF175" i="1"/>
  <c r="CD175" i="1"/>
  <c r="BX175" i="1"/>
  <c r="BV175" i="1"/>
  <c r="BR175" i="1"/>
  <c r="BP175" i="1"/>
  <c r="BN175" i="1"/>
  <c r="BL175" i="1"/>
  <c r="BH175" i="1"/>
  <c r="BF175" i="1"/>
  <c r="BB175" i="1"/>
  <c r="AZ175" i="1"/>
  <c r="AX175" i="1"/>
  <c r="AV175" i="1"/>
  <c r="AR175" i="1"/>
  <c r="AP175" i="1"/>
  <c r="AL175" i="1"/>
  <c r="AJ175" i="1"/>
  <c r="AH175" i="1"/>
  <c r="AF175" i="1"/>
  <c r="AB175" i="1"/>
  <c r="Z175" i="1"/>
  <c r="V175" i="1"/>
  <c r="T175" i="1"/>
  <c r="R175" i="1"/>
  <c r="P175" i="1"/>
  <c r="N175" i="1"/>
  <c r="L175" i="1"/>
  <c r="J175" i="1"/>
  <c r="H175" i="1"/>
  <c r="CP173" i="1"/>
  <c r="CN173" i="1"/>
  <c r="CL173" i="1"/>
  <c r="CJ173" i="1"/>
  <c r="CF173" i="1"/>
  <c r="BX173" i="1"/>
  <c r="BR173" i="1"/>
  <c r="BH173" i="1"/>
  <c r="BB173" i="1"/>
  <c r="AZ173" i="1"/>
  <c r="AR173" i="1"/>
  <c r="AL173" i="1"/>
  <c r="AB173" i="1"/>
  <c r="V173" i="1"/>
  <c r="N173" i="1"/>
  <c r="L173" i="1"/>
  <c r="CP172" i="1"/>
  <c r="CN172" i="1"/>
  <c r="CL172" i="1"/>
  <c r="CJ172" i="1"/>
  <c r="CF172" i="1"/>
  <c r="BX172" i="1"/>
  <c r="BR172" i="1"/>
  <c r="BP172" i="1"/>
  <c r="BH172" i="1"/>
  <c r="BB172" i="1"/>
  <c r="AZ172" i="1"/>
  <c r="AR172" i="1"/>
  <c r="AL172" i="1"/>
  <c r="AJ172" i="1"/>
  <c r="AB172" i="1"/>
  <c r="V172" i="1"/>
  <c r="T172" i="1"/>
  <c r="N172" i="1"/>
  <c r="L172" i="1"/>
  <c r="CP170" i="1"/>
  <c r="CN170" i="1"/>
  <c r="CL170" i="1"/>
  <c r="CJ170" i="1"/>
  <c r="CF170" i="1"/>
  <c r="CD170" i="1"/>
  <c r="BZ170" i="1"/>
  <c r="BX170" i="1"/>
  <c r="BV170" i="1"/>
  <c r="BT170" i="1"/>
  <c r="BR170" i="1"/>
  <c r="BP170" i="1"/>
  <c r="BN170" i="1"/>
  <c r="BL170" i="1"/>
  <c r="BJ170" i="1"/>
  <c r="BH170" i="1"/>
  <c r="BF170" i="1"/>
  <c r="BD170" i="1"/>
  <c r="BB170" i="1"/>
  <c r="AZ170" i="1"/>
  <c r="AX170" i="1"/>
  <c r="AV170" i="1"/>
  <c r="AT170" i="1"/>
  <c r="AR170" i="1"/>
  <c r="AP170" i="1"/>
  <c r="AN170" i="1"/>
  <c r="AL170" i="1"/>
  <c r="AJ170" i="1"/>
  <c r="AH170" i="1"/>
  <c r="AF170" i="1"/>
  <c r="AD170" i="1"/>
  <c r="AB170" i="1"/>
  <c r="Z170" i="1"/>
  <c r="X170" i="1"/>
  <c r="V170" i="1"/>
  <c r="T170" i="1"/>
  <c r="R170" i="1"/>
  <c r="P170" i="1"/>
  <c r="N170" i="1"/>
  <c r="L170" i="1"/>
  <c r="J170" i="1"/>
  <c r="H170" i="1"/>
  <c r="CP166" i="1"/>
  <c r="CN166" i="1"/>
  <c r="CL166" i="1"/>
  <c r="CJ166" i="1"/>
  <c r="CF166" i="1"/>
  <c r="CD166" i="1"/>
  <c r="BZ166" i="1"/>
  <c r="BX166" i="1"/>
  <c r="BV166" i="1"/>
  <c r="BT166" i="1"/>
  <c r="BR166" i="1"/>
  <c r="BP166" i="1"/>
  <c r="BN166" i="1"/>
  <c r="BL166" i="1"/>
  <c r="BJ166" i="1"/>
  <c r="BH166" i="1"/>
  <c r="BF166" i="1"/>
  <c r="BD166" i="1"/>
  <c r="BB166" i="1"/>
  <c r="AZ166" i="1"/>
  <c r="AX166" i="1"/>
  <c r="AV166" i="1"/>
  <c r="AT166" i="1"/>
  <c r="AR166" i="1"/>
  <c r="AP166" i="1"/>
  <c r="AN166" i="1"/>
  <c r="AJ166" i="1"/>
  <c r="AH166" i="1"/>
  <c r="AD166" i="1"/>
  <c r="AB166" i="1"/>
  <c r="Z166" i="1"/>
  <c r="X166" i="1"/>
  <c r="V166" i="1"/>
  <c r="T166" i="1"/>
  <c r="R166" i="1"/>
  <c r="P166" i="1"/>
  <c r="N166" i="1"/>
  <c r="L166" i="1"/>
  <c r="J166" i="1"/>
  <c r="H166" i="1"/>
  <c r="CP165" i="1"/>
  <c r="CN165" i="1"/>
  <c r="CL165" i="1"/>
  <c r="CJ165" i="1"/>
  <c r="CF165" i="1"/>
  <c r="BZ165" i="1"/>
  <c r="BX165" i="1"/>
  <c r="BR165" i="1"/>
  <c r="BP165" i="1"/>
  <c r="BJ165" i="1"/>
  <c r="BH165" i="1"/>
  <c r="BB165" i="1"/>
  <c r="AZ165" i="1"/>
  <c r="AT165" i="1"/>
  <c r="AR165" i="1"/>
  <c r="AJ165" i="1"/>
  <c r="AD165" i="1"/>
  <c r="AB165" i="1"/>
  <c r="T165" i="1"/>
  <c r="N165" i="1"/>
  <c r="L165" i="1"/>
  <c r="CP164" i="1"/>
  <c r="CN164" i="1"/>
  <c r="CJ164" i="1"/>
  <c r="CP161" i="1"/>
  <c r="CN161" i="1"/>
  <c r="CL161" i="1"/>
  <c r="CJ161" i="1"/>
  <c r="CF161" i="1"/>
  <c r="BZ161" i="1"/>
  <c r="BX161" i="1"/>
  <c r="BR161" i="1"/>
  <c r="BP161" i="1"/>
  <c r="BH161" i="1"/>
  <c r="BB161" i="1"/>
  <c r="AZ161" i="1"/>
  <c r="AT161" i="1"/>
  <c r="AR161" i="1"/>
  <c r="AL161" i="1"/>
  <c r="AJ161" i="1"/>
  <c r="AD161" i="1"/>
  <c r="AB161" i="1"/>
  <c r="V161" i="1"/>
  <c r="T161" i="1"/>
  <c r="N161" i="1"/>
  <c r="L161" i="1"/>
  <c r="CP160" i="1"/>
  <c r="CN160" i="1"/>
  <c r="CL160" i="1"/>
  <c r="CJ160" i="1"/>
  <c r="AL160" i="1"/>
  <c r="AJ160" i="1"/>
  <c r="AD160" i="1"/>
  <c r="AB160" i="1"/>
  <c r="N160" i="1"/>
  <c r="L160" i="1"/>
  <c r="CP159" i="1"/>
  <c r="CL159" i="1"/>
  <c r="CJ159" i="1"/>
  <c r="V159" i="1"/>
  <c r="CP155" i="1"/>
  <c r="CN155" i="1"/>
  <c r="CL155" i="1"/>
  <c r="CJ155" i="1"/>
  <c r="CH155" i="1"/>
  <c r="CF155" i="1"/>
  <c r="BZ155" i="1"/>
  <c r="BX155" i="1"/>
  <c r="BR155" i="1"/>
  <c r="BP155" i="1"/>
  <c r="BJ155" i="1"/>
  <c r="BH155" i="1"/>
  <c r="BB155" i="1"/>
  <c r="AZ155" i="1"/>
  <c r="AT155" i="1"/>
  <c r="AR155" i="1"/>
  <c r="AL155" i="1"/>
  <c r="AJ155" i="1"/>
  <c r="AD155" i="1"/>
  <c r="AB155" i="1"/>
  <c r="V155" i="1"/>
  <c r="T155" i="1"/>
  <c r="N155" i="1"/>
  <c r="L155" i="1"/>
  <c r="CP152" i="1"/>
  <c r="CN152" i="1"/>
  <c r="CL152" i="1"/>
  <c r="CJ152" i="1"/>
  <c r="CF152" i="1"/>
  <c r="BZ152" i="1"/>
  <c r="BX152" i="1"/>
  <c r="BR152" i="1"/>
  <c r="BP152" i="1"/>
  <c r="BJ152" i="1"/>
  <c r="BH152" i="1"/>
  <c r="BB152" i="1"/>
  <c r="AZ152" i="1"/>
  <c r="AT152" i="1"/>
  <c r="AR152" i="1"/>
  <c r="AL152" i="1"/>
  <c r="AJ152" i="1"/>
  <c r="AD152" i="1"/>
  <c r="AB152" i="1"/>
  <c r="V152" i="1"/>
  <c r="T152" i="1"/>
  <c r="N152" i="1"/>
  <c r="L152" i="1"/>
  <c r="CP151" i="1"/>
  <c r="CN151" i="1"/>
  <c r="CL151" i="1"/>
  <c r="CJ151" i="1"/>
  <c r="BB151" i="1"/>
  <c r="AZ151" i="1"/>
  <c r="CP150" i="1"/>
  <c r="CN150" i="1"/>
  <c r="CL150" i="1"/>
  <c r="CJ150" i="1"/>
  <c r="BR150" i="1"/>
  <c r="BP150" i="1"/>
  <c r="BL150" i="1"/>
  <c r="AL150" i="1"/>
  <c r="AJ150" i="1"/>
  <c r="AF150" i="1"/>
  <c r="AB150" i="1"/>
  <c r="Z150" i="1"/>
  <c r="V150" i="1"/>
  <c r="T150" i="1"/>
  <c r="P150" i="1"/>
  <c r="N150" i="1"/>
  <c r="L150" i="1"/>
  <c r="J150" i="1"/>
  <c r="H150" i="1"/>
  <c r="CP149" i="1"/>
  <c r="CN149" i="1"/>
  <c r="CJ149" i="1"/>
  <c r="CP148" i="1"/>
  <c r="CN148" i="1"/>
  <c r="CL148" i="1"/>
  <c r="CJ148" i="1"/>
  <c r="BR148" i="1"/>
  <c r="BP148" i="1"/>
  <c r="AB148" i="1"/>
  <c r="N148" i="1"/>
  <c r="L148" i="1"/>
  <c r="CD141" i="1"/>
  <c r="CD145" i="1" s="1"/>
  <c r="CB141" i="1"/>
  <c r="CB145" i="1" s="1"/>
  <c r="BV141" i="1"/>
  <c r="BN141" i="1"/>
  <c r="BN145" i="1" s="1"/>
  <c r="BL141" i="1"/>
  <c r="BL145" i="1" s="1"/>
  <c r="BF141" i="1"/>
  <c r="BD141" i="1"/>
  <c r="BD145" i="1" s="1"/>
  <c r="AX141" i="1"/>
  <c r="AX145" i="1" s="1"/>
  <c r="AV141" i="1"/>
  <c r="AV145" i="1" s="1"/>
  <c r="AP141" i="1"/>
  <c r="AN141" i="1"/>
  <c r="AN145" i="1" s="1"/>
  <c r="AH141" i="1"/>
  <c r="AH145" i="1" s="1"/>
  <c r="AF141" i="1"/>
  <c r="AF145" i="1" s="1"/>
  <c r="Z141" i="1"/>
  <c r="Z145" i="1" s="1"/>
  <c r="X141" i="1"/>
  <c r="X145" i="1" s="1"/>
  <c r="R141" i="1"/>
  <c r="P141" i="1"/>
  <c r="P145" i="1" s="1"/>
  <c r="J141" i="1"/>
  <c r="J145" i="1" s="1"/>
  <c r="H141" i="1"/>
  <c r="H145" i="1" s="1"/>
  <c r="CP137" i="1"/>
  <c r="CN137" i="1"/>
  <c r="CJ137" i="1"/>
  <c r="BB137" i="1"/>
  <c r="AZ137" i="1"/>
  <c r="CP122" i="1"/>
  <c r="CN122" i="1"/>
  <c r="CJ122" i="1"/>
  <c r="CH122" i="1"/>
  <c r="CF122" i="1"/>
  <c r="CB122" i="1"/>
  <c r="BL122" i="1"/>
  <c r="CP120" i="1"/>
  <c r="CN120" i="1"/>
  <c r="CJ120" i="1"/>
  <c r="CH120" i="1"/>
  <c r="CF120" i="1"/>
  <c r="CJ118" i="1"/>
  <c r="CN118" i="1" s="1"/>
  <c r="BT118" i="1"/>
  <c r="BZ118" i="1" s="1"/>
  <c r="CP114" i="1"/>
  <c r="CN114" i="1"/>
  <c r="CJ114" i="1"/>
  <c r="BZ114" i="1"/>
  <c r="BX114" i="1"/>
  <c r="CL109" i="1"/>
  <c r="CP109" i="1" s="1"/>
  <c r="CJ109" i="1"/>
  <c r="CF109" i="1"/>
  <c r="CD109" i="1"/>
  <c r="BX109" i="1"/>
  <c r="BV109" i="1"/>
  <c r="BP109" i="1"/>
  <c r="BN109" i="1"/>
  <c r="BH109" i="1"/>
  <c r="AZ109" i="1"/>
  <c r="AX109" i="1"/>
  <c r="AR109" i="1"/>
  <c r="AP109" i="1"/>
  <c r="AJ109" i="1"/>
  <c r="AH109" i="1"/>
  <c r="AB109" i="1"/>
  <c r="Z109" i="1"/>
  <c r="T109" i="1"/>
  <c r="R109" i="1"/>
  <c r="N109" i="1"/>
  <c r="L109" i="1"/>
  <c r="J109" i="1"/>
  <c r="H109" i="1"/>
  <c r="CN106" i="1"/>
  <c r="CL106" i="1"/>
  <c r="CF106" i="1"/>
  <c r="BX106" i="1"/>
  <c r="BP106" i="1"/>
  <c r="BH106" i="1"/>
  <c r="AZ106" i="1"/>
  <c r="AR106" i="1"/>
  <c r="AJ106" i="1"/>
  <c r="AB106" i="1"/>
  <c r="T106" i="1"/>
  <c r="L106" i="1"/>
  <c r="CP105" i="1"/>
  <c r="CN105" i="1"/>
  <c r="CL105" i="1"/>
  <c r="CJ105" i="1"/>
  <c r="CF105" i="1"/>
  <c r="BX105" i="1"/>
  <c r="BP105" i="1"/>
  <c r="BH105" i="1"/>
  <c r="AZ105" i="1"/>
  <c r="AR105" i="1"/>
  <c r="AJ105" i="1"/>
  <c r="AB105" i="1"/>
  <c r="T105" i="1"/>
  <c r="N105" i="1"/>
  <c r="L105" i="1"/>
  <c r="CP101" i="1"/>
  <c r="CN101" i="1"/>
  <c r="CJ101" i="1"/>
  <c r="CL100" i="1"/>
  <c r="CN100" i="1" s="1"/>
  <c r="BP100" i="1"/>
  <c r="BH100" i="1"/>
  <c r="AZ100" i="1"/>
  <c r="AJ100" i="1"/>
  <c r="T100" i="1"/>
  <c r="CP99" i="1"/>
  <c r="CN99" i="1"/>
  <c r="CJ99" i="1"/>
  <c r="BT99" i="1"/>
  <c r="AV99" i="1"/>
  <c r="AN99" i="1"/>
  <c r="P99" i="1"/>
  <c r="CP95" i="1"/>
  <c r="CN95" i="1"/>
  <c r="CJ95" i="1"/>
  <c r="CP92" i="1"/>
  <c r="CN92" i="1"/>
  <c r="CL92" i="1"/>
  <c r="CJ92" i="1"/>
  <c r="CF92" i="1"/>
  <c r="CD92" i="1"/>
  <c r="BZ92" i="1"/>
  <c r="BX92" i="1"/>
  <c r="BV92" i="1"/>
  <c r="BT92" i="1"/>
  <c r="BR92" i="1"/>
  <c r="BP92" i="1"/>
  <c r="BN92" i="1"/>
  <c r="BL92" i="1"/>
  <c r="BJ92" i="1"/>
  <c r="BH92" i="1"/>
  <c r="BF92" i="1"/>
  <c r="BD92" i="1"/>
  <c r="BB92" i="1"/>
  <c r="AZ92" i="1"/>
  <c r="AX92" i="1"/>
  <c r="AV92" i="1"/>
  <c r="AT92" i="1"/>
  <c r="AR92" i="1"/>
  <c r="AP92" i="1"/>
  <c r="AN92" i="1"/>
  <c r="AL92" i="1"/>
  <c r="AJ92" i="1"/>
  <c r="AH92" i="1"/>
  <c r="AF92" i="1"/>
  <c r="AD92" i="1"/>
  <c r="AB92" i="1"/>
  <c r="Z92" i="1"/>
  <c r="X92" i="1"/>
  <c r="T92" i="1"/>
  <c r="R92" i="1"/>
  <c r="N92" i="1"/>
  <c r="L92" i="1"/>
  <c r="J92" i="1"/>
  <c r="H92" i="1"/>
  <c r="CP88" i="1"/>
  <c r="CN88" i="1"/>
  <c r="CL88" i="1"/>
  <c r="CJ88" i="1"/>
  <c r="CF88" i="1"/>
  <c r="BX88" i="1"/>
  <c r="BR88" i="1"/>
  <c r="BP88" i="1"/>
  <c r="BH88" i="1"/>
  <c r="AZ88" i="1"/>
  <c r="AT88" i="1"/>
  <c r="AR88" i="1"/>
  <c r="AJ88" i="1"/>
  <c r="AB88" i="1"/>
  <c r="T88" i="1"/>
  <c r="N88" i="1"/>
  <c r="CP87" i="1"/>
  <c r="CN87" i="1"/>
  <c r="CL87" i="1"/>
  <c r="CJ87" i="1"/>
  <c r="CF87" i="1"/>
  <c r="BZ87" i="1"/>
  <c r="BX87" i="1"/>
  <c r="BR87" i="1"/>
  <c r="BP87" i="1"/>
  <c r="BJ87" i="1"/>
  <c r="BH87" i="1"/>
  <c r="BB87" i="1"/>
  <c r="AZ87" i="1"/>
  <c r="AT87" i="1"/>
  <c r="AR87" i="1"/>
  <c r="AL87" i="1"/>
  <c r="AJ87" i="1"/>
  <c r="AD87" i="1"/>
  <c r="AB87" i="1"/>
  <c r="N87" i="1"/>
  <c r="L87" i="1"/>
  <c r="CP86" i="1"/>
  <c r="CN86" i="1"/>
  <c r="CL86" i="1"/>
  <c r="CJ86" i="1"/>
  <c r="CF86" i="1"/>
  <c r="BZ86" i="1"/>
  <c r="BX86" i="1"/>
  <c r="BR86" i="1"/>
  <c r="BP86" i="1"/>
  <c r="BJ86" i="1"/>
  <c r="BH86" i="1"/>
  <c r="AZ86" i="1"/>
  <c r="AR86" i="1"/>
  <c r="AJ86" i="1"/>
  <c r="AB86" i="1"/>
  <c r="T86" i="1"/>
  <c r="L86" i="1"/>
  <c r="CP84" i="1"/>
  <c r="CN84" i="1"/>
  <c r="CL84" i="1"/>
  <c r="CJ84" i="1"/>
  <c r="CH84" i="1"/>
  <c r="CF84" i="1"/>
  <c r="CD84" i="1"/>
  <c r="CB84" i="1"/>
  <c r="BZ84" i="1"/>
  <c r="BX84" i="1"/>
  <c r="BV84" i="1"/>
  <c r="BT84" i="1"/>
  <c r="BR84" i="1"/>
  <c r="BP84" i="1"/>
  <c r="BN84" i="1"/>
  <c r="BL84" i="1"/>
  <c r="BJ84" i="1"/>
  <c r="BH84" i="1"/>
  <c r="BF84" i="1"/>
  <c r="BD84" i="1"/>
  <c r="BB84" i="1"/>
  <c r="AZ84" i="1"/>
  <c r="AX84" i="1"/>
  <c r="AV84" i="1"/>
  <c r="AT84" i="1"/>
  <c r="AR84" i="1"/>
  <c r="AP84" i="1"/>
  <c r="AN84" i="1"/>
  <c r="AL84" i="1"/>
  <c r="AJ84" i="1"/>
  <c r="AH84" i="1"/>
  <c r="AF84" i="1"/>
  <c r="AD84" i="1"/>
  <c r="AB84" i="1"/>
  <c r="Z84" i="1"/>
  <c r="X84" i="1"/>
  <c r="V84" i="1"/>
  <c r="T84" i="1"/>
  <c r="R84" i="1"/>
  <c r="P84" i="1"/>
  <c r="N84" i="1"/>
  <c r="L84" i="1"/>
  <c r="J84" i="1"/>
  <c r="H84" i="1"/>
  <c r="CP82" i="1"/>
  <c r="CN82" i="1"/>
  <c r="CL82" i="1"/>
  <c r="CJ82" i="1"/>
  <c r="AL82" i="1"/>
  <c r="AJ82" i="1"/>
  <c r="AB82" i="1"/>
  <c r="CP81" i="1"/>
  <c r="CN81" i="1"/>
  <c r="CL81" i="1"/>
  <c r="CJ81" i="1"/>
  <c r="CF81" i="1"/>
  <c r="BZ81" i="1"/>
  <c r="BX81" i="1"/>
  <c r="BR81" i="1"/>
  <c r="BP81" i="1"/>
  <c r="BJ81" i="1"/>
  <c r="BH81" i="1"/>
  <c r="BB81" i="1"/>
  <c r="AZ81" i="1"/>
  <c r="AT81" i="1"/>
  <c r="AR81" i="1"/>
  <c r="AL81" i="1"/>
  <c r="AJ81" i="1"/>
  <c r="AD81" i="1"/>
  <c r="AB81" i="1"/>
  <c r="T81" i="1"/>
  <c r="N81" i="1"/>
  <c r="L81" i="1"/>
  <c r="CP80" i="1"/>
  <c r="CN80" i="1"/>
  <c r="CL80" i="1"/>
  <c r="CJ80" i="1"/>
  <c r="CF80" i="1"/>
  <c r="BR80" i="1"/>
  <c r="BP80" i="1"/>
  <c r="BB80" i="1"/>
  <c r="AZ80" i="1"/>
  <c r="AR80" i="1"/>
  <c r="AJ80" i="1"/>
  <c r="V80" i="1"/>
  <c r="T80" i="1"/>
  <c r="CP79" i="1"/>
  <c r="CN79" i="1"/>
  <c r="CL79" i="1"/>
  <c r="CJ79" i="1"/>
  <c r="CF79" i="1"/>
  <c r="BZ79" i="1"/>
  <c r="BX79" i="1"/>
  <c r="BB79" i="1"/>
  <c r="AZ79" i="1"/>
  <c r="AT79" i="1"/>
  <c r="AR79" i="1"/>
  <c r="AL79" i="1"/>
  <c r="AJ79" i="1"/>
  <c r="CP78" i="1"/>
  <c r="CN78" i="1"/>
  <c r="CJ78" i="1"/>
  <c r="CP76" i="1"/>
  <c r="CN76" i="1"/>
  <c r="CL76" i="1"/>
  <c r="CJ76" i="1"/>
  <c r="CH76" i="1"/>
  <c r="CF76" i="1"/>
  <c r="BZ76" i="1"/>
  <c r="BX76" i="1"/>
  <c r="BR76" i="1"/>
  <c r="BP76" i="1"/>
  <c r="BH76" i="1"/>
  <c r="AZ76" i="1"/>
  <c r="AT76" i="1"/>
  <c r="AR76" i="1"/>
  <c r="AL76" i="1"/>
  <c r="AJ76" i="1"/>
  <c r="AD76" i="1"/>
  <c r="AB76" i="1"/>
  <c r="V76" i="1"/>
  <c r="T76" i="1"/>
  <c r="N76" i="1"/>
  <c r="L76" i="1"/>
  <c r="CP75" i="1"/>
  <c r="CN75" i="1"/>
  <c r="CL75" i="1"/>
  <c r="CJ75" i="1"/>
  <c r="CF75" i="1"/>
  <c r="BX75" i="1"/>
  <c r="BR75" i="1"/>
  <c r="BP75" i="1"/>
  <c r="BB75" i="1"/>
  <c r="AZ75" i="1"/>
  <c r="AJ75" i="1"/>
  <c r="CP73" i="1"/>
  <c r="CN73" i="1"/>
  <c r="CL73" i="1"/>
  <c r="CJ73" i="1"/>
  <c r="CF73" i="1"/>
  <c r="CD73" i="1"/>
  <c r="BZ73" i="1"/>
  <c r="BX73" i="1"/>
  <c r="BV73" i="1"/>
  <c r="BT73" i="1"/>
  <c r="BR73" i="1"/>
  <c r="BP73" i="1"/>
  <c r="BN73" i="1"/>
  <c r="BL73" i="1"/>
  <c r="BH73" i="1"/>
  <c r="BF73" i="1"/>
  <c r="BB73" i="1"/>
  <c r="AZ73" i="1"/>
  <c r="AX73" i="1"/>
  <c r="AV73" i="1"/>
  <c r="AT73" i="1"/>
  <c r="AR73" i="1"/>
  <c r="AP73" i="1"/>
  <c r="AN73" i="1"/>
  <c r="AL73" i="1"/>
  <c r="AJ73" i="1"/>
  <c r="AH73" i="1"/>
  <c r="AF73" i="1"/>
  <c r="AD73" i="1"/>
  <c r="AB73" i="1"/>
  <c r="Z73" i="1"/>
  <c r="X73" i="1"/>
  <c r="T73" i="1"/>
  <c r="R73" i="1"/>
  <c r="N73" i="1"/>
  <c r="L73" i="1"/>
  <c r="J73" i="1"/>
  <c r="H73" i="1"/>
  <c r="CP71" i="1"/>
  <c r="CN71" i="1"/>
  <c r="CJ71" i="1"/>
  <c r="CP70" i="1"/>
  <c r="CN70" i="1"/>
  <c r="CL70" i="1"/>
  <c r="CJ70" i="1"/>
  <c r="CF70" i="1"/>
  <c r="BZ70" i="1"/>
  <c r="BR70" i="1"/>
  <c r="BP70" i="1"/>
  <c r="BH70" i="1"/>
  <c r="BB70" i="1"/>
  <c r="AZ70" i="1"/>
  <c r="AT70" i="1"/>
  <c r="AR70" i="1"/>
  <c r="AL70" i="1"/>
  <c r="AJ70" i="1"/>
  <c r="AD70" i="1"/>
  <c r="AB70" i="1"/>
  <c r="T70" i="1"/>
  <c r="N70" i="1"/>
  <c r="L70" i="1"/>
  <c r="CP68" i="1"/>
  <c r="CN68" i="1"/>
  <c r="CL68" i="1"/>
  <c r="CJ68" i="1"/>
  <c r="CF68" i="1"/>
  <c r="CD68" i="1"/>
  <c r="BZ68" i="1"/>
  <c r="BX68" i="1"/>
  <c r="BV68" i="1"/>
  <c r="BT68" i="1"/>
  <c r="BR68" i="1"/>
  <c r="BP68" i="1"/>
  <c r="BN68" i="1"/>
  <c r="BL68" i="1"/>
  <c r="BJ68" i="1"/>
  <c r="BH68" i="1"/>
  <c r="BF68" i="1"/>
  <c r="BD68" i="1"/>
  <c r="BB68" i="1"/>
  <c r="AZ68" i="1"/>
  <c r="AX68" i="1"/>
  <c r="AV68" i="1"/>
  <c r="AT68" i="1"/>
  <c r="AR68" i="1"/>
  <c r="AP68" i="1"/>
  <c r="AN68" i="1"/>
  <c r="AL68" i="1"/>
  <c r="AJ68" i="1"/>
  <c r="AH68" i="1"/>
  <c r="AF68" i="1"/>
  <c r="AD68" i="1"/>
  <c r="AB68" i="1"/>
  <c r="Z68" i="1"/>
  <c r="X68" i="1"/>
  <c r="V68" i="1"/>
  <c r="T68" i="1"/>
  <c r="R68" i="1"/>
  <c r="P68" i="1"/>
  <c r="N68" i="1"/>
  <c r="L68" i="1"/>
  <c r="J68" i="1"/>
  <c r="H68" i="1"/>
  <c r="CP65" i="1"/>
  <c r="CN65" i="1"/>
  <c r="CL65" i="1"/>
  <c r="CJ65" i="1"/>
  <c r="CF65" i="1"/>
  <c r="BZ65" i="1"/>
  <c r="BX65" i="1"/>
  <c r="BR65" i="1"/>
  <c r="BP65" i="1"/>
  <c r="BJ65" i="1"/>
  <c r="BH65" i="1"/>
  <c r="BB65" i="1"/>
  <c r="AZ65" i="1"/>
  <c r="AT65" i="1"/>
  <c r="AR65" i="1"/>
  <c r="AL65" i="1"/>
  <c r="AJ65" i="1"/>
  <c r="AD65" i="1"/>
  <c r="AB65" i="1"/>
  <c r="V65" i="1"/>
  <c r="T65" i="1"/>
  <c r="N65" i="1"/>
  <c r="L65" i="1"/>
  <c r="CP64" i="1"/>
  <c r="CN64" i="1"/>
  <c r="CL64" i="1"/>
  <c r="CJ64" i="1"/>
  <c r="BJ64" i="1"/>
  <c r="BH64" i="1"/>
  <c r="CP63" i="1"/>
  <c r="CN63" i="1"/>
  <c r="CL63" i="1"/>
  <c r="CJ63" i="1"/>
  <c r="CF63" i="1"/>
  <c r="BZ63" i="1"/>
  <c r="BX63" i="1"/>
  <c r="CP62" i="1"/>
  <c r="CN62" i="1"/>
  <c r="CL62" i="1"/>
  <c r="CJ62" i="1"/>
  <c r="BZ62" i="1"/>
  <c r="BX62" i="1"/>
  <c r="CP61" i="1"/>
  <c r="CN61" i="1"/>
  <c r="CL61" i="1"/>
  <c r="CJ61" i="1"/>
  <c r="BZ61" i="1"/>
  <c r="BX61" i="1"/>
  <c r="CP60" i="1"/>
  <c r="CN60" i="1"/>
  <c r="CL60" i="1"/>
  <c r="CJ60" i="1"/>
  <c r="AD60" i="1"/>
  <c r="AB60" i="1"/>
  <c r="CN59" i="1"/>
  <c r="CL59" i="1"/>
  <c r="CF59" i="1"/>
  <c r="CP57" i="1"/>
  <c r="CN57" i="1"/>
  <c r="CL57" i="1"/>
  <c r="CJ57" i="1"/>
  <c r="BH57" i="1"/>
  <c r="BF57" i="1"/>
  <c r="V57" i="1"/>
  <c r="T57" i="1"/>
  <c r="P57" i="1"/>
  <c r="CN53" i="1"/>
  <c r="CL53" i="1"/>
  <c r="BH53" i="1"/>
  <c r="CP52" i="1"/>
  <c r="CN52" i="1"/>
  <c r="CJ52" i="1"/>
  <c r="CP41" i="1"/>
  <c r="CN41" i="1"/>
  <c r="CL41" i="1"/>
  <c r="CJ41" i="1"/>
  <c r="CH41" i="1"/>
  <c r="CF41" i="1"/>
  <c r="BX41" i="1"/>
  <c r="BJ41" i="1"/>
  <c r="BH41" i="1"/>
  <c r="AZ41" i="1"/>
  <c r="AL41" i="1"/>
  <c r="AJ41" i="1"/>
  <c r="AB41" i="1"/>
  <c r="N41" i="1"/>
  <c r="L41" i="1"/>
  <c r="CP39" i="1"/>
  <c r="CL39" i="1"/>
  <c r="CJ39" i="1"/>
  <c r="AR39" i="1"/>
  <c r="AL39" i="1"/>
  <c r="AJ39" i="1"/>
  <c r="CP38" i="1"/>
  <c r="CN38" i="1"/>
  <c r="CL38" i="1"/>
  <c r="CJ38" i="1"/>
  <c r="CF38" i="1"/>
  <c r="BZ38" i="1"/>
  <c r="BX38" i="1"/>
  <c r="BR38" i="1"/>
  <c r="BP38" i="1"/>
  <c r="BJ38" i="1"/>
  <c r="BH38" i="1"/>
  <c r="BB38" i="1"/>
  <c r="AZ38" i="1"/>
  <c r="AT38" i="1"/>
  <c r="AR38" i="1"/>
  <c r="AL38" i="1"/>
  <c r="AJ38" i="1"/>
  <c r="AD38" i="1"/>
  <c r="AB38" i="1"/>
  <c r="V38" i="1"/>
  <c r="T38" i="1"/>
  <c r="N38" i="1"/>
  <c r="L38" i="1"/>
  <c r="CP37" i="1"/>
  <c r="CN37" i="1"/>
  <c r="CL37" i="1"/>
  <c r="CJ37" i="1"/>
  <c r="CF37" i="1"/>
  <c r="CD37" i="1"/>
  <c r="BZ37" i="1"/>
  <c r="BX37" i="1"/>
  <c r="BV37" i="1"/>
  <c r="BT37" i="1"/>
  <c r="BR37" i="1"/>
  <c r="BP37" i="1"/>
  <c r="BN37" i="1"/>
  <c r="BL37" i="1"/>
  <c r="BJ37" i="1"/>
  <c r="BH37" i="1"/>
  <c r="BF37" i="1"/>
  <c r="BD37" i="1"/>
  <c r="BB37" i="1"/>
  <c r="AZ37" i="1"/>
  <c r="AX37" i="1"/>
  <c r="AV37" i="1"/>
  <c r="AT37" i="1"/>
  <c r="AR37" i="1"/>
  <c r="AP37" i="1"/>
  <c r="AN37" i="1"/>
  <c r="AL37" i="1"/>
  <c r="AJ37" i="1"/>
  <c r="AH37" i="1"/>
  <c r="AF37" i="1"/>
  <c r="AD37" i="1"/>
  <c r="AB37" i="1"/>
  <c r="Z37" i="1"/>
  <c r="X37" i="1"/>
  <c r="V37" i="1"/>
  <c r="T37" i="1"/>
  <c r="R37" i="1"/>
  <c r="P37" i="1"/>
  <c r="N37" i="1"/>
  <c r="L37" i="1"/>
  <c r="J37" i="1"/>
  <c r="H37" i="1"/>
  <c r="CP34" i="1"/>
  <c r="CN34" i="1"/>
  <c r="CL34" i="1"/>
  <c r="CJ34" i="1"/>
  <c r="BZ34" i="1"/>
  <c r="BX34" i="1"/>
  <c r="CP33" i="1"/>
  <c r="CN33" i="1"/>
  <c r="CL33" i="1"/>
  <c r="CJ33" i="1"/>
  <c r="CF33" i="1"/>
  <c r="BZ33" i="1"/>
  <c r="BX33" i="1"/>
  <c r="BR33" i="1"/>
  <c r="BP33" i="1"/>
  <c r="BH33" i="1"/>
  <c r="BB33" i="1"/>
  <c r="AZ33" i="1"/>
  <c r="AT33" i="1"/>
  <c r="AR33" i="1"/>
  <c r="AL33" i="1"/>
  <c r="AJ33" i="1"/>
  <c r="AD33" i="1"/>
  <c r="AB33" i="1"/>
  <c r="V33" i="1"/>
  <c r="T33" i="1"/>
  <c r="N33" i="1"/>
  <c r="L33" i="1"/>
  <c r="CP32" i="1"/>
  <c r="CN32" i="1"/>
  <c r="CL32" i="1"/>
  <c r="CJ32" i="1"/>
  <c r="BB32" i="1"/>
  <c r="AZ32" i="1"/>
  <c r="CP31" i="1"/>
  <c r="CN31" i="1"/>
  <c r="CL31" i="1"/>
  <c r="CJ31" i="1"/>
  <c r="CF31" i="1"/>
  <c r="BZ31" i="1"/>
  <c r="BX31" i="1"/>
  <c r="BR31" i="1"/>
  <c r="BP31" i="1"/>
  <c r="BJ31" i="1"/>
  <c r="BH31" i="1"/>
  <c r="BB31" i="1"/>
  <c r="AZ31" i="1"/>
  <c r="AT31" i="1"/>
  <c r="AR31" i="1"/>
  <c r="AL31" i="1"/>
  <c r="AJ31" i="1"/>
  <c r="AD31" i="1"/>
  <c r="AB31" i="1"/>
  <c r="V31" i="1"/>
  <c r="T31" i="1"/>
  <c r="N31" i="1"/>
  <c r="L31" i="1"/>
  <c r="CP28" i="1"/>
  <c r="CN28" i="1"/>
  <c r="CL28" i="1"/>
  <c r="CJ28" i="1"/>
  <c r="CF28" i="1"/>
  <c r="BZ28" i="1"/>
  <c r="BX28" i="1"/>
  <c r="BR28" i="1"/>
  <c r="BP28" i="1"/>
  <c r="BH28" i="1"/>
  <c r="AZ28" i="1"/>
  <c r="AR28" i="1"/>
  <c r="AJ28" i="1"/>
  <c r="AB28" i="1"/>
  <c r="V28" i="1"/>
  <c r="T28" i="1"/>
  <c r="CP27" i="1"/>
  <c r="CN27" i="1"/>
  <c r="CL27" i="1"/>
  <c r="CJ27" i="1"/>
  <c r="BR27" i="1"/>
  <c r="BP27" i="1"/>
  <c r="BN27" i="1"/>
  <c r="BL27" i="1"/>
  <c r="AT27" i="1"/>
  <c r="AR27" i="1"/>
  <c r="AP27" i="1"/>
  <c r="AN27" i="1"/>
  <c r="AD27" i="1"/>
  <c r="AB27" i="1"/>
  <c r="X27" i="1"/>
  <c r="V27" i="1"/>
  <c r="T27" i="1"/>
  <c r="R27" i="1"/>
  <c r="P27" i="1"/>
  <c r="CP25" i="1"/>
  <c r="CN25" i="1"/>
  <c r="CL25" i="1"/>
  <c r="CJ25" i="1"/>
  <c r="BR25" i="1"/>
  <c r="BP25" i="1"/>
  <c r="AT25" i="1"/>
  <c r="AR25" i="1"/>
  <c r="AD25" i="1"/>
  <c r="AB25" i="1"/>
  <c r="V25" i="1"/>
  <c r="T25" i="1"/>
  <c r="CP23" i="1"/>
  <c r="CN23" i="1"/>
  <c r="CL23" i="1"/>
  <c r="CJ23" i="1"/>
  <c r="CH23" i="1"/>
  <c r="CF23" i="1"/>
  <c r="CD23" i="1"/>
  <c r="CB23" i="1"/>
  <c r="BZ23" i="1"/>
  <c r="BX23" i="1"/>
  <c r="BV23" i="1"/>
  <c r="BT23" i="1"/>
  <c r="BR23" i="1"/>
  <c r="BP23" i="1"/>
  <c r="BN23" i="1"/>
  <c r="BL23" i="1"/>
  <c r="BJ23" i="1"/>
  <c r="BH23" i="1"/>
  <c r="BF23" i="1"/>
  <c r="BD23" i="1"/>
  <c r="BB23" i="1"/>
  <c r="AZ23" i="1"/>
  <c r="AX23" i="1"/>
  <c r="AV23" i="1"/>
  <c r="AT23" i="1"/>
  <c r="AR23" i="1"/>
  <c r="AP23" i="1"/>
  <c r="AN23" i="1"/>
  <c r="AL23" i="1"/>
  <c r="AJ23" i="1"/>
  <c r="AH23" i="1"/>
  <c r="AF23" i="1"/>
  <c r="AD23" i="1"/>
  <c r="AB23" i="1"/>
  <c r="Z23" i="1"/>
  <c r="X23" i="1"/>
  <c r="V23" i="1"/>
  <c r="T23" i="1"/>
  <c r="R23" i="1"/>
  <c r="P23" i="1"/>
  <c r="N23" i="1"/>
  <c r="L23" i="1"/>
  <c r="J23" i="1"/>
  <c r="H23" i="1"/>
  <c r="CP20" i="1"/>
  <c r="CN20" i="1"/>
  <c r="CJ20" i="1"/>
  <c r="BZ20" i="1"/>
  <c r="BX20" i="1"/>
  <c r="BR20" i="1"/>
  <c r="BP20" i="1"/>
  <c r="BJ20" i="1"/>
  <c r="BH20" i="1"/>
  <c r="BB20" i="1"/>
  <c r="AZ20" i="1"/>
  <c r="AT20" i="1"/>
  <c r="AR20" i="1"/>
  <c r="V20" i="1"/>
  <c r="T20" i="1"/>
  <c r="CP19" i="1"/>
  <c r="CN19" i="1"/>
  <c r="CL19" i="1"/>
  <c r="CJ19" i="1"/>
  <c r="V19" i="1"/>
  <c r="T19" i="1"/>
  <c r="CP16" i="1"/>
  <c r="CN16" i="1"/>
  <c r="CL16" i="1"/>
  <c r="CJ16" i="1"/>
  <c r="CH16" i="1"/>
  <c r="CF16" i="1"/>
  <c r="BZ16" i="1"/>
  <c r="BX16" i="1"/>
  <c r="BR16" i="1"/>
  <c r="BP16" i="1"/>
  <c r="BJ16" i="1"/>
  <c r="BH16" i="1"/>
  <c r="BB16" i="1"/>
  <c r="AZ16" i="1"/>
  <c r="AT16" i="1"/>
  <c r="AR16" i="1"/>
  <c r="AL16" i="1"/>
  <c r="AJ16" i="1"/>
  <c r="AD16" i="1"/>
  <c r="AB16" i="1"/>
  <c r="V16" i="1"/>
  <c r="T16" i="1"/>
  <c r="N16" i="1"/>
  <c r="L16" i="1"/>
  <c r="CP15" i="1"/>
  <c r="CN15" i="1"/>
  <c r="CL15" i="1"/>
  <c r="CJ15" i="1"/>
  <c r="CF15" i="1"/>
  <c r="BX15" i="1"/>
  <c r="BR15" i="1"/>
  <c r="BP15" i="1"/>
  <c r="BJ15" i="1"/>
  <c r="BH15" i="1"/>
  <c r="AZ15" i="1"/>
  <c r="AT15" i="1"/>
  <c r="AR15" i="1"/>
  <c r="AL15" i="1"/>
  <c r="AJ15" i="1"/>
  <c r="AD15" i="1"/>
  <c r="AB15" i="1"/>
  <c r="V15" i="1"/>
  <c r="T15" i="1"/>
  <c r="N15" i="1"/>
  <c r="L15" i="1"/>
  <c r="CP14" i="1"/>
  <c r="CN14" i="1"/>
  <c r="CL14" i="1"/>
  <c r="CJ14" i="1"/>
  <c r="CH14" i="1"/>
  <c r="CF14" i="1"/>
  <c r="BZ14" i="1"/>
  <c r="BX14" i="1"/>
  <c r="BR14" i="1"/>
  <c r="BP14" i="1"/>
  <c r="BJ14" i="1"/>
  <c r="BH14" i="1"/>
  <c r="BB14" i="1"/>
  <c r="AZ14" i="1"/>
  <c r="AT14" i="1"/>
  <c r="AR14" i="1"/>
  <c r="AL14" i="1"/>
  <c r="AJ14" i="1"/>
  <c r="AD14" i="1"/>
  <c r="AB14" i="1"/>
  <c r="V14" i="1"/>
  <c r="T14" i="1"/>
  <c r="N14" i="1"/>
  <c r="L14" i="1"/>
  <c r="CP13" i="1"/>
  <c r="CN13" i="1"/>
  <c r="CL13" i="1"/>
  <c r="CJ13" i="1"/>
  <c r="CF13" i="1"/>
  <c r="BZ13" i="1"/>
  <c r="BX13" i="1"/>
  <c r="BR13" i="1"/>
  <c r="BP13" i="1"/>
  <c r="BJ13" i="1"/>
  <c r="BH13" i="1"/>
  <c r="BB13" i="1"/>
  <c r="AZ13" i="1"/>
  <c r="AT13" i="1"/>
  <c r="AR13" i="1"/>
  <c r="AJ13" i="1"/>
  <c r="AD13" i="1"/>
  <c r="AB13" i="1"/>
  <c r="V13" i="1"/>
  <c r="T13" i="1"/>
  <c r="N13" i="1"/>
  <c r="L13" i="1"/>
  <c r="CP12" i="1"/>
  <c r="CN12" i="1"/>
  <c r="CL12" i="1"/>
  <c r="CJ12" i="1"/>
  <c r="CF12" i="1"/>
  <c r="BZ12" i="1"/>
  <c r="BX12" i="1"/>
  <c r="BR12" i="1"/>
  <c r="BP12" i="1"/>
  <c r="BJ12" i="1"/>
  <c r="BH12" i="1"/>
  <c r="BB12" i="1"/>
  <c r="AZ12" i="1"/>
  <c r="AT12" i="1"/>
  <c r="AR12" i="1"/>
  <c r="AJ12" i="1"/>
  <c r="AB12" i="1"/>
  <c r="V12" i="1"/>
  <c r="T12" i="1"/>
  <c r="CP10" i="1"/>
  <c r="CN10" i="1"/>
  <c r="CL10" i="1"/>
  <c r="CJ10" i="1"/>
  <c r="CH10" i="1"/>
  <c r="CF10" i="1"/>
  <c r="CD10" i="1"/>
  <c r="CB10" i="1"/>
  <c r="BZ10" i="1"/>
  <c r="BX10" i="1"/>
  <c r="BV10" i="1"/>
  <c r="BT10" i="1"/>
  <c r="BR10" i="1"/>
  <c r="BP10" i="1"/>
  <c r="BN10" i="1"/>
  <c r="BL10" i="1"/>
  <c r="BJ10" i="1"/>
  <c r="BH10" i="1"/>
  <c r="BF10" i="1"/>
  <c r="BD10" i="1"/>
  <c r="BB10" i="1"/>
  <c r="AZ10" i="1"/>
  <c r="AX10" i="1"/>
  <c r="AV10" i="1"/>
  <c r="AT10" i="1"/>
  <c r="AR10" i="1"/>
  <c r="AP10" i="1"/>
  <c r="AN10" i="1"/>
  <c r="AL10" i="1"/>
  <c r="AJ10" i="1"/>
  <c r="AH10" i="1"/>
  <c r="AF10" i="1"/>
  <c r="AD10" i="1"/>
  <c r="AB10" i="1"/>
  <c r="Z10" i="1"/>
  <c r="X10" i="1"/>
  <c r="V10" i="1"/>
  <c r="T10" i="1"/>
  <c r="R10" i="1"/>
  <c r="P10" i="1"/>
  <c r="N10" i="1"/>
  <c r="L10" i="1"/>
  <c r="J10" i="1"/>
  <c r="H10" i="1"/>
  <c r="CP9" i="1"/>
  <c r="CN9" i="1"/>
  <c r="CJ9" i="1"/>
  <c r="CP7" i="1"/>
  <c r="CN7" i="1"/>
  <c r="CL7" i="1"/>
  <c r="CJ7" i="1"/>
  <c r="CF7" i="1"/>
  <c r="BZ7" i="1"/>
  <c r="BX7" i="1"/>
  <c r="BR7" i="1"/>
  <c r="BP7" i="1"/>
  <c r="BH7" i="1"/>
  <c r="BB7" i="1"/>
  <c r="AZ7" i="1"/>
  <c r="AT7" i="1"/>
  <c r="AR7" i="1"/>
  <c r="AL7" i="1"/>
  <c r="AJ7" i="1"/>
  <c r="AD7" i="1"/>
  <c r="AB7" i="1"/>
  <c r="V7" i="1"/>
  <c r="T7" i="1"/>
  <c r="N7" i="1"/>
  <c r="L7" i="1"/>
  <c r="CP6" i="1"/>
  <c r="CN6" i="1"/>
  <c r="CL6" i="1"/>
  <c r="CJ6" i="1"/>
  <c r="CH6" i="1"/>
  <c r="CF6" i="1"/>
  <c r="BZ6" i="1"/>
  <c r="BX6" i="1"/>
  <c r="BR6" i="1"/>
  <c r="BP6" i="1"/>
  <c r="BJ6" i="1"/>
  <c r="BH6" i="1"/>
  <c r="BB6" i="1"/>
  <c r="AZ6" i="1"/>
  <c r="AT6" i="1"/>
  <c r="AR6" i="1"/>
  <c r="AL6" i="1"/>
  <c r="AJ6" i="1"/>
  <c r="CL337" i="2" l="1"/>
  <c r="CL349" i="2" s="1"/>
  <c r="CJ133" i="2"/>
  <c r="CJ136" i="2" s="1"/>
  <c r="CP244" i="2"/>
  <c r="CP172" i="2"/>
  <c r="AL133" i="2"/>
  <c r="CN172" i="2"/>
  <c r="CN159" i="2"/>
  <c r="CN83" i="2"/>
  <c r="AH136" i="2"/>
  <c r="AJ136" i="2" s="1"/>
  <c r="H337" i="2"/>
  <c r="CP141" i="2"/>
  <c r="AR154" i="2"/>
  <c r="AR337" i="2"/>
  <c r="AD133" i="2"/>
  <c r="CN300" i="2"/>
  <c r="V133" i="2"/>
  <c r="BJ133" i="2"/>
  <c r="AT337" i="2"/>
  <c r="CN67" i="2"/>
  <c r="AT154" i="2"/>
  <c r="CP199" i="2"/>
  <c r="CP72" i="2"/>
  <c r="CP90" i="2"/>
  <c r="BZ133" i="2"/>
  <c r="AR133" i="2"/>
  <c r="CN56" i="2"/>
  <c r="N133" i="2"/>
  <c r="AP136" i="2"/>
  <c r="AT136" i="2" s="1"/>
  <c r="CN105" i="2"/>
  <c r="BX133" i="2"/>
  <c r="BB133" i="2"/>
  <c r="BV136" i="2"/>
  <c r="BX136" i="2" s="1"/>
  <c r="AT133" i="2"/>
  <c r="L133" i="2"/>
  <c r="AB133" i="2"/>
  <c r="CH133" i="2"/>
  <c r="R136" i="2"/>
  <c r="BB154" i="2"/>
  <c r="CP67" i="2"/>
  <c r="X136" i="2"/>
  <c r="X338" i="2" s="1"/>
  <c r="BH133" i="2"/>
  <c r="T133" i="2"/>
  <c r="BF136" i="2"/>
  <c r="BJ136" i="2" s="1"/>
  <c r="CP300" i="2"/>
  <c r="AZ133" i="2"/>
  <c r="L154" i="2"/>
  <c r="CN116" i="2"/>
  <c r="BP133" i="2"/>
  <c r="BR133" i="2"/>
  <c r="CN230" i="2"/>
  <c r="CP240" i="2"/>
  <c r="AL337" i="2"/>
  <c r="CN199" i="2"/>
  <c r="BH154" i="2"/>
  <c r="CF133" i="2"/>
  <c r="AJ133" i="2"/>
  <c r="H136" i="2"/>
  <c r="L136" i="2" s="1"/>
  <c r="CN27" i="2"/>
  <c r="CF337" i="2"/>
  <c r="BD337" i="2"/>
  <c r="BH337" i="2" s="1"/>
  <c r="CP83" i="2"/>
  <c r="CP10" i="2"/>
  <c r="CN265" i="2"/>
  <c r="AV337" i="2"/>
  <c r="BB337" i="2" s="1"/>
  <c r="AZ154" i="2"/>
  <c r="CN305" i="2"/>
  <c r="CP230" i="2"/>
  <c r="BV337" i="2"/>
  <c r="BZ154" i="2"/>
  <c r="CP112" i="2"/>
  <c r="CN112" i="2"/>
  <c r="BT337" i="2"/>
  <c r="BX154" i="2"/>
  <c r="AZ136" i="2"/>
  <c r="CN72" i="2"/>
  <c r="CB338" i="2"/>
  <c r="CF136" i="2"/>
  <c r="AF338" i="2"/>
  <c r="CD338" i="2"/>
  <c r="CH136" i="2"/>
  <c r="AP338" i="2"/>
  <c r="CN240" i="2"/>
  <c r="CN285" i="2"/>
  <c r="CN23" i="2"/>
  <c r="CP23" i="2"/>
  <c r="CP159" i="2"/>
  <c r="CP97" i="2"/>
  <c r="CN97" i="2"/>
  <c r="CP27" i="2"/>
  <c r="CH337" i="2"/>
  <c r="CP37" i="2"/>
  <c r="AN338" i="2"/>
  <c r="CN141" i="2"/>
  <c r="AJ337" i="2"/>
  <c r="R337" i="2"/>
  <c r="V154" i="2"/>
  <c r="T154" i="2"/>
  <c r="CN90" i="2"/>
  <c r="CN10" i="2"/>
  <c r="BL338" i="2"/>
  <c r="BP136" i="2"/>
  <c r="J337" i="2"/>
  <c r="J338" i="2" s="1"/>
  <c r="N154" i="2"/>
  <c r="CP154" i="2"/>
  <c r="BR136" i="2"/>
  <c r="CP56" i="2"/>
  <c r="BN337" i="2"/>
  <c r="BR337" i="2" s="1"/>
  <c r="BR154" i="2"/>
  <c r="BP154" i="2"/>
  <c r="Z337" i="2"/>
  <c r="AD337" i="2" s="1"/>
  <c r="AD154" i="2"/>
  <c r="P338" i="2"/>
  <c r="AX338" i="2"/>
  <c r="BB136" i="2"/>
  <c r="BX118" i="1"/>
  <c r="CP118" i="1"/>
  <c r="AB141" i="1"/>
  <c r="BT141" i="1"/>
  <c r="BT145" i="1" s="1"/>
  <c r="BZ145" i="1" s="1"/>
  <c r="N141" i="1"/>
  <c r="AD141" i="1"/>
  <c r="CH145" i="1"/>
  <c r="AT141" i="1"/>
  <c r="CF141" i="1"/>
  <c r="BJ141" i="1"/>
  <c r="BV145" i="1"/>
  <c r="CH141" i="1"/>
  <c r="CJ246" i="1"/>
  <c r="BD353" i="1"/>
  <c r="CL246" i="1"/>
  <c r="CP246" i="1" s="1"/>
  <c r="AF353" i="1"/>
  <c r="CJ353" i="1" s="1"/>
  <c r="BL353" i="1"/>
  <c r="J353" i="1"/>
  <c r="L353" i="1" s="1"/>
  <c r="AD353" i="1"/>
  <c r="AP353" i="1"/>
  <c r="AT353" i="1" s="1"/>
  <c r="BF353" i="1"/>
  <c r="BV353" i="1"/>
  <c r="BZ353" i="1" s="1"/>
  <c r="L246" i="1"/>
  <c r="T246" i="1"/>
  <c r="AB246" i="1"/>
  <c r="AR246" i="1"/>
  <c r="AZ246" i="1"/>
  <c r="BX246" i="1"/>
  <c r="CF246" i="1"/>
  <c r="N353" i="1"/>
  <c r="CL215" i="1"/>
  <c r="CP215" i="1" s="1"/>
  <c r="J354" i="1"/>
  <c r="J360" i="1" s="1"/>
  <c r="T215" i="1"/>
  <c r="AJ215" i="1"/>
  <c r="AZ215" i="1"/>
  <c r="BP215" i="1"/>
  <c r="CF215" i="1"/>
  <c r="R353" i="1"/>
  <c r="V353" i="1" s="1"/>
  <c r="AH353" i="1"/>
  <c r="AH354" i="1" s="1"/>
  <c r="AX353" i="1"/>
  <c r="BB353" i="1" s="1"/>
  <c r="BN353" i="1"/>
  <c r="BR353" i="1" s="1"/>
  <c r="CD353" i="1"/>
  <c r="CH353" i="1" s="1"/>
  <c r="X354" i="1"/>
  <c r="X360" i="1" s="1"/>
  <c r="N215" i="1"/>
  <c r="AD215" i="1"/>
  <c r="AT215" i="1"/>
  <c r="BJ215" i="1"/>
  <c r="BZ215" i="1"/>
  <c r="P354" i="1"/>
  <c r="P360" i="1" s="1"/>
  <c r="BT354" i="1"/>
  <c r="BT360" i="1" s="1"/>
  <c r="L215" i="1"/>
  <c r="AB215" i="1"/>
  <c r="AR215" i="1"/>
  <c r="BH215" i="1"/>
  <c r="BX215" i="1"/>
  <c r="AV354" i="1"/>
  <c r="AV360" i="1" s="1"/>
  <c r="BL354" i="1"/>
  <c r="BL360" i="1" s="1"/>
  <c r="CB354" i="1"/>
  <c r="CB360" i="1" s="1"/>
  <c r="AD145" i="1"/>
  <c r="AN354" i="1"/>
  <c r="L145" i="1"/>
  <c r="H354" i="1"/>
  <c r="L141" i="1"/>
  <c r="AR141" i="1"/>
  <c r="N145" i="1"/>
  <c r="AB145" i="1"/>
  <c r="AP145" i="1"/>
  <c r="CF145" i="1"/>
  <c r="CD354" i="1"/>
  <c r="T141" i="1"/>
  <c r="CN109" i="1"/>
  <c r="BR141" i="1"/>
  <c r="BR145" i="1"/>
  <c r="BP145" i="1"/>
  <c r="BP141" i="1"/>
  <c r="BF145" i="1"/>
  <c r="BH141" i="1"/>
  <c r="BB145" i="1"/>
  <c r="AZ145" i="1"/>
  <c r="AZ141" i="1"/>
  <c r="BB141" i="1"/>
  <c r="AJ141" i="1"/>
  <c r="AL145" i="1"/>
  <c r="AJ145" i="1"/>
  <c r="AL141" i="1"/>
  <c r="V141" i="1"/>
  <c r="CL141" i="1"/>
  <c r="R145" i="1"/>
  <c r="BX337" i="2" l="1"/>
  <c r="AL136" i="2"/>
  <c r="AH338" i="2"/>
  <c r="AL338" i="2" s="1"/>
  <c r="AZ337" i="2"/>
  <c r="BD338" i="2"/>
  <c r="BD344" i="2" s="1"/>
  <c r="BF338" i="2"/>
  <c r="BF344" i="2" s="1"/>
  <c r="AR136" i="2"/>
  <c r="CP133" i="2"/>
  <c r="V136" i="2"/>
  <c r="R338" i="2"/>
  <c r="V338" i="2" s="1"/>
  <c r="T136" i="2"/>
  <c r="AD136" i="2"/>
  <c r="AB136" i="2"/>
  <c r="H338" i="2"/>
  <c r="H344" i="2" s="1"/>
  <c r="N136" i="2"/>
  <c r="BZ136" i="2"/>
  <c r="BV338" i="2"/>
  <c r="BV344" i="2" s="1"/>
  <c r="BH136" i="2"/>
  <c r="AV338" i="2"/>
  <c r="BB338" i="2" s="1"/>
  <c r="CN133" i="2"/>
  <c r="BT338" i="2"/>
  <c r="BX338" i="2" s="1"/>
  <c r="BJ337" i="2"/>
  <c r="AX344" i="2"/>
  <c r="N337" i="2"/>
  <c r="AT338" i="2"/>
  <c r="AP344" i="2"/>
  <c r="CF338" i="2"/>
  <c r="CB344" i="2"/>
  <c r="CJ337" i="2"/>
  <c r="CJ349" i="2" s="1"/>
  <c r="P344" i="2"/>
  <c r="BN338" i="2"/>
  <c r="Z338" i="2"/>
  <c r="AB338" i="2" s="1"/>
  <c r="V337" i="2"/>
  <c r="T337" i="2"/>
  <c r="AR338" i="2"/>
  <c r="AN344" i="2"/>
  <c r="CN154" i="2"/>
  <c r="L337" i="2"/>
  <c r="BZ337" i="2"/>
  <c r="J344" i="2"/>
  <c r="BL344" i="2"/>
  <c r="X344" i="2"/>
  <c r="CH338" i="2"/>
  <c r="CD344" i="2"/>
  <c r="AF344" i="2"/>
  <c r="AB337" i="2"/>
  <c r="BP337" i="2"/>
  <c r="BZ141" i="1"/>
  <c r="CJ145" i="1"/>
  <c r="BX141" i="1"/>
  <c r="BX145" i="1"/>
  <c r="CJ141" i="1"/>
  <c r="BJ353" i="1"/>
  <c r="AX354" i="1"/>
  <c r="AX360" i="1" s="1"/>
  <c r="AR353" i="1"/>
  <c r="BV354" i="1"/>
  <c r="BX354" i="1" s="1"/>
  <c r="AL353" i="1"/>
  <c r="AF354" i="1"/>
  <c r="AF360" i="1" s="1"/>
  <c r="Z354" i="1"/>
  <c r="Z360" i="1" s="1"/>
  <c r="AD360" i="1" s="1"/>
  <c r="BX353" i="1"/>
  <c r="BP353" i="1"/>
  <c r="BH353" i="1"/>
  <c r="CN246" i="1"/>
  <c r="BD354" i="1"/>
  <c r="BD360" i="1" s="1"/>
  <c r="AB353" i="1"/>
  <c r="BN354" i="1"/>
  <c r="BP354" i="1" s="1"/>
  <c r="AZ353" i="1"/>
  <c r="CL353" i="1"/>
  <c r="CF353" i="1"/>
  <c r="AJ353" i="1"/>
  <c r="T353" i="1"/>
  <c r="CN215" i="1"/>
  <c r="AP354" i="1"/>
  <c r="AR354" i="1" s="1"/>
  <c r="AT145" i="1"/>
  <c r="AR145" i="1"/>
  <c r="H360" i="1"/>
  <c r="N360" i="1" s="1"/>
  <c r="L354" i="1"/>
  <c r="N354" i="1"/>
  <c r="CD360" i="1"/>
  <c r="CH360" i="1" s="1"/>
  <c r="CH354" i="1"/>
  <c r="AN360" i="1"/>
  <c r="CF354" i="1"/>
  <c r="BN360" i="1"/>
  <c r="BJ145" i="1"/>
  <c r="BH145" i="1"/>
  <c r="BF354" i="1"/>
  <c r="BB354" i="1"/>
  <c r="AL354" i="1"/>
  <c r="AH360" i="1"/>
  <c r="CN141" i="1"/>
  <c r="CP141" i="1"/>
  <c r="T145" i="1"/>
  <c r="CL145" i="1"/>
  <c r="R354" i="1"/>
  <c r="V145" i="1"/>
  <c r="AH344" i="2" l="1"/>
  <c r="AL344" i="2" s="1"/>
  <c r="AJ338" i="2"/>
  <c r="BH338" i="2"/>
  <c r="BJ338" i="2"/>
  <c r="CP136" i="2"/>
  <c r="L338" i="2"/>
  <c r="AV344" i="2"/>
  <c r="AZ344" i="2" s="1"/>
  <c r="CN136" i="2"/>
  <c r="N338" i="2"/>
  <c r="CH344" i="2"/>
  <c r="T338" i="2"/>
  <c r="BT344" i="2"/>
  <c r="BZ344" i="2" s="1"/>
  <c r="R344" i="2"/>
  <c r="T344" i="2" s="1"/>
  <c r="BZ338" i="2"/>
  <c r="AZ338" i="2"/>
  <c r="CJ338" i="2"/>
  <c r="CL338" i="2"/>
  <c r="CN337" i="2"/>
  <c r="BP338" i="2"/>
  <c r="BJ344" i="2"/>
  <c r="AR344" i="2"/>
  <c r="N344" i="2"/>
  <c r="BR338" i="2"/>
  <c r="BN344" i="2"/>
  <c r="BR344" i="2" s="1"/>
  <c r="CP337" i="2"/>
  <c r="L344" i="2"/>
  <c r="BH344" i="2"/>
  <c r="CF344" i="2"/>
  <c r="AT344" i="2"/>
  <c r="AD338" i="2"/>
  <c r="Z344" i="2"/>
  <c r="AD344" i="2" s="1"/>
  <c r="AZ354" i="1"/>
  <c r="BZ354" i="1"/>
  <c r="BV360" i="1"/>
  <c r="BZ360" i="1" s="1"/>
  <c r="AJ354" i="1"/>
  <c r="BR354" i="1"/>
  <c r="AB354" i="1"/>
  <c r="AD354" i="1"/>
  <c r="CJ354" i="1"/>
  <c r="AB360" i="1"/>
  <c r="CP353" i="1"/>
  <c r="CN353" i="1"/>
  <c r="CF360" i="1"/>
  <c r="CJ360" i="1"/>
  <c r="L360" i="1"/>
  <c r="BX360" i="1"/>
  <c r="AP360" i="1"/>
  <c r="AT360" i="1" s="1"/>
  <c r="AT354" i="1"/>
  <c r="BR360" i="1"/>
  <c r="BP360" i="1"/>
  <c r="BJ354" i="1"/>
  <c r="BF360" i="1"/>
  <c r="BH354" i="1"/>
  <c r="AZ360" i="1"/>
  <c r="BB360" i="1"/>
  <c r="AL360" i="1"/>
  <c r="AJ360" i="1"/>
  <c r="CN145" i="1"/>
  <c r="CP145" i="1"/>
  <c r="V354" i="1"/>
  <c r="T354" i="1"/>
  <c r="R360" i="1"/>
  <c r="CL354" i="1"/>
  <c r="AJ344" i="2" l="1"/>
  <c r="BX344" i="2"/>
  <c r="BB344" i="2"/>
  <c r="V344" i="2"/>
  <c r="CJ344" i="2"/>
  <c r="CP338" i="2"/>
  <c r="CN338" i="2"/>
  <c r="AB344" i="2"/>
  <c r="BP344" i="2"/>
  <c r="CL344" i="2"/>
  <c r="AR360" i="1"/>
  <c r="BJ360" i="1"/>
  <c r="BH360" i="1"/>
  <c r="CP354" i="1"/>
  <c r="CN354" i="1"/>
  <c r="V360" i="1"/>
  <c r="T360" i="1"/>
  <c r="CL360" i="1"/>
  <c r="CP344" i="2" l="1"/>
  <c r="CN344" i="2"/>
  <c r="CP360" i="1"/>
  <c r="CN360" i="1"/>
</calcChain>
</file>

<file path=xl/comments1.xml><?xml version="1.0" encoding="utf-8"?>
<comments xmlns="http://schemas.openxmlformats.org/spreadsheetml/2006/main">
  <authors>
    <author>psharp</author>
  </authors>
  <commentList>
    <comment ref="CQ127" authorId="0" shapeId="0">
      <text>
        <r>
          <rPr>
            <b/>
            <sz val="9"/>
            <color indexed="81"/>
            <rFont val="Tahoma"/>
            <charset val="1"/>
          </rPr>
          <t>psharp:</t>
        </r>
        <r>
          <rPr>
            <sz val="9"/>
            <color indexed="81"/>
            <rFont val="Tahoma"/>
            <charset val="1"/>
          </rPr>
          <t xml:space="preserve">
Farmers Bank after spending 150,000 of the loan in 2019.  This could change.</t>
        </r>
      </text>
    </comment>
    <comment ref="CQ281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Includes monthy payments for:
Farmers  P=21,800 + I=20,800
Mortgage @13,540; P=11,120 +I=2,420
2016 Ford @12,105; P=11200 + I=905
</t>
        </r>
      </text>
    </comment>
  </commentList>
</comments>
</file>

<file path=xl/comments2.xml><?xml version="1.0" encoding="utf-8"?>
<comments xmlns="http://schemas.openxmlformats.org/spreadsheetml/2006/main">
  <authors>
    <author>psharp</author>
  </authors>
  <commentList>
    <comment ref="CQ127" authorId="0" shapeId="0">
      <text>
        <r>
          <rPr>
            <b/>
            <sz val="9"/>
            <color indexed="81"/>
            <rFont val="Tahoma"/>
            <charset val="1"/>
          </rPr>
          <t>psharp:</t>
        </r>
        <r>
          <rPr>
            <sz val="9"/>
            <color indexed="81"/>
            <rFont val="Tahoma"/>
            <charset val="1"/>
          </rPr>
          <t xml:space="preserve">
Estimated to spend $150,000 of $350K loan in 2019.  This may change.</t>
        </r>
      </text>
    </comment>
    <comment ref="CQ281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Includes monthy payments for:
Farmers  P=21,800 + I=20,800
Mortgage @13,540; P=11,120 +I=2,420
2016 Ford @12,105; P=11200 + I=905
</t>
        </r>
      </text>
    </comment>
  </commentList>
</comments>
</file>

<file path=xl/comments3.xml><?xml version="1.0" encoding="utf-8"?>
<comments xmlns="http://schemas.openxmlformats.org/spreadsheetml/2006/main">
  <authors>
    <author>psharp</author>
  </authors>
  <commentList>
    <comment ref="H45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Per Carrie Troutman at Mockenhaupt, this is a good estimate</t>
        </r>
      </text>
    </comment>
    <comment ref="I45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Per Carrie Troutman at Mockenhaupt, this is a good estimate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Bartons flowers for funeral</t>
        </r>
      </text>
    </comment>
    <comment ref="F119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Document shredding
</t>
        </r>
      </text>
    </comment>
    <comment ref="F149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Claim for electricity surge</t>
        </r>
      </text>
    </comment>
    <comment ref="F157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FOBs for police back door - Barrier </t>
        </r>
      </text>
    </comment>
    <comment ref="F171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New mower</t>
        </r>
      </text>
    </comment>
    <comment ref="F196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coins for Halloween parade</t>
        </r>
      </text>
    </comment>
  </commentList>
</comments>
</file>

<file path=xl/sharedStrings.xml><?xml version="1.0" encoding="utf-8"?>
<sst xmlns="http://schemas.openxmlformats.org/spreadsheetml/2006/main" count="1441" uniqueCount="446">
  <si>
    <t>TOTAL</t>
  </si>
  <si>
    <t>Jan 19</t>
  </si>
  <si>
    <t>Budget</t>
  </si>
  <si>
    <t>$ Over Budget</t>
  </si>
  <si>
    <t>% of Budget</t>
  </si>
  <si>
    <t>Feb 19</t>
  </si>
  <si>
    <t>Mar 19</t>
  </si>
  <si>
    <t>Apr 19</t>
  </si>
  <si>
    <t>May 19</t>
  </si>
  <si>
    <t>Jun 19</t>
  </si>
  <si>
    <t>Jul 19</t>
  </si>
  <si>
    <t>Aug 19</t>
  </si>
  <si>
    <t>Sep 19</t>
  </si>
  <si>
    <t>Oct 1 - 8, 19</t>
  </si>
  <si>
    <t>Jan 1 - Oct 8, 19</t>
  </si>
  <si>
    <t>Ordinary Income/Expense</t>
  </si>
  <si>
    <t>Income</t>
  </si>
  <si>
    <t>301 · Real Estate Taxes</t>
  </si>
  <si>
    <t>301.05 · Current Real Estate Taxes</t>
  </si>
  <si>
    <t>301.10 · Real Estate Taxes - Deliquent</t>
  </si>
  <si>
    <t>301.20 · Past Due Taxes</t>
  </si>
  <si>
    <t>301 · Real Estate Taxes - Other</t>
  </si>
  <si>
    <t>Total 301 · Real Estate Taxes</t>
  </si>
  <si>
    <t>310 · Act 511</t>
  </si>
  <si>
    <t>310.01 · Per Capita Tax</t>
  </si>
  <si>
    <t>310.10 · Real Estate Transfer Taxes</t>
  </si>
  <si>
    <t>310.20 · Earned Income Taxes</t>
  </si>
  <si>
    <t>310.23 · Earned Income Taxes - Deliquent</t>
  </si>
  <si>
    <t>310.40 · LST - Occupational Taxes</t>
  </si>
  <si>
    <t>310.50 · Occupational Privelege Taxes</t>
  </si>
  <si>
    <t>310.60 · Amusement/Admission Taxes</t>
  </si>
  <si>
    <t>310.70 · Mechanical Device Taxes</t>
  </si>
  <si>
    <t>310.80 · VFD fire tax receipts</t>
  </si>
  <si>
    <t>310.90 · Other Local Enabling Taxes</t>
  </si>
  <si>
    <t>310 · Act 511 - Other</t>
  </si>
  <si>
    <t>Total 310 · Act 511</t>
  </si>
  <si>
    <t>320 · Licenses &amp; Permits</t>
  </si>
  <si>
    <t>321.8 · Cable Television Franchise</t>
  </si>
  <si>
    <t>320 · Licenses &amp; Permits - Other</t>
  </si>
  <si>
    <t>Total 320 · Licenses &amp; Permits</t>
  </si>
  <si>
    <t>322.800 · Street Openings</t>
  </si>
  <si>
    <t>330.00 · Fines &amp; Forfeits</t>
  </si>
  <si>
    <t>331. · Fines</t>
  </si>
  <si>
    <t>331.10 · Magistrate Fines</t>
  </si>
  <si>
    <t>331.13 · State Fines</t>
  </si>
  <si>
    <t>331.40 · County Fines</t>
  </si>
  <si>
    <t>331.50 · Restitution</t>
  </si>
  <si>
    <t>331.60 · Magistrates Fines - West Eliza.</t>
  </si>
  <si>
    <t>331. · Fines - Other</t>
  </si>
  <si>
    <t>Total 331. · Fines</t>
  </si>
  <si>
    <t>341 · Interest Earnings</t>
  </si>
  <si>
    <t>342.00 · Rents &amp; Royalties</t>
  </si>
  <si>
    <t>343 · Boro Truck &amp; Plow Purchase</t>
  </si>
  <si>
    <t>345.00 · West Elizabeth Police Contract</t>
  </si>
  <si>
    <t>345.01 · West Elizabeth - Salt</t>
  </si>
  <si>
    <t>346.00 · Eliz. Fwd Crossing Guards Rev</t>
  </si>
  <si>
    <t>346.10 · Parking Permits - Eliz Fwd</t>
  </si>
  <si>
    <t>350.00 · Intergovernment Revenue-Other</t>
  </si>
  <si>
    <t>351 · Federal Cap &amp; Op Grants</t>
  </si>
  <si>
    <t>351.03 · Highways &amp; Streets - Federal</t>
  </si>
  <si>
    <t>351.12 · Emergency Relief - FEMA</t>
  </si>
  <si>
    <t>351 · Federal Cap &amp; Op Grants - Other</t>
  </si>
  <si>
    <t>Total 351 · Federal Cap &amp; Op Grants</t>
  </si>
  <si>
    <t>354 · State Capital &amp; Operating Grant</t>
  </si>
  <si>
    <t>354.02 · Public Safety</t>
  </si>
  <si>
    <t>354.03 · Hwys &amp; Streets/Winter Mnt</t>
  </si>
  <si>
    <t>354.09 · Community Development</t>
  </si>
  <si>
    <t>354.12 · Emergency Disaster Relief PEMA</t>
  </si>
  <si>
    <t>354 · State Capital &amp; Operating Grant - Other</t>
  </si>
  <si>
    <t>Total 354 · State Capital &amp; Operating Grant</t>
  </si>
  <si>
    <t>355 · State Shared Revenues</t>
  </si>
  <si>
    <t>355.01 · Public Utility Realty Tax</t>
  </si>
  <si>
    <t>355.02 · Liquid Fuels Annual Deposit</t>
  </si>
  <si>
    <t>355.06 · Pension - State Income</t>
  </si>
  <si>
    <t>355.07 · Fire Relief</t>
  </si>
  <si>
    <t>355.08 · Alcohol Beverage Taxes/Bev Lic</t>
  </si>
  <si>
    <t>355.09 · Act 13 Shale Impact Fee</t>
  </si>
  <si>
    <t>355.11 · RAD</t>
  </si>
  <si>
    <t>355.99 · All Other Shared Rev &amp; Entitlem</t>
  </si>
  <si>
    <t>355 · State Shared Revenues - Other</t>
  </si>
  <si>
    <t>Total 355 · State Shared Revenues</t>
  </si>
  <si>
    <t>361.00 · Charges for Services - Gen Gov</t>
  </si>
  <si>
    <t>361.020 · No Lien Letters</t>
  </si>
  <si>
    <t>361.030 · Zoning information</t>
  </si>
  <si>
    <t>361.00 · Charges for Services - Gen Gov - Other</t>
  </si>
  <si>
    <t>Total 361.00 · Charges for Services - Gen Gov</t>
  </si>
  <si>
    <t>362 · Charges for Services - Public</t>
  </si>
  <si>
    <t>362.10 · Special Police Services</t>
  </si>
  <si>
    <t>362.11 · Police Reports</t>
  </si>
  <si>
    <t>362.20 · Drug Task Force income</t>
  </si>
  <si>
    <t>362.25 · FBI Asset Forfeiture income</t>
  </si>
  <si>
    <t>362.30 · DUI Task Force Payments</t>
  </si>
  <si>
    <t>362.41 · Building Permits</t>
  </si>
  <si>
    <t>362.45 · Occupancy Permits</t>
  </si>
  <si>
    <t>362.500 · Transient Merchant Fee</t>
  </si>
  <si>
    <t>362 · Charges for Services - Public - Other</t>
  </si>
  <si>
    <t>Total 362 · Charges for Services - Public</t>
  </si>
  <si>
    <t>363 · Highways and Streets</t>
  </si>
  <si>
    <t>363.20 · Parking Fines</t>
  </si>
  <si>
    <t>363.21 · Parking Meters</t>
  </si>
  <si>
    <t>363.22 · Parking Permits</t>
  </si>
  <si>
    <t>363.50 · Contracted Hwys &amp; Streets work</t>
  </si>
  <si>
    <t>363.52 · CSX RR Xings</t>
  </si>
  <si>
    <t>363 · Highways and Streets - Other</t>
  </si>
  <si>
    <t>Total 363 · Highways and Streets</t>
  </si>
  <si>
    <t>364 · Sanitation</t>
  </si>
  <si>
    <t>364.10 · Wastewater/Sewage</t>
  </si>
  <si>
    <t>364.21 · Refuse Collections</t>
  </si>
  <si>
    <t>364.22 · Refuse Discount</t>
  </si>
  <si>
    <t>364.30 · Solid Waste Collection/Trash</t>
  </si>
  <si>
    <t>364 · Sanitation - Other</t>
  </si>
  <si>
    <t>Total 364 · Sanitation</t>
  </si>
  <si>
    <t>364.23 · Delinquent refuse collections</t>
  </si>
  <si>
    <t>367.00 · Parks &amp; Recreation Donations</t>
  </si>
  <si>
    <t>367.710 · Wylie Field Fees</t>
  </si>
  <si>
    <t>379.00 · Other Charges for Services</t>
  </si>
  <si>
    <t>387.00 · Contributions fr Private Sector</t>
  </si>
  <si>
    <t>387.10 · Donations to K-9 Fund</t>
  </si>
  <si>
    <t>387.20 · Fundraising - sale of Tee's</t>
  </si>
  <si>
    <t>387.25 · K-9 Income - other</t>
  </si>
  <si>
    <t>387.00 · Contributions fr Private Sector - Other</t>
  </si>
  <si>
    <t>Total 387.00 · Contributions fr Private Sector</t>
  </si>
  <si>
    <t>388 · Police Special Fund</t>
  </si>
  <si>
    <t>389 · All Other Misc Revenues</t>
  </si>
  <si>
    <t>389.01 · Refuse</t>
  </si>
  <si>
    <t>389.03 · Sale of PD Vehicles</t>
  </si>
  <si>
    <t>389.04 · Insurance claim settlemt checks</t>
  </si>
  <si>
    <t>389.05 · Return premium from insurance</t>
  </si>
  <si>
    <t>389.06 · Refund overpayment veh loan</t>
  </si>
  <si>
    <t>389 · All Other Misc Revenues - Other</t>
  </si>
  <si>
    <t>Total 389 · All Other Misc Revenues</t>
  </si>
  <si>
    <t>391 · Proceeds of General Fixed Asset</t>
  </si>
  <si>
    <t>391.10 · Sale of fixed asset</t>
  </si>
  <si>
    <t>391 · Proceeds of General Fixed Asset - Other</t>
  </si>
  <si>
    <t>Total 391 · Proceeds of General Fixed Asset</t>
  </si>
  <si>
    <t>392 · Interfund Operating Transfers I</t>
  </si>
  <si>
    <t>392.37 · General Fund</t>
  </si>
  <si>
    <t>392.40 · Refuse</t>
  </si>
  <si>
    <t>392.58 · Payroll</t>
  </si>
  <si>
    <t>392.60 · Liquid Fuels</t>
  </si>
  <si>
    <t>392.62 · First Commonwealth Bank</t>
  </si>
  <si>
    <t>392 · Interfund Operating Transfers I - Other</t>
  </si>
  <si>
    <t>Total 392 · Interfund Operating Transfers I</t>
  </si>
  <si>
    <t>393.00 · Proceeds of General Long-Term D</t>
  </si>
  <si>
    <t>393.10 · Proceeds of loan</t>
  </si>
  <si>
    <t>393.130 · General Obligation Note Proceed</t>
  </si>
  <si>
    <t>395.00 · Refunds of Prior Year Expendit.</t>
  </si>
  <si>
    <t>396.00 · Lenny Bailey Death Benefits</t>
  </si>
  <si>
    <t>397.00 · EIP Grant</t>
  </si>
  <si>
    <t>398.00 · Misc. Income</t>
  </si>
  <si>
    <t>399 · Uncategorized Income</t>
  </si>
  <si>
    <t>414.50 · Zoning Grant Income</t>
  </si>
  <si>
    <t>652 · Plum St. Summer Event-Incm</t>
  </si>
  <si>
    <t>Total Income</t>
  </si>
  <si>
    <t>Cost of Goods Sold</t>
  </si>
  <si>
    <t>50000 · Cost of Goods Sold</t>
  </si>
  <si>
    <t>Total COGS</t>
  </si>
  <si>
    <t>Gross Profit</t>
  </si>
  <si>
    <t>Expense</t>
  </si>
  <si>
    <t>400.00 · Legislative/Governing Body</t>
  </si>
  <si>
    <t>400.420 · Dues, Conferences &amp; Training</t>
  </si>
  <si>
    <t>400.00 · Legislative/Governing Body - Other</t>
  </si>
  <si>
    <t>Total 400.00 · Legislative/Governing Body</t>
  </si>
  <si>
    <t>402.00 · Auditing Services/Bookkeeping</t>
  </si>
  <si>
    <t>402.10 · Payroll Service Fees</t>
  </si>
  <si>
    <t>402.20 · ADP Bio Clock Fees</t>
  </si>
  <si>
    <t>402.350 · Treasurer - Bonding and Insuran</t>
  </si>
  <si>
    <t>402.39 · Bank Charges (Admin)</t>
  </si>
  <si>
    <t>403 · Tax Collection</t>
  </si>
  <si>
    <t>403.10 · Tax Collection - Salary</t>
  </si>
  <si>
    <t>403.161 · Tax Collection - Payroll Tax</t>
  </si>
  <si>
    <t>403.20 · Tax collector bond premium</t>
  </si>
  <si>
    <t>403.210 · Tax Collection - Supplies</t>
  </si>
  <si>
    <t>403.315 · Tax Collection - DEL Tax Collec</t>
  </si>
  <si>
    <t>403.430 · EIT Commissions</t>
  </si>
  <si>
    <t>403.440 · Real Estate Tax Commissions</t>
  </si>
  <si>
    <t>403.45 · Fire Tax Commission</t>
  </si>
  <si>
    <t>403.440 · Real Estate Tax Commissions - Other</t>
  </si>
  <si>
    <t>Total 403.440 · Real Estate Tax Commissions</t>
  </si>
  <si>
    <t>403.472 · Occupancy Tax Collection</t>
  </si>
  <si>
    <t>403.480 · Refund overpaid RE Taxes</t>
  </si>
  <si>
    <t>403 · Tax Collection - Other</t>
  </si>
  <si>
    <t>Total 403 · Tax Collection</t>
  </si>
  <si>
    <t>404 · Solicitor</t>
  </si>
  <si>
    <t>404.060 · Solicitor/Legal Services</t>
  </si>
  <si>
    <t>404.312 · Retainer</t>
  </si>
  <si>
    <t>404 · Solicitor - Other</t>
  </si>
  <si>
    <t>Total 404 · Solicitor</t>
  </si>
  <si>
    <t>405 · Secretary/Clerk</t>
  </si>
  <si>
    <t>405.120 · Secretary - Salary</t>
  </si>
  <si>
    <t>405.156 · Secretary - Employee Benefits</t>
  </si>
  <si>
    <t>405.161 · Secretary - P/R Taxes</t>
  </si>
  <si>
    <t>405.210 · Secretary - Supplies</t>
  </si>
  <si>
    <t>405.230 · Postage</t>
  </si>
  <si>
    <t>405.240 · Secretary - General Misc.</t>
  </si>
  <si>
    <t>405.270 · Secretar-Mtg Consult &amp; Computer</t>
  </si>
  <si>
    <t>405.340 · Secretary -Advertising/Printing</t>
  </si>
  <si>
    <t>405.350 · Secretary - Insurance &amp; Bonding</t>
  </si>
  <si>
    <t>405.450 · Secretary - Contracted Services</t>
  </si>
  <si>
    <t>405 · Secretary/Clerk - Other</t>
  </si>
  <si>
    <t>Total 405 · Secretary/Clerk</t>
  </si>
  <si>
    <t>406.00 · Other General Government Admin</t>
  </si>
  <si>
    <t>408.00 · Engineering Services</t>
  </si>
  <si>
    <t>409 · Building &amp; Plant</t>
  </si>
  <si>
    <t>409.14 · Custodian</t>
  </si>
  <si>
    <t>409.161 · Custodian Payroll Taxes</t>
  </si>
  <si>
    <t>409.180 · Building Inspector</t>
  </si>
  <si>
    <t>409.190 · Building Inspector Payroll</t>
  </si>
  <si>
    <t>409.240 · Building Supplies</t>
  </si>
  <si>
    <t>409.250 · Building Reparis &amp; Maintenance</t>
  </si>
  <si>
    <t>409.321 · Building Telephone</t>
  </si>
  <si>
    <t>409.330 · Building Water</t>
  </si>
  <si>
    <t>409.331 · Building Sewage</t>
  </si>
  <si>
    <t>409.340 · Building Electric</t>
  </si>
  <si>
    <t>409.341 · Other Electric - 8th Pavlion</t>
  </si>
  <si>
    <t>409.342 · Other Water - 8th St. Park</t>
  </si>
  <si>
    <t>409.343 · Other Electric - Plum St</t>
  </si>
  <si>
    <t>409.350 · Building Gas</t>
  </si>
  <si>
    <t>409.360 · Borough Bldg Internet Service</t>
  </si>
  <si>
    <t>409.400 · Office Equipment Leasing Exp.</t>
  </si>
  <si>
    <t>409.401 · Other Charges</t>
  </si>
  <si>
    <t>409.500 · Fire Department Electricity</t>
  </si>
  <si>
    <t>409.501 · Fire Department Gas Utility</t>
  </si>
  <si>
    <t>409.502 · Fire Department Water Utility</t>
  </si>
  <si>
    <t>409.503 · Fire Department Sewage</t>
  </si>
  <si>
    <t>409.730 · Capital Outlay - Building</t>
  </si>
  <si>
    <t>409 · Building &amp; Plant - Other</t>
  </si>
  <si>
    <t>Total 409 · Building &amp; Plant</t>
  </si>
  <si>
    <t>410 · Public Safety</t>
  </si>
  <si>
    <t>410.130 · Public Safety - Salaries</t>
  </si>
  <si>
    <t>410.140 · Wages Crossing Guards</t>
  </si>
  <si>
    <t>410.150 · Public Safety-Employee Benefits</t>
  </si>
  <si>
    <t>410.151 · Union Dues - Teamsters</t>
  </si>
  <si>
    <t>410.158 · Public Safety-Ret'd. Chief Bens</t>
  </si>
  <si>
    <t>410.160 · Public Safety-P/R Taxes/Related</t>
  </si>
  <si>
    <t>410.170 · Crossing Guards Payroll Taxes</t>
  </si>
  <si>
    <t>410.190 · Uniforms</t>
  </si>
  <si>
    <t>410.191 · Uniform Allowance</t>
  </si>
  <si>
    <t>410.200 · Supplies</t>
  </si>
  <si>
    <t>410.231 · Gasoline</t>
  </si>
  <si>
    <t>410.240 · Police - Phones &amp; Communication</t>
  </si>
  <si>
    <t>410.250 · Police - Criminal Detainment</t>
  </si>
  <si>
    <t>410.270 · Computers/Consulting</t>
  </si>
  <si>
    <t>410.300 · Other</t>
  </si>
  <si>
    <t>410.310 · Legal Fees</t>
  </si>
  <si>
    <t>410.320 · Animal Controls</t>
  </si>
  <si>
    <t>410.370 · Vehicle Maintenance</t>
  </si>
  <si>
    <t>410.371 · First Gov. Lease Purchase</t>
  </si>
  <si>
    <t>410.372 · FCB Loan for 2013 Ford Police</t>
  </si>
  <si>
    <t>410.374 · ESP Calibrations</t>
  </si>
  <si>
    <t>410.410 · Interest on FCB car loan</t>
  </si>
  <si>
    <t>410.411 · Interest pymts PNC vehicle loan</t>
  </si>
  <si>
    <t>410.420 · Dues, subscriptions, membership</t>
  </si>
  <si>
    <t>410.462 · School/Training</t>
  </si>
  <si>
    <t>410.490 · Emergency Management</t>
  </si>
  <si>
    <t>410.500 · Other Public Safety</t>
  </si>
  <si>
    <t>410.800 · K-9 Unit Expenses</t>
  </si>
  <si>
    <t>410 · Public Safety - Other</t>
  </si>
  <si>
    <t>Total 410 · Public Safety</t>
  </si>
  <si>
    <t>410.74 · Capital Outlay for police veh</t>
  </si>
  <si>
    <t>411 · Fire Relief</t>
  </si>
  <si>
    <t>411.363 · Fire Hydrant</t>
  </si>
  <si>
    <t>411.367 · Contribution EBVFD</t>
  </si>
  <si>
    <t>411.37 · Fire Dept - EVFRF squad payment</t>
  </si>
  <si>
    <t>411.43 · VFD Fire Tax Payments</t>
  </si>
  <si>
    <t>411.54 · Fire Relief Distribution</t>
  </si>
  <si>
    <t>412 · Ambulance Donation</t>
  </si>
  <si>
    <t>411 · Fire Relief - Other</t>
  </si>
  <si>
    <t>Total 411 · Fire Relief</t>
  </si>
  <si>
    <t>413.00 · Building Inspector</t>
  </si>
  <si>
    <t>413.10 · Building Inspector - salaries</t>
  </si>
  <si>
    <t>413.00 · Building Inspector - Other</t>
  </si>
  <si>
    <t>Total 413.00 · Building Inspector</t>
  </si>
  <si>
    <t>414.00 · Planning &amp; Zoning</t>
  </si>
  <si>
    <t>421 · Health Centers &amp; General Clinic</t>
  </si>
  <si>
    <t>426.00 · Recycling Collection &amp; Disposal</t>
  </si>
  <si>
    <t>427.00 · Solid Waste Collection &amp; Dispos</t>
  </si>
  <si>
    <t>429.00 · Wastewater/Sewage Coll &amp; Treat</t>
  </si>
  <si>
    <t>430 · Public Works</t>
  </si>
  <si>
    <t>430.100 · General services &amp; equip purch</t>
  </si>
  <si>
    <t>430.156 · Payroll Taxes</t>
  </si>
  <si>
    <t>430.161 · Employee Benefits</t>
  </si>
  <si>
    <t>430.231 · Gasoline</t>
  </si>
  <si>
    <t>430.350 · Wages</t>
  </si>
  <si>
    <t>430.370 · Repairs</t>
  </si>
  <si>
    <t>430.450 · Contracted Services</t>
  </si>
  <si>
    <t>430.451 · SD Radio equipment</t>
  </si>
  <si>
    <t>430.460 · Vehicle Loan Allegh Val Bnk</t>
  </si>
  <si>
    <t>430.461 · First State Bank Lease Streets</t>
  </si>
  <si>
    <t>430.470 · Supplies</t>
  </si>
  <si>
    <t>430.475 · Propane and other gases for SD</t>
  </si>
  <si>
    <t>430.480 · Heavy Equip Rental</t>
  </si>
  <si>
    <t>430 · Public Works - Other</t>
  </si>
  <si>
    <t>Total 430 · Public Works</t>
  </si>
  <si>
    <t>431.00 · Cleaning of Streets</t>
  </si>
  <si>
    <t>432.00 · Winter Maintenance</t>
  </si>
  <si>
    <t>432.05 · Winter Maint.-W Eliz. Rock Salt</t>
  </si>
  <si>
    <t>433.00 · Traffic Control Devices</t>
  </si>
  <si>
    <t>433.10 · Custom non-street signs</t>
  </si>
  <si>
    <t>434.00 · Street Lighting</t>
  </si>
  <si>
    <t>435.00 · Sidewalks &amp; Crosswalks</t>
  </si>
  <si>
    <t>436.00 · Storm Sewers &amp; Drains</t>
  </si>
  <si>
    <t>437.00 · Repairs of Tools &amp; Machinery</t>
  </si>
  <si>
    <t>438.00 · Road &amp; Bridge Maintenance</t>
  </si>
  <si>
    <t>441.00 · Cemeteries</t>
  </si>
  <si>
    <t>451.00 · Parks &amp; Recreation</t>
  </si>
  <si>
    <t>459.00 · Other Culture &amp; Recreation</t>
  </si>
  <si>
    <t>465.00 · Economic Developemnt &amp; Assistan</t>
  </si>
  <si>
    <t>468.00 · Other Community Development</t>
  </si>
  <si>
    <t>471.00 · Debt Principal</t>
  </si>
  <si>
    <t>472.00 · Debt Interest</t>
  </si>
  <si>
    <t>472.60 · Tax Anticipation Note/Interest</t>
  </si>
  <si>
    <t>472.00 · Debt Interest - Other</t>
  </si>
  <si>
    <t>Total 472.00 · Debt Interest</t>
  </si>
  <si>
    <t>475.00 · Fiscal Agent Fees</t>
  </si>
  <si>
    <t>476 · TAN 2009 First Commonwealth</t>
  </si>
  <si>
    <t>477 · TAN 2010 First Commonwealth</t>
  </si>
  <si>
    <t>478 · TAN 2011 First Commonwealth</t>
  </si>
  <si>
    <t>480 · Misc. Expenditures</t>
  </si>
  <si>
    <t>481.00 · Intergovernmental Expenditures</t>
  </si>
  <si>
    <t>481.10 · Social Sec Tax - Employer share</t>
  </si>
  <si>
    <t>482.00 · Judgments &amp; Losses</t>
  </si>
  <si>
    <t>483.00 · Pension/Retirement Fund Contrib</t>
  </si>
  <si>
    <t>484.00 · Workers' Compensation Insurance</t>
  </si>
  <si>
    <t>485.00 · Unemployment Compensation</t>
  </si>
  <si>
    <t>486.00 · Insurance Premiums</t>
  </si>
  <si>
    <t>486.10 · Deductlble Payment on Claim</t>
  </si>
  <si>
    <t>486.00 · Insurance Premiums - Other</t>
  </si>
  <si>
    <t>Total 486.00 · Insurance Premiums</t>
  </si>
  <si>
    <t>487.00 · Employee Benefits not Allocated</t>
  </si>
  <si>
    <t>489 · Other Misc. Expenditures</t>
  </si>
  <si>
    <t>489.02 · Refuse Fund</t>
  </si>
  <si>
    <t>489 · Other Misc. Expenditures - Other</t>
  </si>
  <si>
    <t>Total 489 · Other Misc. Expenditures</t>
  </si>
  <si>
    <t>491 · Bank Charges</t>
  </si>
  <si>
    <t>491.50 · Bank Charges - General Fund</t>
  </si>
  <si>
    <t>491.51 · Bank Charges - Sewer Fund</t>
  </si>
  <si>
    <t>491.52 · Bank Charges - Refuse Fund</t>
  </si>
  <si>
    <t>491.53 · Bank charges - Payroll acct</t>
  </si>
  <si>
    <t>491.55 · Bank Charges - Recreation Fund</t>
  </si>
  <si>
    <t>491.57 · Bank Charges - FCB</t>
  </si>
  <si>
    <t>491.58 · Bank debit for bounced checks</t>
  </si>
  <si>
    <t>491 · Bank Charges - Other</t>
  </si>
  <si>
    <t>Total 491 · Bank Charges</t>
  </si>
  <si>
    <t>491.10 · Refund of prior year revenue</t>
  </si>
  <si>
    <t>492 · Interfund Transfers Out - GF</t>
  </si>
  <si>
    <t>492.01 · Interfund Transfer out - GF</t>
  </si>
  <si>
    <t>492.27 · Interfund Oper Transfer - Pkg</t>
  </si>
  <si>
    <t>492.28 · Interfund Transfers Out - Recre</t>
  </si>
  <si>
    <t>492.30 · Transfer to Capital Reserve Fun</t>
  </si>
  <si>
    <t>492 · Interfund Transfers Out - GF - Other</t>
  </si>
  <si>
    <t>Total 492 · Interfund Transfers Out - GF</t>
  </si>
  <si>
    <t>493.00 · Other Financing Uses</t>
  </si>
  <si>
    <t>493.43 · Real estate and related taxes</t>
  </si>
  <si>
    <t>500 · Penalties - Late Payments</t>
  </si>
  <si>
    <t>501 · Interest Expense - Misc.</t>
  </si>
  <si>
    <t>510 · Mobile Phones - Individuals</t>
  </si>
  <si>
    <t>650 · EIP Grant Expense</t>
  </si>
  <si>
    <t>651 · L. Bailey Death Benefit Expense</t>
  </si>
  <si>
    <t>652.1 · Plum St. Summer events Exp</t>
  </si>
  <si>
    <t>653 · 2011 Boro Truck &amp; Plow Pur.</t>
  </si>
  <si>
    <t>654.00 · Plum St Streetscape Imprv</t>
  </si>
  <si>
    <t>6560 · Payroll Expenses</t>
  </si>
  <si>
    <t>66900 · Reconciliation Discrepancies</t>
  </si>
  <si>
    <t>699 · Uncategorized Expenses</t>
  </si>
  <si>
    <t>Total Expense</t>
  </si>
  <si>
    <t>Net Ordinary Income</t>
  </si>
  <si>
    <t>Other Income/Expense</t>
  </si>
  <si>
    <t>Other Income</t>
  </si>
  <si>
    <t>104 · Escrow Account for Total Claim</t>
  </si>
  <si>
    <t>Total Other Income</t>
  </si>
  <si>
    <t>Net Other Income</t>
  </si>
  <si>
    <t>Net Income</t>
  </si>
  <si>
    <t>BOROUGH OF ELIZABETH</t>
  </si>
  <si>
    <t>Actual</t>
  </si>
  <si>
    <t>BUDGET</t>
  </si>
  <si>
    <t>INCOME</t>
  </si>
  <si>
    <t>310.90 · Other Taxes (Fire Tax)</t>
  </si>
  <si>
    <t>Total 354 · Intergovernmental Revenues</t>
  </si>
  <si>
    <t>362.10   Special Police Services</t>
  </si>
  <si>
    <t>362.20 · Drug Task Force OT Payment</t>
  </si>
  <si>
    <t>362.30 · DUI Task Force OT Payment</t>
  </si>
  <si>
    <t>364.21 · Refuse</t>
  </si>
  <si>
    <t>364.23 · Delinquent Refuse</t>
  </si>
  <si>
    <t>387.20 · Fundraising K-9</t>
  </si>
  <si>
    <t>389.04 · Insurance claim settlement checks</t>
  </si>
  <si>
    <t>Total Misc. Income</t>
  </si>
  <si>
    <t>EXPENSE</t>
  </si>
  <si>
    <t xml:space="preserve">402.39 · Bank Charges </t>
  </si>
  <si>
    <t>403.210 · Tax Collection - Supplies &amp; Expenses</t>
  </si>
  <si>
    <t>403.20 · Tax Collector Bond premium</t>
  </si>
  <si>
    <t>403.315 · Del Tax Collection expenses</t>
  </si>
  <si>
    <t>404.312 · Solicitor - Retainer</t>
  </si>
  <si>
    <t>405.161 · Secretary - P/R Taxes (SEE 481.000)</t>
  </si>
  <si>
    <t>405.450 · Office Equipment (copier/water)</t>
  </si>
  <si>
    <t>406.00 · Other General Admin (Doc shredding)</t>
  </si>
  <si>
    <t>409.400 · Building &amp; Plant Eqip Leasing</t>
  </si>
  <si>
    <t>410.140 · Wages Crossing Guards (Meter Maid)</t>
  </si>
  <si>
    <t>410.170 · Crossing Guards Payroll Taxes SEE 481.000</t>
  </si>
  <si>
    <t>410.310 · Legal fees (Marsh &amp; Johnson claims)</t>
  </si>
  <si>
    <t>410.420 · Dues, subscriptions, memberships</t>
  </si>
  <si>
    <t>410.800 · K-9 Unit Expenses (Non-General Fund)</t>
  </si>
  <si>
    <t>411 · Fire Relief - New Fire Tax Distributions</t>
  </si>
  <si>
    <t>411 · Fire Relief - Other (EMS Donation)</t>
  </si>
  <si>
    <t>414.000 ·   Planning and Zoning</t>
  </si>
  <si>
    <t>430.100 · General services &amp; equip purchase</t>
  </si>
  <si>
    <t>430.450 · Contracted Services (Barkbuster)</t>
  </si>
  <si>
    <t>435.00 · Sidewalks and Crosswalks</t>
  </si>
  <si>
    <t>436.00 · Storm Sewers and Drains</t>
  </si>
  <si>
    <t>437.000 · Repairs of Tools &amp; Machinery</t>
  </si>
  <si>
    <t>Total 432-438 - Winter Maintenance/Roads</t>
  </si>
  <si>
    <t>Total Recreation</t>
  </si>
  <si>
    <t xml:space="preserve">                                                                                                                  </t>
  </si>
  <si>
    <t>471.00 · Debt Service - Principal</t>
  </si>
  <si>
    <t>472.00 · Debt Service - Interest</t>
  </si>
  <si>
    <t>472.60 · Tax Anticipation Note Debt Interest</t>
  </si>
  <si>
    <t>Total 472.00 · Debt Service</t>
  </si>
  <si>
    <t>481.000 Social Security Tax - Employer Share</t>
  </si>
  <si>
    <t>483.00 · Pension MMO</t>
  </si>
  <si>
    <t>486.10 · Other misc. Expenditures (coun. Name plate)</t>
  </si>
  <si>
    <t>Total 486.00 · Insurance Premiums/Social Sec.</t>
  </si>
  <si>
    <t xml:space="preserve">491.000 · Bank Fees </t>
  </si>
  <si>
    <t>491.100  Refund of prior year revenue</t>
  </si>
  <si>
    <t>Total Expenditures</t>
  </si>
  <si>
    <t>Thru 10/7/19</t>
  </si>
  <si>
    <t>354.02 · Public Safety  (police vests)</t>
  </si>
  <si>
    <t>x</t>
  </si>
  <si>
    <t>393.00 · Proceeds of General Long-Term Debt</t>
  </si>
  <si>
    <t xml:space="preserve"> 2019 TOTAL</t>
  </si>
  <si>
    <t>410.500 · Other Public Safety (keys, fobs)</t>
  </si>
  <si>
    <t>413.00 · Building Inspector - Non-payroll expenses</t>
  </si>
  <si>
    <t>475.00 · Fiscal Agent Fees (TAN bank fees)</t>
  </si>
  <si>
    <t>432.00 · Winter Maintenance (salt)</t>
  </si>
  <si>
    <t>486.00 · Insurance Premiums payments</t>
  </si>
  <si>
    <t>400.00 · Legislative/Governing Body - COG</t>
  </si>
  <si>
    <t>393.130 · General Obligation Note Proceeds</t>
  </si>
  <si>
    <t>405.450 · Secretary - Contracted Svcs/Deans water</t>
  </si>
  <si>
    <t>406.00 · Other General Government Admin (shredding)</t>
  </si>
  <si>
    <t>472.00 · Debt Interest - All loans</t>
  </si>
  <si>
    <t>480 · Misc. Expenditures (council name plates, etc)</t>
  </si>
  <si>
    <t>Gross Income minus Total Expense:</t>
  </si>
  <si>
    <t>2020 Budget</t>
  </si>
  <si>
    <t>468.00 · Other Community Development (Farmers)</t>
  </si>
  <si>
    <t>393.10 · Proceeds of TAN lone</t>
  </si>
  <si>
    <t>393.10 · Proceeds of TAN loan</t>
  </si>
  <si>
    <t>393.130 · General Obligation Note Proceeds-Farmers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</si>
</sst>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#%_);\(#,##0.0#%\)"/>
  </numFmts>
  <fonts count="2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trike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Calibri"/>
      <family val="2"/>
    </font>
    <font>
      <b/>
      <sz val="9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49" fontId="0" fillId="0" borderId="0" xfId="0" applyNumberFormat="1"/>
    <xf numFmtId="49" fontId="4" fillId="0" borderId="0" xfId="0" applyNumberFormat="1" applyFont="1"/>
    <xf numFmtId="49" fontId="0" fillId="0" borderId="2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39" fontId="0" fillId="0" borderId="0" xfId="0" applyNumberFormat="1"/>
    <xf numFmtId="39" fontId="6" fillId="0" borderId="0" xfId="0" applyNumberFormat="1" applyFont="1"/>
    <xf numFmtId="49" fontId="6" fillId="0" borderId="0" xfId="0" applyNumberFormat="1" applyFont="1"/>
    <xf numFmtId="164" fontId="6" fillId="0" borderId="0" xfId="0" applyNumberFormat="1" applyFont="1"/>
    <xf numFmtId="39" fontId="6" fillId="0" borderId="4" xfId="0" applyNumberFormat="1" applyFont="1" applyBorder="1"/>
    <xf numFmtId="164" fontId="6" fillId="0" borderId="4" xfId="0" applyNumberFormat="1" applyFont="1" applyBorder="1"/>
    <xf numFmtId="39" fontId="6" fillId="0" borderId="0" xfId="0" applyNumberFormat="1" applyFont="1" applyBorder="1"/>
    <xf numFmtId="164" fontId="6" fillId="0" borderId="0" xfId="0" applyNumberFormat="1" applyFont="1" applyBorder="1"/>
    <xf numFmtId="39" fontId="6" fillId="0" borderId="5" xfId="0" applyNumberFormat="1" applyFont="1" applyBorder="1"/>
    <xf numFmtId="164" fontId="6" fillId="0" borderId="5" xfId="0" applyNumberFormat="1" applyFont="1" applyBorder="1"/>
    <xf numFmtId="39" fontId="6" fillId="0" borderId="6" xfId="0" applyNumberFormat="1" applyFont="1" applyBorder="1"/>
    <xf numFmtId="164" fontId="6" fillId="0" borderId="6" xfId="0" applyNumberFormat="1" applyFont="1" applyBorder="1"/>
    <xf numFmtId="39" fontId="4" fillId="0" borderId="7" xfId="0" applyNumberFormat="1" applyFont="1" applyBorder="1"/>
    <xf numFmtId="164" fontId="4" fillId="0" borderId="7" xfId="0" applyNumberFormat="1" applyFont="1" applyBorder="1"/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NumberFormat="1" applyFont="1"/>
    <xf numFmtId="0" fontId="0" fillId="0" borderId="0" xfId="0" applyNumberFormat="1"/>
    <xf numFmtId="39" fontId="6" fillId="0" borderId="1" xfId="0" applyNumberFormat="1" applyFont="1" applyBorder="1"/>
    <xf numFmtId="49" fontId="4" fillId="0" borderId="0" xfId="2" applyNumberFormat="1" applyFont="1" applyFill="1"/>
    <xf numFmtId="49" fontId="8" fillId="0" borderId="0" xfId="2" applyNumberFormat="1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/>
    </xf>
    <xf numFmtId="0" fontId="2" fillId="0" borderId="0" xfId="2" applyFont="1" applyFill="1"/>
    <xf numFmtId="0" fontId="7" fillId="0" borderId="0" xfId="2" applyFill="1"/>
    <xf numFmtId="49" fontId="4" fillId="0" borderId="0" xfId="2" applyNumberFormat="1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7" fillId="0" borderId="0" xfId="2" applyFill="1" applyAlignment="1">
      <alignment horizontal="center"/>
    </xf>
    <xf numFmtId="43" fontId="5" fillId="0" borderId="0" xfId="3" applyFont="1" applyFill="1"/>
    <xf numFmtId="49" fontId="4" fillId="0" borderId="0" xfId="2" applyNumberFormat="1" applyFont="1"/>
    <xf numFmtId="43" fontId="2" fillId="0" borderId="0" xfId="2" applyNumberFormat="1" applyFont="1" applyFill="1"/>
    <xf numFmtId="43" fontId="5" fillId="0" borderId="4" xfId="3" applyFont="1" applyFill="1" applyBorder="1"/>
    <xf numFmtId="49" fontId="4" fillId="2" borderId="0" xfId="2" applyNumberFormat="1" applyFont="1" applyFill="1"/>
    <xf numFmtId="43" fontId="5" fillId="2" borderId="0" xfId="3" applyFont="1" applyFill="1"/>
    <xf numFmtId="39" fontId="6" fillId="0" borderId="0" xfId="2" applyNumberFormat="1" applyFont="1"/>
    <xf numFmtId="0" fontId="7" fillId="0" borderId="0" xfId="2"/>
    <xf numFmtId="39" fontId="6" fillId="0" borderId="0" xfId="2" applyNumberFormat="1" applyFont="1" applyBorder="1"/>
    <xf numFmtId="43" fontId="10" fillId="0" borderId="0" xfId="3" applyFont="1" applyFill="1"/>
    <xf numFmtId="43" fontId="5" fillId="0" borderId="0" xfId="3" applyFont="1" applyFill="1" applyBorder="1"/>
    <xf numFmtId="49" fontId="4" fillId="0" borderId="0" xfId="4" applyNumberFormat="1" applyFont="1" applyFill="1"/>
    <xf numFmtId="49" fontId="4" fillId="3" borderId="0" xfId="2" applyNumberFormat="1" applyFont="1" applyFill="1"/>
    <xf numFmtId="43" fontId="3" fillId="3" borderId="0" xfId="3" applyFont="1" applyFill="1"/>
    <xf numFmtId="0" fontId="7" fillId="3" borderId="0" xfId="2" applyFill="1"/>
    <xf numFmtId="49" fontId="4" fillId="4" borderId="0" xfId="2" applyNumberFormat="1" applyFont="1" applyFill="1"/>
    <xf numFmtId="43" fontId="5" fillId="4" borderId="0" xfId="3" applyFont="1" applyFill="1"/>
    <xf numFmtId="0" fontId="11" fillId="0" borderId="0" xfId="2" applyFont="1"/>
    <xf numFmtId="49" fontId="12" fillId="0" borderId="0" xfId="2" applyNumberFormat="1" applyFont="1" applyFill="1"/>
    <xf numFmtId="0" fontId="7" fillId="0" borderId="0" xfId="2" applyFont="1" applyFill="1"/>
    <xf numFmtId="0" fontId="4" fillId="0" borderId="0" xfId="2" applyNumberFormat="1" applyFont="1" applyFill="1"/>
    <xf numFmtId="43" fontId="0" fillId="0" borderId="0" xfId="3" applyFont="1" applyFill="1"/>
    <xf numFmtId="17" fontId="7" fillId="0" borderId="0" xfId="2" applyNumberFormat="1"/>
    <xf numFmtId="43" fontId="7" fillId="0" borderId="0" xfId="2" applyNumberFormat="1"/>
    <xf numFmtId="49" fontId="4" fillId="0" borderId="0" xfId="2" applyNumberFormat="1" applyFont="1" applyFill="1" applyBorder="1"/>
    <xf numFmtId="0" fontId="2" fillId="0" borderId="0" xfId="2" applyFont="1" applyFill="1" applyBorder="1"/>
    <xf numFmtId="0" fontId="7" fillId="0" borderId="0" xfId="2" applyFill="1" applyBorder="1"/>
    <xf numFmtId="49" fontId="4" fillId="5" borderId="0" xfId="2" applyNumberFormat="1" applyFont="1" applyFill="1" applyBorder="1"/>
    <xf numFmtId="43" fontId="3" fillId="5" borderId="0" xfId="3" applyFont="1" applyFill="1" applyBorder="1"/>
    <xf numFmtId="43" fontId="3" fillId="0" borderId="0" xfId="3" applyFont="1" applyFill="1" applyBorder="1"/>
    <xf numFmtId="43" fontId="4" fillId="0" borderId="0" xfId="3" applyFont="1" applyFill="1" applyBorder="1"/>
    <xf numFmtId="0" fontId="4" fillId="0" borderId="0" xfId="2" applyFont="1" applyFill="1" applyBorder="1"/>
    <xf numFmtId="0" fontId="4" fillId="0" borderId="0" xfId="2" applyNumberFormat="1" applyFont="1" applyFill="1" applyBorder="1"/>
    <xf numFmtId="43" fontId="13" fillId="0" borderId="0" xfId="3" applyFont="1" applyFill="1"/>
    <xf numFmtId="49" fontId="4" fillId="6" borderId="0" xfId="0" applyNumberFormat="1" applyFont="1" applyFill="1"/>
    <xf numFmtId="49" fontId="0" fillId="6" borderId="0" xfId="0" applyNumberFormat="1" applyFill="1" applyBorder="1" applyAlignment="1">
      <alignment horizontal="centerContinuous"/>
    </xf>
    <xf numFmtId="49" fontId="0" fillId="6" borderId="2" xfId="0" applyNumberFormat="1" applyFill="1" applyBorder="1" applyAlignment="1">
      <alignment horizontal="centerContinuous"/>
    </xf>
    <xf numFmtId="49" fontId="0" fillId="6" borderId="0" xfId="0" applyNumberFormat="1" applyFill="1"/>
    <xf numFmtId="49" fontId="4" fillId="6" borderId="0" xfId="0" applyNumberFormat="1" applyFont="1" applyFill="1" applyBorder="1" applyAlignment="1">
      <alignment horizontal="centerContinuous"/>
    </xf>
    <xf numFmtId="43" fontId="16" fillId="0" borderId="0" xfId="1" applyFont="1"/>
    <xf numFmtId="49" fontId="4" fillId="7" borderId="0" xfId="0" applyNumberFormat="1" applyFont="1" applyFill="1"/>
    <xf numFmtId="39" fontId="6" fillId="7" borderId="0" xfId="0" applyNumberFormat="1" applyFont="1" applyFill="1"/>
    <xf numFmtId="49" fontId="6" fillId="7" borderId="0" xfId="0" applyNumberFormat="1" applyFont="1" applyFill="1"/>
    <xf numFmtId="164" fontId="6" fillId="7" borderId="0" xfId="0" applyNumberFormat="1" applyFont="1" applyFill="1"/>
    <xf numFmtId="39" fontId="17" fillId="0" borderId="4" xfId="0" applyNumberFormat="1" applyFont="1" applyBorder="1"/>
    <xf numFmtId="43" fontId="6" fillId="0" borderId="0" xfId="1" applyFont="1"/>
    <xf numFmtId="43" fontId="6" fillId="0" borderId="0" xfId="1" applyFont="1" applyBorder="1"/>
    <xf numFmtId="43" fontId="17" fillId="0" borderId="0" xfId="1" applyFont="1" applyBorder="1"/>
    <xf numFmtId="43" fontId="6" fillId="0" borderId="4" xfId="1" applyFont="1" applyBorder="1"/>
    <xf numFmtId="0" fontId="0" fillId="0" borderId="0" xfId="0" applyFill="1"/>
    <xf numFmtId="49" fontId="4" fillId="8" borderId="0" xfId="0" applyNumberFormat="1" applyFont="1" applyFill="1"/>
    <xf numFmtId="43" fontId="17" fillId="0" borderId="4" xfId="1" applyFont="1" applyBorder="1"/>
    <xf numFmtId="39" fontId="17" fillId="7" borderId="0" xfId="0" applyNumberFormat="1" applyFont="1" applyFill="1"/>
    <xf numFmtId="39" fontId="0" fillId="0" borderId="0" xfId="0" applyNumberFormat="1" applyFill="1"/>
    <xf numFmtId="43" fontId="17" fillId="0" borderId="0" xfId="1" applyFont="1"/>
    <xf numFmtId="39" fontId="17" fillId="0" borderId="0" xfId="0" applyNumberFormat="1" applyFont="1"/>
    <xf numFmtId="49" fontId="4" fillId="0" borderId="0" xfId="0" applyNumberFormat="1" applyFont="1" applyFill="1"/>
    <xf numFmtId="39" fontId="6" fillId="8" borderId="0" xfId="0" applyNumberFormat="1" applyFont="1" applyFill="1"/>
    <xf numFmtId="49" fontId="6" fillId="8" borderId="0" xfId="0" applyNumberFormat="1" applyFont="1" applyFill="1"/>
    <xf numFmtId="164" fontId="6" fillId="8" borderId="0" xfId="0" applyNumberFormat="1" applyFont="1" applyFill="1"/>
    <xf numFmtId="43" fontId="16" fillId="8" borderId="0" xfId="1" applyFont="1" applyFill="1"/>
    <xf numFmtId="0" fontId="18" fillId="0" borderId="0" xfId="0" applyFont="1" applyFill="1"/>
    <xf numFmtId="43" fontId="0" fillId="0" borderId="0" xfId="0" applyNumberFormat="1"/>
    <xf numFmtId="43" fontId="16" fillId="10" borderId="0" xfId="1" applyFont="1" applyFill="1"/>
    <xf numFmtId="43" fontId="16" fillId="0" borderId="4" xfId="1" applyFont="1" applyBorder="1"/>
    <xf numFmtId="0" fontId="0" fillId="0" borderId="4" xfId="0" applyFill="1" applyBorder="1"/>
    <xf numFmtId="49" fontId="19" fillId="9" borderId="3" xfId="0" applyNumberFormat="1" applyFont="1" applyFill="1" applyBorder="1" applyAlignment="1">
      <alignment horizontal="center"/>
    </xf>
    <xf numFmtId="43" fontId="16" fillId="0" borderId="0" xfId="1" applyFont="1" applyFill="1"/>
    <xf numFmtId="43" fontId="16" fillId="0" borderId="4" xfId="1" applyFont="1" applyFill="1" applyBorder="1"/>
    <xf numFmtId="39" fontId="20" fillId="0" borderId="0" xfId="0" applyNumberFormat="1" applyFont="1"/>
    <xf numFmtId="39" fontId="20" fillId="0" borderId="5" xfId="0" applyNumberFormat="1" applyFont="1" applyBorder="1"/>
    <xf numFmtId="43" fontId="0" fillId="0" borderId="0" xfId="1" applyFont="1"/>
    <xf numFmtId="43" fontId="23" fillId="11" borderId="0" xfId="1" applyFont="1" applyFill="1"/>
    <xf numFmtId="49" fontId="24" fillId="0" borderId="0" xfId="0" applyNumberFormat="1" applyFont="1"/>
    <xf numFmtId="49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5">
    <cellStyle name="Comma" xfId="1" builtinId="3"/>
    <cellStyle name="Comma 2" xf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P361"/>
  <sheetViews>
    <sheetView workbookViewId="0"/>
  </sheetViews>
  <sheetFormatPr defaultRowHeight="14.4" x14ac:dyDescent="0.3"/>
  <cols>
    <col min="1" max="6" width="3" style="25" customWidth="1"/>
    <col min="7" max="7" width="33.77734375" style="25" customWidth="1"/>
    <col min="8" max="8" width="8" style="26" hidden="1" customWidth="1"/>
    <col min="9" max="9" width="2.33203125" style="26" hidden="1" customWidth="1"/>
    <col min="10" max="10" width="8" style="26" hidden="1" customWidth="1"/>
    <col min="11" max="11" width="2.33203125" style="26" hidden="1" customWidth="1"/>
    <col min="12" max="12" width="10.77734375" style="26" hidden="1" customWidth="1"/>
    <col min="13" max="13" width="2.33203125" style="26" hidden="1" customWidth="1"/>
    <col min="14" max="14" width="9.109375" style="26" hidden="1" customWidth="1"/>
    <col min="15" max="15" width="2.33203125" style="26" hidden="1" customWidth="1"/>
    <col min="16" max="16" width="8" style="26" hidden="1" customWidth="1"/>
    <col min="17" max="17" width="2.33203125" style="26" hidden="1" customWidth="1"/>
    <col min="18" max="18" width="8" style="26" hidden="1" customWidth="1"/>
    <col min="19" max="19" width="2.33203125" style="26" hidden="1" customWidth="1"/>
    <col min="20" max="20" width="10.77734375" style="26" hidden="1" customWidth="1"/>
    <col min="21" max="21" width="2.33203125" style="26" hidden="1" customWidth="1"/>
    <col min="22" max="22" width="9.109375" style="26" hidden="1" customWidth="1"/>
    <col min="23" max="23" width="2.33203125" style="26" hidden="1" customWidth="1"/>
    <col min="24" max="24" width="7.5546875" style="26" hidden="1" customWidth="1"/>
    <col min="25" max="25" width="2.33203125" style="26" hidden="1" customWidth="1"/>
    <col min="26" max="26" width="7.5546875" style="26" hidden="1" customWidth="1"/>
    <col min="27" max="27" width="2.33203125" style="26" hidden="1" customWidth="1"/>
    <col min="28" max="28" width="10.77734375" style="26" hidden="1" customWidth="1"/>
    <col min="29" max="29" width="2.33203125" style="26" hidden="1" customWidth="1"/>
    <col min="30" max="30" width="9.109375" style="26" hidden="1" customWidth="1"/>
    <col min="31" max="31" width="2.33203125" style="26" hidden="1" customWidth="1"/>
    <col min="32" max="32" width="8.33203125" style="26" hidden="1" customWidth="1"/>
    <col min="33" max="33" width="2.33203125" style="26" hidden="1" customWidth="1"/>
    <col min="34" max="34" width="7.5546875" style="26" hidden="1" customWidth="1"/>
    <col min="35" max="35" width="2.33203125" style="26" hidden="1" customWidth="1"/>
    <col min="36" max="36" width="10.77734375" style="26" hidden="1" customWidth="1"/>
    <col min="37" max="37" width="2.33203125" style="26" hidden="1" customWidth="1"/>
    <col min="38" max="38" width="9.109375" style="26" hidden="1" customWidth="1"/>
    <col min="39" max="39" width="2.33203125" style="26" hidden="1" customWidth="1"/>
    <col min="40" max="40" width="8" style="26" hidden="1" customWidth="1"/>
    <col min="41" max="41" width="2.33203125" style="26" hidden="1" customWidth="1"/>
    <col min="42" max="42" width="7.5546875" style="26" hidden="1" customWidth="1"/>
    <col min="43" max="43" width="2.33203125" style="26" hidden="1" customWidth="1"/>
    <col min="44" max="44" width="10.77734375" style="26" hidden="1" customWidth="1"/>
    <col min="45" max="45" width="2.33203125" style="26" hidden="1" customWidth="1"/>
    <col min="46" max="46" width="9.109375" style="26" hidden="1" customWidth="1"/>
    <col min="47" max="47" width="2.33203125" style="26" hidden="1" customWidth="1"/>
    <col min="48" max="48" width="8.33203125" style="26" hidden="1" customWidth="1"/>
    <col min="49" max="49" width="2.33203125" style="26" hidden="1" customWidth="1"/>
    <col min="50" max="50" width="8.33203125" style="26" hidden="1" customWidth="1"/>
    <col min="51" max="51" width="2.33203125" style="26" hidden="1" customWidth="1"/>
    <col min="52" max="52" width="10.77734375" style="26" hidden="1" customWidth="1"/>
    <col min="53" max="53" width="2.33203125" style="26" hidden="1" customWidth="1"/>
    <col min="54" max="54" width="9.109375" style="26" hidden="1" customWidth="1"/>
    <col min="55" max="55" width="2.33203125" style="26" hidden="1" customWidth="1"/>
    <col min="56" max="56" width="8.33203125" style="26" hidden="1" customWidth="1"/>
    <col min="57" max="57" width="2.33203125" style="26" hidden="1" customWidth="1"/>
    <col min="58" max="58" width="7.5546875" style="26" hidden="1" customWidth="1"/>
    <col min="59" max="59" width="2.33203125" style="26" hidden="1" customWidth="1"/>
    <col min="60" max="60" width="10.77734375" style="26" hidden="1" customWidth="1"/>
    <col min="61" max="61" width="2.33203125" style="26" hidden="1" customWidth="1"/>
    <col min="62" max="62" width="9.109375" style="26" hidden="1" customWidth="1"/>
    <col min="63" max="63" width="2.33203125" style="26" hidden="1" customWidth="1"/>
    <col min="64" max="64" width="7.5546875" style="26" hidden="1" customWidth="1"/>
    <col min="65" max="65" width="2.33203125" style="26" hidden="1" customWidth="1"/>
    <col min="66" max="66" width="8" style="26" hidden="1" customWidth="1"/>
    <col min="67" max="67" width="2.33203125" style="26" hidden="1" customWidth="1"/>
    <col min="68" max="68" width="10.77734375" style="26" hidden="1" customWidth="1"/>
    <col min="69" max="69" width="2.33203125" style="26" hidden="1" customWidth="1"/>
    <col min="70" max="70" width="9.109375" style="26" hidden="1" customWidth="1"/>
    <col min="71" max="71" width="2.33203125" style="26" hidden="1" customWidth="1"/>
    <col min="72" max="72" width="8.77734375" style="26" hidden="1" customWidth="1"/>
    <col min="73" max="73" width="2.33203125" style="26" hidden="1" customWidth="1"/>
    <col min="74" max="74" width="8" style="26" hidden="1" customWidth="1"/>
    <col min="75" max="75" width="2.33203125" style="26" hidden="1" customWidth="1"/>
    <col min="76" max="76" width="10.77734375" style="26" hidden="1" customWidth="1"/>
    <col min="77" max="77" width="2.33203125" style="26" hidden="1" customWidth="1"/>
    <col min="78" max="78" width="9.109375" style="26" hidden="1" customWidth="1"/>
    <col min="79" max="79" width="2.33203125" style="26" hidden="1" customWidth="1"/>
    <col min="80" max="80" width="8.88671875" style="26" hidden="1" customWidth="1"/>
    <col min="81" max="81" width="2.33203125" style="26" hidden="1" customWidth="1"/>
    <col min="82" max="82" width="8" style="26" hidden="1" customWidth="1"/>
    <col min="83" max="83" width="2.33203125" style="26" customWidth="1"/>
    <col min="84" max="84" width="10.77734375" style="26" hidden="1" customWidth="1"/>
    <col min="85" max="85" width="2.33203125" style="26" hidden="1" customWidth="1"/>
    <col min="86" max="86" width="9.109375" style="26" hidden="1" customWidth="1"/>
    <col min="87" max="87" width="2.33203125" style="26" hidden="1" customWidth="1"/>
    <col min="88" max="88" width="11.88671875" style="26" bestFit="1" customWidth="1"/>
    <col min="89" max="89" width="2.33203125" style="26" customWidth="1"/>
    <col min="90" max="90" width="8.33203125" style="26" bestFit="1" customWidth="1"/>
    <col min="91" max="91" width="2.33203125" style="26" customWidth="1"/>
    <col min="92" max="92" width="10.77734375" style="26" hidden="1" customWidth="1"/>
    <col min="93" max="93" width="2.33203125" style="26" hidden="1" customWidth="1"/>
    <col min="94" max="94" width="9.109375" style="26" hidden="1" customWidth="1"/>
  </cols>
  <sheetData>
    <row r="1" spans="1:94" ht="15" thickBot="1" x14ac:dyDescent="0.35">
      <c r="A1" s="2"/>
      <c r="B1" s="2"/>
      <c r="C1" s="2"/>
      <c r="D1" s="2"/>
      <c r="E1" s="2"/>
      <c r="F1" s="2"/>
      <c r="G1" s="2"/>
      <c r="H1" s="4"/>
      <c r="I1" s="3"/>
      <c r="J1" s="4"/>
      <c r="K1" s="3"/>
      <c r="L1" s="4"/>
      <c r="M1" s="3"/>
      <c r="N1" s="4"/>
      <c r="O1" s="1"/>
      <c r="P1" s="4"/>
      <c r="Q1" s="3"/>
      <c r="R1" s="4"/>
      <c r="S1" s="3"/>
      <c r="T1" s="4"/>
      <c r="U1" s="3"/>
      <c r="V1" s="4"/>
      <c r="W1" s="1"/>
      <c r="X1" s="4"/>
      <c r="Y1" s="3"/>
      <c r="Z1" s="4"/>
      <c r="AA1" s="3"/>
      <c r="AB1" s="4"/>
      <c r="AC1" s="3"/>
      <c r="AD1" s="4"/>
      <c r="AE1" s="1"/>
      <c r="AF1" s="4"/>
      <c r="AG1" s="3"/>
      <c r="AH1" s="4"/>
      <c r="AI1" s="3"/>
      <c r="AJ1" s="4"/>
      <c r="AK1" s="3"/>
      <c r="AL1" s="4"/>
      <c r="AM1" s="1"/>
      <c r="AN1" s="4"/>
      <c r="AO1" s="3"/>
      <c r="AP1" s="4"/>
      <c r="AQ1" s="3"/>
      <c r="AR1" s="4"/>
      <c r="AS1" s="3"/>
      <c r="AT1" s="4"/>
      <c r="AU1" s="1"/>
      <c r="AV1" s="4"/>
      <c r="AW1" s="3"/>
      <c r="AX1" s="4"/>
      <c r="AY1" s="3"/>
      <c r="AZ1" s="4"/>
      <c r="BA1" s="3"/>
      <c r="BB1" s="4"/>
      <c r="BC1" s="1"/>
      <c r="BD1" s="4"/>
      <c r="BE1" s="3"/>
      <c r="BF1" s="4"/>
      <c r="BG1" s="3"/>
      <c r="BH1" s="4"/>
      <c r="BI1" s="3"/>
      <c r="BJ1" s="4"/>
      <c r="BK1" s="1"/>
      <c r="BL1" s="4"/>
      <c r="BM1" s="3"/>
      <c r="BN1" s="4"/>
      <c r="BO1" s="3"/>
      <c r="BP1" s="4"/>
      <c r="BQ1" s="3"/>
      <c r="BR1" s="4"/>
      <c r="BS1" s="1"/>
      <c r="BT1" s="4"/>
      <c r="BU1" s="3"/>
      <c r="BV1" s="4"/>
      <c r="BW1" s="3"/>
      <c r="BX1" s="4"/>
      <c r="BY1" s="3"/>
      <c r="BZ1" s="4"/>
      <c r="CA1" s="1"/>
      <c r="CB1" s="4"/>
      <c r="CC1" s="3"/>
      <c r="CD1" s="4"/>
      <c r="CE1" s="3"/>
      <c r="CF1" s="4"/>
      <c r="CG1" s="3"/>
      <c r="CH1" s="4"/>
      <c r="CI1" s="1"/>
      <c r="CJ1" s="5" t="s">
        <v>0</v>
      </c>
      <c r="CK1" s="3"/>
      <c r="CL1" s="4"/>
      <c r="CM1" s="3"/>
      <c r="CN1" s="4"/>
      <c r="CO1" s="3"/>
      <c r="CP1" s="4"/>
    </row>
    <row r="2" spans="1:94" s="24" customFormat="1" ht="15.6" thickTop="1" thickBot="1" x14ac:dyDescent="0.35">
      <c r="A2" s="21"/>
      <c r="B2" s="21"/>
      <c r="C2" s="21"/>
      <c r="D2" s="21"/>
      <c r="E2" s="21"/>
      <c r="F2" s="21"/>
      <c r="G2" s="21"/>
      <c r="H2" s="22" t="s">
        <v>1</v>
      </c>
      <c r="I2" s="23"/>
      <c r="J2" s="22" t="s">
        <v>2</v>
      </c>
      <c r="K2" s="23"/>
      <c r="L2" s="22" t="s">
        <v>3</v>
      </c>
      <c r="M2" s="23"/>
      <c r="N2" s="22" t="s">
        <v>4</v>
      </c>
      <c r="O2" s="23"/>
      <c r="P2" s="22" t="s">
        <v>5</v>
      </c>
      <c r="Q2" s="23"/>
      <c r="R2" s="22" t="s">
        <v>2</v>
      </c>
      <c r="S2" s="23"/>
      <c r="T2" s="22" t="s">
        <v>3</v>
      </c>
      <c r="U2" s="23"/>
      <c r="V2" s="22" t="s">
        <v>4</v>
      </c>
      <c r="W2" s="23"/>
      <c r="X2" s="22" t="s">
        <v>6</v>
      </c>
      <c r="Y2" s="23"/>
      <c r="Z2" s="22" t="s">
        <v>2</v>
      </c>
      <c r="AA2" s="23"/>
      <c r="AB2" s="22" t="s">
        <v>3</v>
      </c>
      <c r="AC2" s="23"/>
      <c r="AD2" s="22" t="s">
        <v>4</v>
      </c>
      <c r="AE2" s="23"/>
      <c r="AF2" s="22" t="s">
        <v>7</v>
      </c>
      <c r="AG2" s="23"/>
      <c r="AH2" s="22" t="s">
        <v>2</v>
      </c>
      <c r="AI2" s="23"/>
      <c r="AJ2" s="22" t="s">
        <v>3</v>
      </c>
      <c r="AK2" s="23"/>
      <c r="AL2" s="22" t="s">
        <v>4</v>
      </c>
      <c r="AM2" s="23"/>
      <c r="AN2" s="22" t="s">
        <v>8</v>
      </c>
      <c r="AO2" s="23"/>
      <c r="AP2" s="22" t="s">
        <v>2</v>
      </c>
      <c r="AQ2" s="23"/>
      <c r="AR2" s="22" t="s">
        <v>3</v>
      </c>
      <c r="AS2" s="23"/>
      <c r="AT2" s="22" t="s">
        <v>4</v>
      </c>
      <c r="AU2" s="23"/>
      <c r="AV2" s="22" t="s">
        <v>9</v>
      </c>
      <c r="AW2" s="23"/>
      <c r="AX2" s="22" t="s">
        <v>2</v>
      </c>
      <c r="AY2" s="23"/>
      <c r="AZ2" s="22" t="s">
        <v>3</v>
      </c>
      <c r="BA2" s="23"/>
      <c r="BB2" s="22" t="s">
        <v>4</v>
      </c>
      <c r="BC2" s="23"/>
      <c r="BD2" s="22" t="s">
        <v>10</v>
      </c>
      <c r="BE2" s="23"/>
      <c r="BF2" s="22" t="s">
        <v>2</v>
      </c>
      <c r="BG2" s="23"/>
      <c r="BH2" s="22" t="s">
        <v>3</v>
      </c>
      <c r="BI2" s="23"/>
      <c r="BJ2" s="22" t="s">
        <v>4</v>
      </c>
      <c r="BK2" s="23"/>
      <c r="BL2" s="22" t="s">
        <v>11</v>
      </c>
      <c r="BM2" s="23"/>
      <c r="BN2" s="22" t="s">
        <v>2</v>
      </c>
      <c r="BO2" s="23"/>
      <c r="BP2" s="22" t="s">
        <v>3</v>
      </c>
      <c r="BQ2" s="23"/>
      <c r="BR2" s="22" t="s">
        <v>4</v>
      </c>
      <c r="BS2" s="23"/>
      <c r="BT2" s="22" t="s">
        <v>12</v>
      </c>
      <c r="BU2" s="23"/>
      <c r="BV2" s="22" t="s">
        <v>2</v>
      </c>
      <c r="BW2" s="23"/>
      <c r="BX2" s="22" t="s">
        <v>3</v>
      </c>
      <c r="BY2" s="23"/>
      <c r="BZ2" s="22" t="s">
        <v>4</v>
      </c>
      <c r="CA2" s="23"/>
      <c r="CB2" s="22" t="s">
        <v>13</v>
      </c>
      <c r="CC2" s="23"/>
      <c r="CD2" s="22" t="s">
        <v>2</v>
      </c>
      <c r="CE2" s="23"/>
      <c r="CF2" s="22" t="s">
        <v>3</v>
      </c>
      <c r="CG2" s="23"/>
      <c r="CH2" s="22" t="s">
        <v>4</v>
      </c>
      <c r="CI2" s="23"/>
      <c r="CJ2" s="22" t="s">
        <v>14</v>
      </c>
      <c r="CK2" s="23"/>
      <c r="CL2" s="22" t="s">
        <v>2</v>
      </c>
      <c r="CM2" s="23"/>
      <c r="CN2" s="22" t="s">
        <v>3</v>
      </c>
      <c r="CO2" s="23"/>
      <c r="CP2" s="22" t="s">
        <v>4</v>
      </c>
    </row>
    <row r="3" spans="1:94" ht="15" thickTop="1" x14ac:dyDescent="0.3">
      <c r="A3" s="2"/>
      <c r="B3" s="2" t="s">
        <v>15</v>
      </c>
      <c r="C3" s="2"/>
      <c r="D3" s="2"/>
      <c r="E3" s="2"/>
      <c r="F3" s="2"/>
      <c r="G3" s="2"/>
      <c r="H3" s="7"/>
      <c r="I3" s="8"/>
      <c r="J3" s="7"/>
      <c r="K3" s="8"/>
      <c r="L3" s="7"/>
      <c r="M3" s="8"/>
      <c r="N3" s="9"/>
      <c r="O3" s="8"/>
      <c r="P3" s="7"/>
      <c r="Q3" s="8"/>
      <c r="R3" s="7"/>
      <c r="S3" s="8"/>
      <c r="T3" s="7"/>
      <c r="U3" s="8"/>
      <c r="V3" s="9"/>
      <c r="W3" s="8"/>
      <c r="X3" s="7"/>
      <c r="Y3" s="8"/>
      <c r="Z3" s="7"/>
      <c r="AA3" s="8"/>
      <c r="AB3" s="7"/>
      <c r="AC3" s="8"/>
      <c r="AD3" s="9"/>
      <c r="AE3" s="8"/>
      <c r="AF3" s="7"/>
      <c r="AG3" s="8"/>
      <c r="AH3" s="7"/>
      <c r="AI3" s="8"/>
      <c r="AJ3" s="7"/>
      <c r="AK3" s="8"/>
      <c r="AL3" s="9"/>
      <c r="AM3" s="8"/>
      <c r="AN3" s="7"/>
      <c r="AO3" s="8"/>
      <c r="AP3" s="7"/>
      <c r="AQ3" s="8"/>
      <c r="AR3" s="7"/>
      <c r="AS3" s="8"/>
      <c r="AT3" s="9"/>
      <c r="AU3" s="8"/>
      <c r="AV3" s="7"/>
      <c r="AW3" s="8"/>
      <c r="AX3" s="7"/>
      <c r="AY3" s="8"/>
      <c r="AZ3" s="7"/>
      <c r="BA3" s="8"/>
      <c r="BB3" s="9"/>
      <c r="BC3" s="8"/>
      <c r="BD3" s="7"/>
      <c r="BE3" s="8"/>
      <c r="BF3" s="7"/>
      <c r="BG3" s="8"/>
      <c r="BH3" s="7"/>
      <c r="BI3" s="8"/>
      <c r="BJ3" s="9"/>
      <c r="BK3" s="8"/>
      <c r="BL3" s="7"/>
      <c r="BM3" s="8"/>
      <c r="BN3" s="7"/>
      <c r="BO3" s="8"/>
      <c r="BP3" s="7"/>
      <c r="BQ3" s="8"/>
      <c r="BR3" s="9"/>
      <c r="BS3" s="8"/>
      <c r="BT3" s="7"/>
      <c r="BU3" s="8"/>
      <c r="BV3" s="7"/>
      <c r="BW3" s="8"/>
      <c r="BX3" s="7"/>
      <c r="BY3" s="8"/>
      <c r="BZ3" s="9"/>
      <c r="CA3" s="8"/>
      <c r="CB3" s="7"/>
      <c r="CC3" s="8"/>
      <c r="CD3" s="7"/>
      <c r="CE3" s="8"/>
      <c r="CF3" s="7"/>
      <c r="CG3" s="8"/>
      <c r="CH3" s="9"/>
      <c r="CI3" s="8"/>
      <c r="CJ3" s="7"/>
      <c r="CK3" s="8"/>
      <c r="CL3" s="7"/>
      <c r="CM3" s="8"/>
      <c r="CN3" s="7"/>
      <c r="CO3" s="8"/>
      <c r="CP3" s="9"/>
    </row>
    <row r="4" spans="1:94" x14ac:dyDescent="0.3">
      <c r="A4" s="2"/>
      <c r="B4" s="2"/>
      <c r="C4" s="2"/>
      <c r="D4" s="2" t="s">
        <v>16</v>
      </c>
      <c r="E4" s="2"/>
      <c r="F4" s="2"/>
      <c r="G4" s="2"/>
      <c r="H4" s="7"/>
      <c r="I4" s="8"/>
      <c r="J4" s="7"/>
      <c r="K4" s="8"/>
      <c r="L4" s="7"/>
      <c r="M4" s="8"/>
      <c r="N4" s="9"/>
      <c r="O4" s="8"/>
      <c r="P4" s="7"/>
      <c r="Q4" s="8"/>
      <c r="R4" s="7"/>
      <c r="S4" s="8"/>
      <c r="T4" s="7"/>
      <c r="U4" s="8"/>
      <c r="V4" s="9"/>
      <c r="W4" s="8"/>
      <c r="X4" s="7"/>
      <c r="Y4" s="8"/>
      <c r="Z4" s="7"/>
      <c r="AA4" s="8"/>
      <c r="AB4" s="7"/>
      <c r="AC4" s="8"/>
      <c r="AD4" s="9"/>
      <c r="AE4" s="8"/>
      <c r="AF4" s="7"/>
      <c r="AG4" s="8"/>
      <c r="AH4" s="7"/>
      <c r="AI4" s="8"/>
      <c r="AJ4" s="7"/>
      <c r="AK4" s="8"/>
      <c r="AL4" s="9"/>
      <c r="AM4" s="8"/>
      <c r="AN4" s="7"/>
      <c r="AO4" s="8"/>
      <c r="AP4" s="7"/>
      <c r="AQ4" s="8"/>
      <c r="AR4" s="7"/>
      <c r="AS4" s="8"/>
      <c r="AT4" s="9"/>
      <c r="AU4" s="8"/>
      <c r="AV4" s="7"/>
      <c r="AW4" s="8"/>
      <c r="AX4" s="7"/>
      <c r="AY4" s="8"/>
      <c r="AZ4" s="7"/>
      <c r="BA4" s="8"/>
      <c r="BB4" s="9"/>
      <c r="BC4" s="8"/>
      <c r="BD4" s="7"/>
      <c r="BE4" s="8"/>
      <c r="BF4" s="7"/>
      <c r="BG4" s="8"/>
      <c r="BH4" s="7"/>
      <c r="BI4" s="8"/>
      <c r="BJ4" s="9"/>
      <c r="BK4" s="8"/>
      <c r="BL4" s="7"/>
      <c r="BM4" s="8"/>
      <c r="BN4" s="7"/>
      <c r="BO4" s="8"/>
      <c r="BP4" s="7"/>
      <c r="BQ4" s="8"/>
      <c r="BR4" s="9"/>
      <c r="BS4" s="8"/>
      <c r="BT4" s="7"/>
      <c r="BU4" s="8"/>
      <c r="BV4" s="7"/>
      <c r="BW4" s="8"/>
      <c r="BX4" s="7"/>
      <c r="BY4" s="8"/>
      <c r="BZ4" s="9"/>
      <c r="CA4" s="8"/>
      <c r="CB4" s="7"/>
      <c r="CC4" s="8"/>
      <c r="CD4" s="7"/>
      <c r="CE4" s="8"/>
      <c r="CF4" s="7"/>
      <c r="CG4" s="8"/>
      <c r="CH4" s="9"/>
      <c r="CI4" s="8"/>
      <c r="CJ4" s="7"/>
      <c r="CK4" s="8"/>
      <c r="CL4" s="7"/>
      <c r="CM4" s="8"/>
      <c r="CN4" s="7"/>
      <c r="CO4" s="8"/>
      <c r="CP4" s="9"/>
    </row>
    <row r="5" spans="1:94" x14ac:dyDescent="0.3">
      <c r="A5" s="2"/>
      <c r="B5" s="2"/>
      <c r="C5" s="2"/>
      <c r="D5" s="2"/>
      <c r="E5" s="2" t="s">
        <v>17</v>
      </c>
      <c r="F5" s="2"/>
      <c r="G5" s="2"/>
      <c r="H5" s="7"/>
      <c r="I5" s="8"/>
      <c r="J5" s="7"/>
      <c r="K5" s="8"/>
      <c r="L5" s="7"/>
      <c r="M5" s="8"/>
      <c r="N5" s="9"/>
      <c r="O5" s="8"/>
      <c r="P5" s="7"/>
      <c r="Q5" s="8"/>
      <c r="R5" s="7"/>
      <c r="S5" s="8"/>
      <c r="T5" s="7"/>
      <c r="U5" s="8"/>
      <c r="V5" s="9"/>
      <c r="W5" s="8"/>
      <c r="X5" s="7"/>
      <c r="Y5" s="8"/>
      <c r="Z5" s="7"/>
      <c r="AA5" s="8"/>
      <c r="AB5" s="7"/>
      <c r="AC5" s="8"/>
      <c r="AD5" s="9"/>
      <c r="AE5" s="8"/>
      <c r="AF5" s="7"/>
      <c r="AG5" s="8"/>
      <c r="AH5" s="7"/>
      <c r="AI5" s="8"/>
      <c r="AJ5" s="7"/>
      <c r="AK5" s="8"/>
      <c r="AL5" s="9"/>
      <c r="AM5" s="8"/>
      <c r="AN5" s="7"/>
      <c r="AO5" s="8"/>
      <c r="AP5" s="7"/>
      <c r="AQ5" s="8"/>
      <c r="AR5" s="7"/>
      <c r="AS5" s="8"/>
      <c r="AT5" s="9"/>
      <c r="AU5" s="8"/>
      <c r="AV5" s="7"/>
      <c r="AW5" s="8"/>
      <c r="AX5" s="7"/>
      <c r="AY5" s="8"/>
      <c r="AZ5" s="7"/>
      <c r="BA5" s="8"/>
      <c r="BB5" s="9"/>
      <c r="BC5" s="8"/>
      <c r="BD5" s="7"/>
      <c r="BE5" s="8"/>
      <c r="BF5" s="7"/>
      <c r="BG5" s="8"/>
      <c r="BH5" s="7"/>
      <c r="BI5" s="8"/>
      <c r="BJ5" s="9"/>
      <c r="BK5" s="8"/>
      <c r="BL5" s="7"/>
      <c r="BM5" s="8"/>
      <c r="BN5" s="7"/>
      <c r="BO5" s="8"/>
      <c r="BP5" s="7"/>
      <c r="BQ5" s="8"/>
      <c r="BR5" s="9"/>
      <c r="BS5" s="8"/>
      <c r="BT5" s="7"/>
      <c r="BU5" s="8"/>
      <c r="BV5" s="7"/>
      <c r="BW5" s="8"/>
      <c r="BX5" s="7"/>
      <c r="BY5" s="8"/>
      <c r="BZ5" s="9"/>
      <c r="CA5" s="8"/>
      <c r="CB5" s="7"/>
      <c r="CC5" s="8"/>
      <c r="CD5" s="7"/>
      <c r="CE5" s="8"/>
      <c r="CF5" s="7"/>
      <c r="CG5" s="8"/>
      <c r="CH5" s="9"/>
      <c r="CI5" s="8"/>
      <c r="CJ5" s="7"/>
      <c r="CK5" s="8"/>
      <c r="CL5" s="7"/>
      <c r="CM5" s="8"/>
      <c r="CN5" s="7"/>
      <c r="CO5" s="8"/>
      <c r="CP5" s="9"/>
    </row>
    <row r="6" spans="1:94" x14ac:dyDescent="0.3">
      <c r="A6" s="2"/>
      <c r="B6" s="2"/>
      <c r="C6" s="2"/>
      <c r="D6" s="2"/>
      <c r="E6" s="2"/>
      <c r="F6" s="2" t="s">
        <v>18</v>
      </c>
      <c r="G6" s="2"/>
      <c r="H6" s="7"/>
      <c r="I6" s="8"/>
      <c r="J6" s="7"/>
      <c r="K6" s="8"/>
      <c r="L6" s="7"/>
      <c r="M6" s="8"/>
      <c r="N6" s="9"/>
      <c r="O6" s="8"/>
      <c r="P6" s="7"/>
      <c r="Q6" s="8"/>
      <c r="R6" s="7"/>
      <c r="S6" s="8"/>
      <c r="T6" s="7"/>
      <c r="U6" s="8"/>
      <c r="V6" s="9"/>
      <c r="W6" s="8"/>
      <c r="X6" s="7"/>
      <c r="Y6" s="8"/>
      <c r="Z6" s="7"/>
      <c r="AA6" s="8"/>
      <c r="AB6" s="7"/>
      <c r="AC6" s="8"/>
      <c r="AD6" s="9"/>
      <c r="AE6" s="8"/>
      <c r="AF6" s="7">
        <v>32392.959999999999</v>
      </c>
      <c r="AG6" s="8"/>
      <c r="AH6" s="7">
        <v>40750</v>
      </c>
      <c r="AI6" s="8"/>
      <c r="AJ6" s="7">
        <f>ROUND((AF6-AH6),5)</f>
        <v>-8357.0400000000009</v>
      </c>
      <c r="AK6" s="8"/>
      <c r="AL6" s="9">
        <f>ROUND(IF(AH6=0, IF(AF6=0, 0, 1), AF6/AH6),5)</f>
        <v>0.79491999999999996</v>
      </c>
      <c r="AM6" s="8"/>
      <c r="AN6" s="7">
        <v>18067.39</v>
      </c>
      <c r="AO6" s="8"/>
      <c r="AP6" s="7">
        <v>38000</v>
      </c>
      <c r="AQ6" s="8"/>
      <c r="AR6" s="7">
        <f>ROUND((AN6-AP6),5)</f>
        <v>-19932.61</v>
      </c>
      <c r="AS6" s="8"/>
      <c r="AT6" s="9">
        <f>ROUND(IF(AP6=0, IF(AN6=0, 0, 1), AN6/AP6),5)</f>
        <v>0.47545999999999999</v>
      </c>
      <c r="AU6" s="8"/>
      <c r="AV6" s="7">
        <v>143007.70000000001</v>
      </c>
      <c r="AW6" s="8"/>
      <c r="AX6" s="7">
        <v>184000</v>
      </c>
      <c r="AY6" s="8"/>
      <c r="AZ6" s="7">
        <f>ROUND((AV6-AX6),5)</f>
        <v>-40992.300000000003</v>
      </c>
      <c r="BA6" s="8"/>
      <c r="BB6" s="9">
        <f>ROUND(IF(AX6=0, IF(AV6=0, 0, 1), AV6/AX6),5)</f>
        <v>0.77722000000000002</v>
      </c>
      <c r="BC6" s="8"/>
      <c r="BD6" s="7">
        <v>61106.37</v>
      </c>
      <c r="BE6" s="8"/>
      <c r="BF6" s="7">
        <v>19250</v>
      </c>
      <c r="BG6" s="8"/>
      <c r="BH6" s="7">
        <f>ROUND((BD6-BF6),5)</f>
        <v>41856.370000000003</v>
      </c>
      <c r="BI6" s="8"/>
      <c r="BJ6" s="9">
        <f>ROUND(IF(BF6=0, IF(BD6=0, 0, 1), BD6/BF6),5)</f>
        <v>3.1743600000000001</v>
      </c>
      <c r="BK6" s="8"/>
      <c r="BL6" s="7">
        <v>5409.77</v>
      </c>
      <c r="BM6" s="8"/>
      <c r="BN6" s="7">
        <v>7500</v>
      </c>
      <c r="BO6" s="8"/>
      <c r="BP6" s="7">
        <f>ROUND((BL6-BN6),5)</f>
        <v>-2090.23</v>
      </c>
      <c r="BQ6" s="8"/>
      <c r="BR6" s="9">
        <f>ROUND(IF(BN6=0, IF(BL6=0, 0, 1), BL6/BN6),5)</f>
        <v>0.72130000000000005</v>
      </c>
      <c r="BS6" s="8"/>
      <c r="BT6" s="7">
        <v>12008.12</v>
      </c>
      <c r="BU6" s="8"/>
      <c r="BV6" s="7">
        <v>7000</v>
      </c>
      <c r="BW6" s="8"/>
      <c r="BX6" s="7">
        <f>ROUND((BT6-BV6),5)</f>
        <v>5008.12</v>
      </c>
      <c r="BY6" s="8"/>
      <c r="BZ6" s="9">
        <f>ROUND(IF(BV6=0, IF(BT6=0, 0, 1), BT6/BV6),5)</f>
        <v>1.7154499999999999</v>
      </c>
      <c r="CA6" s="8"/>
      <c r="CB6" s="7">
        <v>6678.99</v>
      </c>
      <c r="CC6" s="8"/>
      <c r="CD6" s="7">
        <v>258.06</v>
      </c>
      <c r="CE6" s="8"/>
      <c r="CF6" s="7">
        <f>ROUND((CB6-CD6),5)</f>
        <v>6420.93</v>
      </c>
      <c r="CG6" s="8"/>
      <c r="CH6" s="9">
        <f>ROUND(IF(CD6=0, IF(CB6=0, 0, 1), CB6/CD6),5)</f>
        <v>25.881540000000001</v>
      </c>
      <c r="CI6" s="8"/>
      <c r="CJ6" s="7">
        <f>ROUND(H6+P6+X6+AF6+AN6+AV6+BD6+BL6+BT6+CB6,5)</f>
        <v>278671.3</v>
      </c>
      <c r="CK6" s="8"/>
      <c r="CL6" s="7">
        <f>ROUND(J6+R6+Z6+AH6+AP6+AX6+BF6+BN6+BV6+CD6,5)</f>
        <v>296758.06</v>
      </c>
      <c r="CM6" s="8"/>
      <c r="CN6" s="7">
        <f>ROUND((CJ6-CL6),5)</f>
        <v>-18086.759999999998</v>
      </c>
      <c r="CO6" s="8"/>
      <c r="CP6" s="9">
        <f>ROUND(IF(CL6=0, IF(CJ6=0, 0, 1), CJ6/CL6),5)</f>
        <v>0.93905000000000005</v>
      </c>
    </row>
    <row r="7" spans="1:94" x14ac:dyDescent="0.3">
      <c r="A7" s="2"/>
      <c r="B7" s="2"/>
      <c r="C7" s="2"/>
      <c r="D7" s="2"/>
      <c r="E7" s="2"/>
      <c r="F7" s="2" t="s">
        <v>19</v>
      </c>
      <c r="G7" s="2"/>
      <c r="H7" s="7">
        <v>8237.15</v>
      </c>
      <c r="I7" s="8"/>
      <c r="J7" s="7">
        <v>2900</v>
      </c>
      <c r="K7" s="8"/>
      <c r="L7" s="7">
        <f>ROUND((H7-J7),5)</f>
        <v>5337.15</v>
      </c>
      <c r="M7" s="8"/>
      <c r="N7" s="9">
        <f>ROUND(IF(J7=0, IF(H7=0, 0, 1), H7/J7),5)</f>
        <v>2.8403999999999998</v>
      </c>
      <c r="O7" s="8"/>
      <c r="P7" s="7">
        <v>5740.14</v>
      </c>
      <c r="Q7" s="8"/>
      <c r="R7" s="7">
        <v>3500</v>
      </c>
      <c r="S7" s="8"/>
      <c r="T7" s="7">
        <f>ROUND((P7-R7),5)</f>
        <v>2240.14</v>
      </c>
      <c r="U7" s="8"/>
      <c r="V7" s="9">
        <f>ROUND(IF(R7=0, IF(P7=0, 0, 1), P7/R7),5)</f>
        <v>1.6400399999999999</v>
      </c>
      <c r="W7" s="8"/>
      <c r="X7" s="7">
        <v>7457.36</v>
      </c>
      <c r="Y7" s="8"/>
      <c r="Z7" s="7">
        <v>4400</v>
      </c>
      <c r="AA7" s="8"/>
      <c r="AB7" s="7">
        <f>ROUND((X7-Z7),5)</f>
        <v>3057.36</v>
      </c>
      <c r="AC7" s="8"/>
      <c r="AD7" s="9">
        <f>ROUND(IF(Z7=0, IF(X7=0, 0, 1), X7/Z7),5)</f>
        <v>1.69485</v>
      </c>
      <c r="AE7" s="8"/>
      <c r="AF7" s="7">
        <v>2076.4899999999998</v>
      </c>
      <c r="AG7" s="8"/>
      <c r="AH7" s="7">
        <v>2400</v>
      </c>
      <c r="AI7" s="8"/>
      <c r="AJ7" s="7">
        <f>ROUND((AF7-AH7),5)</f>
        <v>-323.51</v>
      </c>
      <c r="AK7" s="8"/>
      <c r="AL7" s="9">
        <f>ROUND(IF(AH7=0, IF(AF7=0, 0, 1), AF7/AH7),5)</f>
        <v>0.86519999999999997</v>
      </c>
      <c r="AM7" s="8"/>
      <c r="AN7" s="7">
        <v>2708.58</v>
      </c>
      <c r="AO7" s="8"/>
      <c r="AP7" s="7">
        <v>11100</v>
      </c>
      <c r="AQ7" s="8"/>
      <c r="AR7" s="7">
        <f>ROUND((AN7-AP7),5)</f>
        <v>-8391.42</v>
      </c>
      <c r="AS7" s="8"/>
      <c r="AT7" s="9">
        <f>ROUND(IF(AP7=0, IF(AN7=0, 0, 1), AN7/AP7),5)</f>
        <v>0.24401999999999999</v>
      </c>
      <c r="AU7" s="8"/>
      <c r="AV7" s="7">
        <v>7091.84</v>
      </c>
      <c r="AW7" s="8"/>
      <c r="AX7" s="7">
        <v>9000</v>
      </c>
      <c r="AY7" s="8"/>
      <c r="AZ7" s="7">
        <f>ROUND((AV7-AX7),5)</f>
        <v>-1908.16</v>
      </c>
      <c r="BA7" s="8"/>
      <c r="BB7" s="9">
        <f>ROUND(IF(AX7=0, IF(AV7=0, 0, 1), AV7/AX7),5)</f>
        <v>0.78798000000000001</v>
      </c>
      <c r="BC7" s="8"/>
      <c r="BD7" s="7"/>
      <c r="BE7" s="8"/>
      <c r="BF7" s="7">
        <v>11000</v>
      </c>
      <c r="BG7" s="8"/>
      <c r="BH7" s="7">
        <f>ROUND((BD7-BF7),5)</f>
        <v>-11000</v>
      </c>
      <c r="BI7" s="8"/>
      <c r="BJ7" s="9"/>
      <c r="BK7" s="8"/>
      <c r="BL7" s="7">
        <v>9194.93</v>
      </c>
      <c r="BM7" s="8"/>
      <c r="BN7" s="7">
        <v>5000</v>
      </c>
      <c r="BO7" s="8"/>
      <c r="BP7" s="7">
        <f>ROUND((BL7-BN7),5)</f>
        <v>4194.93</v>
      </c>
      <c r="BQ7" s="8"/>
      <c r="BR7" s="9">
        <f>ROUND(IF(BN7=0, IF(BL7=0, 0, 1), BL7/BN7),5)</f>
        <v>1.8389899999999999</v>
      </c>
      <c r="BS7" s="8"/>
      <c r="BT7" s="7">
        <v>757.71</v>
      </c>
      <c r="BU7" s="8"/>
      <c r="BV7" s="7">
        <v>900</v>
      </c>
      <c r="BW7" s="8"/>
      <c r="BX7" s="7">
        <f>ROUND((BT7-BV7),5)</f>
        <v>-142.29</v>
      </c>
      <c r="BY7" s="8"/>
      <c r="BZ7" s="9">
        <f>ROUND(IF(BV7=0, IF(BT7=0, 0, 1), BT7/BV7),5)</f>
        <v>0.84189999999999998</v>
      </c>
      <c r="CA7" s="8"/>
      <c r="CB7" s="7"/>
      <c r="CC7" s="8"/>
      <c r="CD7" s="7">
        <v>283.87</v>
      </c>
      <c r="CE7" s="8"/>
      <c r="CF7" s="7">
        <f>ROUND((CB7-CD7),5)</f>
        <v>-283.87</v>
      </c>
      <c r="CG7" s="8"/>
      <c r="CH7" s="9"/>
      <c r="CI7" s="8"/>
      <c r="CJ7" s="7">
        <f>ROUND(H7+P7+X7+AF7+AN7+AV7+BD7+BL7+BT7+CB7,5)</f>
        <v>43264.2</v>
      </c>
      <c r="CK7" s="8"/>
      <c r="CL7" s="7">
        <f>ROUND(J7+R7+Z7+AH7+AP7+AX7+BF7+BN7+BV7+CD7,5)</f>
        <v>50483.87</v>
      </c>
      <c r="CM7" s="8"/>
      <c r="CN7" s="7">
        <f>ROUND((CJ7-CL7),5)</f>
        <v>-7219.67</v>
      </c>
      <c r="CO7" s="8"/>
      <c r="CP7" s="9">
        <f>ROUND(IF(CL7=0, IF(CJ7=0, 0, 1), CJ7/CL7),5)</f>
        <v>0.85699000000000003</v>
      </c>
    </row>
    <row r="8" spans="1:94" x14ac:dyDescent="0.3">
      <c r="A8" s="2"/>
      <c r="B8" s="2"/>
      <c r="C8" s="2"/>
      <c r="D8" s="2"/>
      <c r="E8" s="2"/>
      <c r="F8" s="2" t="s">
        <v>20</v>
      </c>
      <c r="G8" s="2"/>
      <c r="H8" s="7"/>
      <c r="I8" s="8"/>
      <c r="J8" s="7"/>
      <c r="K8" s="8"/>
      <c r="L8" s="7"/>
      <c r="M8" s="8"/>
      <c r="N8" s="9"/>
      <c r="O8" s="8"/>
      <c r="P8" s="7"/>
      <c r="Q8" s="8"/>
      <c r="R8" s="7"/>
      <c r="S8" s="8"/>
      <c r="T8" s="7"/>
      <c r="U8" s="8"/>
      <c r="V8" s="9"/>
      <c r="W8" s="8"/>
      <c r="X8" s="7"/>
      <c r="Y8" s="8"/>
      <c r="Z8" s="7"/>
      <c r="AA8" s="8"/>
      <c r="AB8" s="7"/>
      <c r="AC8" s="8"/>
      <c r="AD8" s="9"/>
      <c r="AE8" s="8"/>
      <c r="AF8" s="7"/>
      <c r="AG8" s="8"/>
      <c r="AH8" s="7"/>
      <c r="AI8" s="8"/>
      <c r="AJ8" s="7"/>
      <c r="AK8" s="8"/>
      <c r="AL8" s="9"/>
      <c r="AM8" s="8"/>
      <c r="AN8" s="7"/>
      <c r="AO8" s="8"/>
      <c r="AP8" s="7"/>
      <c r="AQ8" s="8"/>
      <c r="AR8" s="7"/>
      <c r="AS8" s="8"/>
      <c r="AT8" s="9"/>
      <c r="AU8" s="8"/>
      <c r="AV8" s="7"/>
      <c r="AW8" s="8"/>
      <c r="AX8" s="7"/>
      <c r="AY8" s="8"/>
      <c r="AZ8" s="7"/>
      <c r="BA8" s="8"/>
      <c r="BB8" s="9"/>
      <c r="BC8" s="8"/>
      <c r="BD8" s="7"/>
      <c r="BE8" s="8"/>
      <c r="BF8" s="7"/>
      <c r="BG8" s="8"/>
      <c r="BH8" s="7"/>
      <c r="BI8" s="8"/>
      <c r="BJ8" s="9"/>
      <c r="BK8" s="8"/>
      <c r="BL8" s="7"/>
      <c r="BM8" s="8"/>
      <c r="BN8" s="7"/>
      <c r="BO8" s="8"/>
      <c r="BP8" s="7"/>
      <c r="BQ8" s="8"/>
      <c r="BR8" s="9"/>
      <c r="BS8" s="8"/>
      <c r="BT8" s="7"/>
      <c r="BU8" s="8"/>
      <c r="BV8" s="7"/>
      <c r="BW8" s="8"/>
      <c r="BX8" s="7"/>
      <c r="BY8" s="8"/>
      <c r="BZ8" s="9"/>
      <c r="CA8" s="8"/>
      <c r="CB8" s="7"/>
      <c r="CC8" s="8"/>
      <c r="CD8" s="7"/>
      <c r="CE8" s="8"/>
      <c r="CF8" s="7"/>
      <c r="CG8" s="8"/>
      <c r="CH8" s="9"/>
      <c r="CI8" s="8"/>
      <c r="CJ8" s="7"/>
      <c r="CK8" s="8"/>
      <c r="CL8" s="7"/>
      <c r="CM8" s="8"/>
      <c r="CN8" s="7"/>
      <c r="CO8" s="8"/>
      <c r="CP8" s="9"/>
    </row>
    <row r="9" spans="1:94" ht="15" thickBot="1" x14ac:dyDescent="0.35">
      <c r="A9" s="2"/>
      <c r="B9" s="2"/>
      <c r="C9" s="2"/>
      <c r="D9" s="2"/>
      <c r="E9" s="2"/>
      <c r="F9" s="2" t="s">
        <v>21</v>
      </c>
      <c r="G9" s="2"/>
      <c r="H9" s="10"/>
      <c r="I9" s="8"/>
      <c r="J9" s="10"/>
      <c r="K9" s="8"/>
      <c r="L9" s="10"/>
      <c r="M9" s="8"/>
      <c r="N9" s="11"/>
      <c r="O9" s="8"/>
      <c r="P9" s="10"/>
      <c r="Q9" s="8"/>
      <c r="R9" s="10"/>
      <c r="S9" s="8"/>
      <c r="T9" s="10"/>
      <c r="U9" s="8"/>
      <c r="V9" s="11"/>
      <c r="W9" s="8"/>
      <c r="X9" s="10"/>
      <c r="Y9" s="8"/>
      <c r="Z9" s="10"/>
      <c r="AA9" s="8"/>
      <c r="AB9" s="10"/>
      <c r="AC9" s="8"/>
      <c r="AD9" s="11"/>
      <c r="AE9" s="8"/>
      <c r="AF9" s="10"/>
      <c r="AG9" s="8"/>
      <c r="AH9" s="10"/>
      <c r="AI9" s="8"/>
      <c r="AJ9" s="10"/>
      <c r="AK9" s="8"/>
      <c r="AL9" s="11"/>
      <c r="AM9" s="8"/>
      <c r="AN9" s="10"/>
      <c r="AO9" s="8"/>
      <c r="AP9" s="10"/>
      <c r="AQ9" s="8"/>
      <c r="AR9" s="10"/>
      <c r="AS9" s="8"/>
      <c r="AT9" s="11"/>
      <c r="AU9" s="8"/>
      <c r="AV9" s="10">
        <v>21304.91</v>
      </c>
      <c r="AW9" s="8"/>
      <c r="AX9" s="10"/>
      <c r="AY9" s="8"/>
      <c r="AZ9" s="10"/>
      <c r="BA9" s="8"/>
      <c r="BB9" s="11"/>
      <c r="BC9" s="8"/>
      <c r="BD9" s="10"/>
      <c r="BE9" s="8"/>
      <c r="BF9" s="10"/>
      <c r="BG9" s="8"/>
      <c r="BH9" s="10"/>
      <c r="BI9" s="8"/>
      <c r="BJ9" s="11"/>
      <c r="BK9" s="8"/>
      <c r="BL9" s="10"/>
      <c r="BM9" s="8"/>
      <c r="BN9" s="10"/>
      <c r="BO9" s="8"/>
      <c r="BP9" s="10"/>
      <c r="BQ9" s="8"/>
      <c r="BR9" s="11"/>
      <c r="BS9" s="8"/>
      <c r="BT9" s="10"/>
      <c r="BU9" s="8"/>
      <c r="BV9" s="10"/>
      <c r="BW9" s="8"/>
      <c r="BX9" s="10"/>
      <c r="BY9" s="8"/>
      <c r="BZ9" s="11"/>
      <c r="CA9" s="8"/>
      <c r="CB9" s="10"/>
      <c r="CC9" s="8"/>
      <c r="CD9" s="10"/>
      <c r="CE9" s="8"/>
      <c r="CF9" s="10"/>
      <c r="CG9" s="8"/>
      <c r="CH9" s="11"/>
      <c r="CI9" s="8"/>
      <c r="CJ9" s="10">
        <f>ROUND(H9+P9+X9+AF9+AN9+AV9+BD9+BL9+BT9+CB9,5)</f>
        <v>21304.91</v>
      </c>
      <c r="CK9" s="8"/>
      <c r="CL9" s="10"/>
      <c r="CM9" s="8"/>
      <c r="CN9" s="10">
        <f>ROUND((CJ9-CL9),5)</f>
        <v>21304.91</v>
      </c>
      <c r="CO9" s="8"/>
      <c r="CP9" s="11">
        <f>ROUND(IF(CL9=0, IF(CJ9=0, 0, 1), CJ9/CL9),5)</f>
        <v>1</v>
      </c>
    </row>
    <row r="10" spans="1:94" x14ac:dyDescent="0.3">
      <c r="A10" s="2"/>
      <c r="B10" s="2"/>
      <c r="C10" s="2"/>
      <c r="D10" s="2"/>
      <c r="E10" s="2" t="s">
        <v>22</v>
      </c>
      <c r="F10" s="2"/>
      <c r="G10" s="2"/>
      <c r="H10" s="7">
        <f>ROUND(SUM(H5:H9),5)</f>
        <v>8237.15</v>
      </c>
      <c r="I10" s="8"/>
      <c r="J10" s="7">
        <f>ROUND(SUM(J5:J9),5)</f>
        <v>2900</v>
      </c>
      <c r="K10" s="8"/>
      <c r="L10" s="7">
        <f>ROUND((H10-J10),5)</f>
        <v>5337.15</v>
      </c>
      <c r="M10" s="8"/>
      <c r="N10" s="9">
        <f>ROUND(IF(J10=0, IF(H10=0, 0, 1), H10/J10),5)</f>
        <v>2.8403999999999998</v>
      </c>
      <c r="O10" s="8"/>
      <c r="P10" s="7">
        <f>ROUND(SUM(P5:P9),5)</f>
        <v>5740.14</v>
      </c>
      <c r="Q10" s="8"/>
      <c r="R10" s="7">
        <f>ROUND(SUM(R5:R9),5)</f>
        <v>3500</v>
      </c>
      <c r="S10" s="8"/>
      <c r="T10" s="7">
        <f>ROUND((P10-R10),5)</f>
        <v>2240.14</v>
      </c>
      <c r="U10" s="8"/>
      <c r="V10" s="9">
        <f>ROUND(IF(R10=0, IF(P10=0, 0, 1), P10/R10),5)</f>
        <v>1.6400399999999999</v>
      </c>
      <c r="W10" s="8"/>
      <c r="X10" s="7">
        <f>ROUND(SUM(X5:X9),5)</f>
        <v>7457.36</v>
      </c>
      <c r="Y10" s="8"/>
      <c r="Z10" s="7">
        <f>ROUND(SUM(Z5:Z9),5)</f>
        <v>4400</v>
      </c>
      <c r="AA10" s="8"/>
      <c r="AB10" s="7">
        <f>ROUND((X10-Z10),5)</f>
        <v>3057.36</v>
      </c>
      <c r="AC10" s="8"/>
      <c r="AD10" s="9">
        <f>ROUND(IF(Z10=0, IF(X10=0, 0, 1), X10/Z10),5)</f>
        <v>1.69485</v>
      </c>
      <c r="AE10" s="8"/>
      <c r="AF10" s="7">
        <f>ROUND(SUM(AF5:AF9),5)</f>
        <v>34469.449999999997</v>
      </c>
      <c r="AG10" s="8"/>
      <c r="AH10" s="7">
        <f>ROUND(SUM(AH5:AH9),5)</f>
        <v>43150</v>
      </c>
      <c r="AI10" s="8"/>
      <c r="AJ10" s="7">
        <f>ROUND((AF10-AH10),5)</f>
        <v>-8680.5499999999993</v>
      </c>
      <c r="AK10" s="8"/>
      <c r="AL10" s="9">
        <f>ROUND(IF(AH10=0, IF(AF10=0, 0, 1), AF10/AH10),5)</f>
        <v>0.79883000000000004</v>
      </c>
      <c r="AM10" s="8"/>
      <c r="AN10" s="7">
        <f>ROUND(SUM(AN5:AN9),5)</f>
        <v>20775.97</v>
      </c>
      <c r="AO10" s="8"/>
      <c r="AP10" s="7">
        <f>ROUND(SUM(AP5:AP9),5)</f>
        <v>49100</v>
      </c>
      <c r="AQ10" s="8"/>
      <c r="AR10" s="7">
        <f>ROUND((AN10-AP10),5)</f>
        <v>-28324.03</v>
      </c>
      <c r="AS10" s="8"/>
      <c r="AT10" s="9">
        <f>ROUND(IF(AP10=0, IF(AN10=0, 0, 1), AN10/AP10),5)</f>
        <v>0.42314000000000002</v>
      </c>
      <c r="AU10" s="8"/>
      <c r="AV10" s="7">
        <f>ROUND(SUM(AV5:AV9),5)</f>
        <v>171404.45</v>
      </c>
      <c r="AW10" s="8"/>
      <c r="AX10" s="7">
        <f>ROUND(SUM(AX5:AX9),5)</f>
        <v>193000</v>
      </c>
      <c r="AY10" s="8"/>
      <c r="AZ10" s="7">
        <f>ROUND((AV10-AX10),5)</f>
        <v>-21595.55</v>
      </c>
      <c r="BA10" s="8"/>
      <c r="BB10" s="9">
        <f>ROUND(IF(AX10=0, IF(AV10=0, 0, 1), AV10/AX10),5)</f>
        <v>0.88810999999999996</v>
      </c>
      <c r="BC10" s="8"/>
      <c r="BD10" s="7">
        <f>ROUND(SUM(BD5:BD9),5)</f>
        <v>61106.37</v>
      </c>
      <c r="BE10" s="8"/>
      <c r="BF10" s="7">
        <f>ROUND(SUM(BF5:BF9),5)</f>
        <v>30250</v>
      </c>
      <c r="BG10" s="8"/>
      <c r="BH10" s="7">
        <f>ROUND((BD10-BF10),5)</f>
        <v>30856.37</v>
      </c>
      <c r="BI10" s="8"/>
      <c r="BJ10" s="9">
        <f>ROUND(IF(BF10=0, IF(BD10=0, 0, 1), BD10/BF10),5)</f>
        <v>2.0200499999999999</v>
      </c>
      <c r="BK10" s="8"/>
      <c r="BL10" s="7">
        <f>ROUND(SUM(BL5:BL9),5)</f>
        <v>14604.7</v>
      </c>
      <c r="BM10" s="8"/>
      <c r="BN10" s="7">
        <f>ROUND(SUM(BN5:BN9),5)</f>
        <v>12500</v>
      </c>
      <c r="BO10" s="8"/>
      <c r="BP10" s="7">
        <f>ROUND((BL10-BN10),5)</f>
        <v>2104.6999999999998</v>
      </c>
      <c r="BQ10" s="8"/>
      <c r="BR10" s="9">
        <f>ROUND(IF(BN10=0, IF(BL10=0, 0, 1), BL10/BN10),5)</f>
        <v>1.16838</v>
      </c>
      <c r="BS10" s="8"/>
      <c r="BT10" s="7">
        <f>ROUND(SUM(BT5:BT9),5)</f>
        <v>12765.83</v>
      </c>
      <c r="BU10" s="8"/>
      <c r="BV10" s="7">
        <f>ROUND(SUM(BV5:BV9),5)</f>
        <v>7900</v>
      </c>
      <c r="BW10" s="8"/>
      <c r="BX10" s="7">
        <f>ROUND((BT10-BV10),5)</f>
        <v>4865.83</v>
      </c>
      <c r="BY10" s="8"/>
      <c r="BZ10" s="9">
        <f>ROUND(IF(BV10=0, IF(BT10=0, 0, 1), BT10/BV10),5)</f>
        <v>1.6159300000000001</v>
      </c>
      <c r="CA10" s="8"/>
      <c r="CB10" s="7">
        <f>ROUND(SUM(CB5:CB9),5)</f>
        <v>6678.99</v>
      </c>
      <c r="CC10" s="8"/>
      <c r="CD10" s="7">
        <f>ROUND(SUM(CD5:CD9),5)</f>
        <v>541.92999999999995</v>
      </c>
      <c r="CE10" s="8"/>
      <c r="CF10" s="7">
        <f>ROUND((CB10-CD10),5)</f>
        <v>6137.06</v>
      </c>
      <c r="CG10" s="8"/>
      <c r="CH10" s="9">
        <f>ROUND(IF(CD10=0, IF(CB10=0, 0, 1), CB10/CD10),5)</f>
        <v>12.324450000000001</v>
      </c>
      <c r="CI10" s="8"/>
      <c r="CJ10" s="7">
        <f>ROUND(H10+P10+X10+AF10+AN10+AV10+BD10+BL10+BT10+CB10,5)</f>
        <v>343240.41</v>
      </c>
      <c r="CK10" s="8"/>
      <c r="CL10" s="7">
        <f>ROUND(J10+R10+Z10+AH10+AP10+AX10+BF10+BN10+BV10+CD10,5)</f>
        <v>347241.93</v>
      </c>
      <c r="CM10" s="8"/>
      <c r="CN10" s="7">
        <f>ROUND((CJ10-CL10),5)</f>
        <v>-4001.52</v>
      </c>
      <c r="CO10" s="8"/>
      <c r="CP10" s="9">
        <f>ROUND(IF(CL10=0, IF(CJ10=0, 0, 1), CJ10/CL10),5)</f>
        <v>0.98848000000000003</v>
      </c>
    </row>
    <row r="11" spans="1:94" ht="28.8" customHeight="1" x14ac:dyDescent="0.3">
      <c r="A11" s="2"/>
      <c r="B11" s="2"/>
      <c r="C11" s="2"/>
      <c r="D11" s="2"/>
      <c r="E11" s="2" t="s">
        <v>23</v>
      </c>
      <c r="F11" s="2"/>
      <c r="G11" s="2"/>
      <c r="H11" s="7"/>
      <c r="I11" s="8"/>
      <c r="J11" s="7"/>
      <c r="K11" s="8"/>
      <c r="L11" s="7"/>
      <c r="M11" s="8"/>
      <c r="N11" s="9"/>
      <c r="O11" s="8"/>
      <c r="P11" s="7"/>
      <c r="Q11" s="8"/>
      <c r="R11" s="7"/>
      <c r="S11" s="8"/>
      <c r="T11" s="7"/>
      <c r="U11" s="8"/>
      <c r="V11" s="9"/>
      <c r="W11" s="8"/>
      <c r="X11" s="7"/>
      <c r="Y11" s="8"/>
      <c r="Z11" s="7"/>
      <c r="AA11" s="8"/>
      <c r="AB11" s="7"/>
      <c r="AC11" s="8"/>
      <c r="AD11" s="9"/>
      <c r="AE11" s="8"/>
      <c r="AF11" s="7"/>
      <c r="AG11" s="8"/>
      <c r="AH11" s="7"/>
      <c r="AI11" s="8"/>
      <c r="AJ11" s="7"/>
      <c r="AK11" s="8"/>
      <c r="AL11" s="9"/>
      <c r="AM11" s="8"/>
      <c r="AN11" s="7"/>
      <c r="AO11" s="8"/>
      <c r="AP11" s="7"/>
      <c r="AQ11" s="8"/>
      <c r="AR11" s="7"/>
      <c r="AS11" s="8"/>
      <c r="AT11" s="9"/>
      <c r="AU11" s="8"/>
      <c r="AV11" s="7"/>
      <c r="AW11" s="8"/>
      <c r="AX11" s="7"/>
      <c r="AY11" s="8"/>
      <c r="AZ11" s="7"/>
      <c r="BA11" s="8"/>
      <c r="BB11" s="9"/>
      <c r="BC11" s="8"/>
      <c r="BD11" s="7"/>
      <c r="BE11" s="8"/>
      <c r="BF11" s="7"/>
      <c r="BG11" s="8"/>
      <c r="BH11" s="7"/>
      <c r="BI11" s="8"/>
      <c r="BJ11" s="9"/>
      <c r="BK11" s="8"/>
      <c r="BL11" s="7"/>
      <c r="BM11" s="8"/>
      <c r="BN11" s="7"/>
      <c r="BO11" s="8"/>
      <c r="BP11" s="7"/>
      <c r="BQ11" s="8"/>
      <c r="BR11" s="9"/>
      <c r="BS11" s="8"/>
      <c r="BT11" s="7"/>
      <c r="BU11" s="8"/>
      <c r="BV11" s="7"/>
      <c r="BW11" s="8"/>
      <c r="BX11" s="7"/>
      <c r="BY11" s="8"/>
      <c r="BZ11" s="9"/>
      <c r="CA11" s="8"/>
      <c r="CB11" s="7"/>
      <c r="CC11" s="8"/>
      <c r="CD11" s="7"/>
      <c r="CE11" s="8"/>
      <c r="CF11" s="7"/>
      <c r="CG11" s="8"/>
      <c r="CH11" s="9"/>
      <c r="CI11" s="8"/>
      <c r="CJ11" s="7"/>
      <c r="CK11" s="8"/>
      <c r="CL11" s="7"/>
      <c r="CM11" s="8"/>
      <c r="CN11" s="7"/>
      <c r="CO11" s="8"/>
      <c r="CP11" s="9"/>
    </row>
    <row r="12" spans="1:94" x14ac:dyDescent="0.3">
      <c r="A12" s="2"/>
      <c r="B12" s="2"/>
      <c r="C12" s="2"/>
      <c r="D12" s="2"/>
      <c r="E12" s="2"/>
      <c r="F12" s="2" t="s">
        <v>24</v>
      </c>
      <c r="G12" s="2"/>
      <c r="H12" s="7"/>
      <c r="I12" s="8"/>
      <c r="J12" s="7"/>
      <c r="K12" s="8"/>
      <c r="L12" s="7"/>
      <c r="M12" s="8"/>
      <c r="N12" s="9"/>
      <c r="O12" s="8"/>
      <c r="P12" s="7">
        <v>22</v>
      </c>
      <c r="Q12" s="8"/>
      <c r="R12" s="7">
        <v>15</v>
      </c>
      <c r="S12" s="8"/>
      <c r="T12" s="7">
        <f>ROUND((P12-R12),5)</f>
        <v>7</v>
      </c>
      <c r="U12" s="8"/>
      <c r="V12" s="9">
        <f>ROUND(IF(R12=0, IF(P12=0, 0, 1), P12/R12),5)</f>
        <v>1.4666699999999999</v>
      </c>
      <c r="W12" s="8"/>
      <c r="X12" s="7"/>
      <c r="Y12" s="8"/>
      <c r="Z12" s="7">
        <v>120</v>
      </c>
      <c r="AA12" s="8"/>
      <c r="AB12" s="7">
        <f>ROUND((X12-Z12),5)</f>
        <v>-120</v>
      </c>
      <c r="AC12" s="8"/>
      <c r="AD12" s="9"/>
      <c r="AE12" s="8"/>
      <c r="AF12" s="7"/>
      <c r="AG12" s="8"/>
      <c r="AH12" s="7">
        <v>120</v>
      </c>
      <c r="AI12" s="8"/>
      <c r="AJ12" s="7">
        <f>ROUND((AF12-AH12),5)</f>
        <v>-120</v>
      </c>
      <c r="AK12" s="8"/>
      <c r="AL12" s="9"/>
      <c r="AM12" s="8"/>
      <c r="AN12" s="7">
        <v>431.4</v>
      </c>
      <c r="AO12" s="8"/>
      <c r="AP12" s="7">
        <v>800</v>
      </c>
      <c r="AQ12" s="8"/>
      <c r="AR12" s="7">
        <f>ROUND((AN12-AP12),5)</f>
        <v>-368.6</v>
      </c>
      <c r="AS12" s="8"/>
      <c r="AT12" s="9">
        <f>ROUND(IF(AP12=0, IF(AN12=0, 0, 1), AN12/AP12),5)</f>
        <v>0.53925000000000001</v>
      </c>
      <c r="AU12" s="8"/>
      <c r="AV12" s="7">
        <v>568.4</v>
      </c>
      <c r="AW12" s="8"/>
      <c r="AX12" s="7">
        <v>1100</v>
      </c>
      <c r="AY12" s="8"/>
      <c r="AZ12" s="7">
        <f>ROUND((AV12-AX12),5)</f>
        <v>-531.6</v>
      </c>
      <c r="BA12" s="8"/>
      <c r="BB12" s="9">
        <f>ROUND(IF(AX12=0, IF(AV12=0, 0, 1), AV12/AX12),5)</f>
        <v>0.51673000000000002</v>
      </c>
      <c r="BC12" s="8"/>
      <c r="BD12" s="7">
        <v>1269.4000000000001</v>
      </c>
      <c r="BE12" s="8"/>
      <c r="BF12" s="7">
        <v>50</v>
      </c>
      <c r="BG12" s="8"/>
      <c r="BH12" s="7">
        <f>ROUND((BD12-BF12),5)</f>
        <v>1219.4000000000001</v>
      </c>
      <c r="BI12" s="8"/>
      <c r="BJ12" s="9">
        <f>ROUND(IF(BF12=0, IF(BD12=0, 0, 1), BD12/BF12),5)</f>
        <v>25.388000000000002</v>
      </c>
      <c r="BK12" s="8"/>
      <c r="BL12" s="7">
        <v>85</v>
      </c>
      <c r="BM12" s="8"/>
      <c r="BN12" s="7">
        <v>125</v>
      </c>
      <c r="BO12" s="8"/>
      <c r="BP12" s="7">
        <f>ROUND((BL12-BN12),5)</f>
        <v>-40</v>
      </c>
      <c r="BQ12" s="8"/>
      <c r="BR12" s="9">
        <f>ROUND(IF(BN12=0, IF(BL12=0, 0, 1), BL12/BN12),5)</f>
        <v>0.68</v>
      </c>
      <c r="BS12" s="8"/>
      <c r="BT12" s="7">
        <v>49.8</v>
      </c>
      <c r="BU12" s="8"/>
      <c r="BV12" s="7">
        <v>20</v>
      </c>
      <c r="BW12" s="8"/>
      <c r="BX12" s="7">
        <f>ROUND((BT12-BV12),5)</f>
        <v>29.8</v>
      </c>
      <c r="BY12" s="8"/>
      <c r="BZ12" s="9">
        <f>ROUND(IF(BV12=0, IF(BT12=0, 0, 1), BT12/BV12),5)</f>
        <v>2.4900000000000002</v>
      </c>
      <c r="CA12" s="8"/>
      <c r="CB12" s="7"/>
      <c r="CC12" s="8"/>
      <c r="CD12" s="7">
        <v>12.9</v>
      </c>
      <c r="CE12" s="8"/>
      <c r="CF12" s="7">
        <f>ROUND((CB12-CD12),5)</f>
        <v>-12.9</v>
      </c>
      <c r="CG12" s="8"/>
      <c r="CH12" s="9"/>
      <c r="CI12" s="8"/>
      <c r="CJ12" s="7">
        <f>ROUND(H12+P12+X12+AF12+AN12+AV12+BD12+BL12+BT12+CB12,5)</f>
        <v>2426</v>
      </c>
      <c r="CK12" s="8"/>
      <c r="CL12" s="7">
        <f>ROUND(J12+R12+Z12+AH12+AP12+AX12+BF12+BN12+BV12+CD12,5)</f>
        <v>2362.9</v>
      </c>
      <c r="CM12" s="8"/>
      <c r="CN12" s="7">
        <f>ROUND((CJ12-CL12),5)</f>
        <v>63.1</v>
      </c>
      <c r="CO12" s="8"/>
      <c r="CP12" s="9">
        <f>ROUND(IF(CL12=0, IF(CJ12=0, 0, 1), CJ12/CL12),5)</f>
        <v>1.0266999999999999</v>
      </c>
    </row>
    <row r="13" spans="1:94" x14ac:dyDescent="0.3">
      <c r="A13" s="2"/>
      <c r="B13" s="2"/>
      <c r="C13" s="2"/>
      <c r="D13" s="2"/>
      <c r="E13" s="2"/>
      <c r="F13" s="2" t="s">
        <v>25</v>
      </c>
      <c r="G13" s="2"/>
      <c r="H13" s="7">
        <v>2853.33</v>
      </c>
      <c r="I13" s="8"/>
      <c r="J13" s="7">
        <v>350</v>
      </c>
      <c r="K13" s="8"/>
      <c r="L13" s="7">
        <f>ROUND((H13-J13),5)</f>
        <v>2503.33</v>
      </c>
      <c r="M13" s="8"/>
      <c r="N13" s="9">
        <f>ROUND(IF(J13=0, IF(H13=0, 0, 1), H13/J13),5)</f>
        <v>8.1523699999999995</v>
      </c>
      <c r="O13" s="8"/>
      <c r="P13" s="7">
        <v>467.95</v>
      </c>
      <c r="Q13" s="8"/>
      <c r="R13" s="7">
        <v>950</v>
      </c>
      <c r="S13" s="8"/>
      <c r="T13" s="7">
        <f>ROUND((P13-R13),5)</f>
        <v>-482.05</v>
      </c>
      <c r="U13" s="8"/>
      <c r="V13" s="9">
        <f>ROUND(IF(R13=0, IF(P13=0, 0, 1), P13/R13),5)</f>
        <v>0.49258000000000002</v>
      </c>
      <c r="W13" s="8"/>
      <c r="X13" s="7">
        <v>191.1</v>
      </c>
      <c r="Y13" s="8"/>
      <c r="Z13" s="7">
        <v>5000</v>
      </c>
      <c r="AA13" s="8"/>
      <c r="AB13" s="7">
        <f>ROUND((X13-Z13),5)</f>
        <v>-4808.8999999999996</v>
      </c>
      <c r="AC13" s="8"/>
      <c r="AD13" s="9">
        <f>ROUND(IF(Z13=0, IF(X13=0, 0, 1), X13/Z13),5)</f>
        <v>3.8219999999999997E-2</v>
      </c>
      <c r="AE13" s="8"/>
      <c r="AF13" s="7"/>
      <c r="AG13" s="8"/>
      <c r="AH13" s="7">
        <v>4000</v>
      </c>
      <c r="AI13" s="8"/>
      <c r="AJ13" s="7">
        <f>ROUND((AF13-AH13),5)</f>
        <v>-4000</v>
      </c>
      <c r="AK13" s="8"/>
      <c r="AL13" s="9"/>
      <c r="AM13" s="8"/>
      <c r="AN13" s="7">
        <v>1114.75</v>
      </c>
      <c r="AO13" s="8"/>
      <c r="AP13" s="7">
        <v>6500</v>
      </c>
      <c r="AQ13" s="8"/>
      <c r="AR13" s="7">
        <f>ROUND((AN13-AP13),5)</f>
        <v>-5385.25</v>
      </c>
      <c r="AS13" s="8"/>
      <c r="AT13" s="9">
        <f>ROUND(IF(AP13=0, IF(AN13=0, 0, 1), AN13/AP13),5)</f>
        <v>0.17150000000000001</v>
      </c>
      <c r="AU13" s="8"/>
      <c r="AV13" s="7">
        <v>1944.15</v>
      </c>
      <c r="AW13" s="8"/>
      <c r="AX13" s="7">
        <v>1800</v>
      </c>
      <c r="AY13" s="8"/>
      <c r="AZ13" s="7">
        <f>ROUND((AV13-AX13),5)</f>
        <v>144.15</v>
      </c>
      <c r="BA13" s="8"/>
      <c r="BB13" s="9">
        <f>ROUND(IF(AX13=0, IF(AV13=0, 0, 1), AV13/AX13),5)</f>
        <v>1.0800799999999999</v>
      </c>
      <c r="BC13" s="8"/>
      <c r="BD13" s="7">
        <v>3855.32</v>
      </c>
      <c r="BE13" s="8"/>
      <c r="BF13" s="7">
        <v>1500</v>
      </c>
      <c r="BG13" s="8"/>
      <c r="BH13" s="7">
        <f>ROUND((BD13-BF13),5)</f>
        <v>2355.3200000000002</v>
      </c>
      <c r="BI13" s="8"/>
      <c r="BJ13" s="9">
        <f>ROUND(IF(BF13=0, IF(BD13=0, 0, 1), BD13/BF13),5)</f>
        <v>2.5702099999999999</v>
      </c>
      <c r="BK13" s="8"/>
      <c r="BL13" s="7">
        <v>2013.83</v>
      </c>
      <c r="BM13" s="8"/>
      <c r="BN13" s="7">
        <v>1500</v>
      </c>
      <c r="BO13" s="8"/>
      <c r="BP13" s="7">
        <f>ROUND((BL13-BN13),5)</f>
        <v>513.83000000000004</v>
      </c>
      <c r="BQ13" s="8"/>
      <c r="BR13" s="9">
        <f>ROUND(IF(BN13=0, IF(BL13=0, 0, 1), BL13/BN13),5)</f>
        <v>1.3425499999999999</v>
      </c>
      <c r="BS13" s="8"/>
      <c r="BT13" s="7">
        <v>525.77</v>
      </c>
      <c r="BU13" s="8"/>
      <c r="BV13" s="7">
        <v>700</v>
      </c>
      <c r="BW13" s="8"/>
      <c r="BX13" s="7">
        <f>ROUND((BT13-BV13),5)</f>
        <v>-174.23</v>
      </c>
      <c r="BY13" s="8"/>
      <c r="BZ13" s="9">
        <f>ROUND(IF(BV13=0, IF(BT13=0, 0, 1), BT13/BV13),5)</f>
        <v>0.75109999999999999</v>
      </c>
      <c r="CA13" s="8"/>
      <c r="CB13" s="7"/>
      <c r="CC13" s="8"/>
      <c r="CD13" s="7">
        <v>129.03</v>
      </c>
      <c r="CE13" s="8"/>
      <c r="CF13" s="7">
        <f>ROUND((CB13-CD13),5)</f>
        <v>-129.03</v>
      </c>
      <c r="CG13" s="8"/>
      <c r="CH13" s="9"/>
      <c r="CI13" s="8"/>
      <c r="CJ13" s="7">
        <f>ROUND(H13+P13+X13+AF13+AN13+AV13+BD13+BL13+BT13+CB13,5)</f>
        <v>12966.2</v>
      </c>
      <c r="CK13" s="8"/>
      <c r="CL13" s="7">
        <f>ROUND(J13+R13+Z13+AH13+AP13+AX13+BF13+BN13+BV13+CD13,5)</f>
        <v>22429.03</v>
      </c>
      <c r="CM13" s="8"/>
      <c r="CN13" s="7">
        <f>ROUND((CJ13-CL13),5)</f>
        <v>-9462.83</v>
      </c>
      <c r="CO13" s="8"/>
      <c r="CP13" s="9">
        <f>ROUND(IF(CL13=0, IF(CJ13=0, 0, 1), CJ13/CL13),5)</f>
        <v>0.57809999999999995</v>
      </c>
    </row>
    <row r="14" spans="1:94" x14ac:dyDescent="0.3">
      <c r="A14" s="2"/>
      <c r="B14" s="2"/>
      <c r="C14" s="2"/>
      <c r="D14" s="2"/>
      <c r="E14" s="2"/>
      <c r="F14" s="2" t="s">
        <v>26</v>
      </c>
      <c r="G14" s="2"/>
      <c r="H14" s="7">
        <v>2939.62</v>
      </c>
      <c r="I14" s="8"/>
      <c r="J14" s="7">
        <v>1500</v>
      </c>
      <c r="K14" s="8"/>
      <c r="L14" s="7">
        <f>ROUND((H14-J14),5)</f>
        <v>1439.62</v>
      </c>
      <c r="M14" s="8"/>
      <c r="N14" s="9">
        <f>ROUND(IF(J14=0, IF(H14=0, 0, 1), H14/J14),5)</f>
        <v>1.9597500000000001</v>
      </c>
      <c r="O14" s="8"/>
      <c r="P14" s="7">
        <v>1682.4</v>
      </c>
      <c r="Q14" s="8"/>
      <c r="R14" s="7">
        <v>1200</v>
      </c>
      <c r="S14" s="8"/>
      <c r="T14" s="7">
        <f>ROUND((P14-R14),5)</f>
        <v>482.4</v>
      </c>
      <c r="U14" s="8"/>
      <c r="V14" s="9">
        <f>ROUND(IF(R14=0, IF(P14=0, 0, 1), P14/R14),5)</f>
        <v>1.4019999999999999</v>
      </c>
      <c r="W14" s="8"/>
      <c r="X14" s="7">
        <v>2475</v>
      </c>
      <c r="Y14" s="8"/>
      <c r="Z14" s="7">
        <v>2500</v>
      </c>
      <c r="AA14" s="8"/>
      <c r="AB14" s="7">
        <f>ROUND((X14-Z14),5)</f>
        <v>-25</v>
      </c>
      <c r="AC14" s="8"/>
      <c r="AD14" s="9">
        <f>ROUND(IF(Z14=0, IF(X14=0, 0, 1), X14/Z14),5)</f>
        <v>0.99</v>
      </c>
      <c r="AE14" s="8"/>
      <c r="AF14" s="7">
        <v>6094.81</v>
      </c>
      <c r="AG14" s="8"/>
      <c r="AH14" s="7">
        <v>5500</v>
      </c>
      <c r="AI14" s="8"/>
      <c r="AJ14" s="7">
        <f>ROUND((AF14-AH14),5)</f>
        <v>594.80999999999995</v>
      </c>
      <c r="AK14" s="8"/>
      <c r="AL14" s="9">
        <f>ROUND(IF(AH14=0, IF(AF14=0, 0, 1), AF14/AH14),5)</f>
        <v>1.10815</v>
      </c>
      <c r="AM14" s="8"/>
      <c r="AN14" s="7">
        <v>13150.26</v>
      </c>
      <c r="AO14" s="8"/>
      <c r="AP14" s="7">
        <v>8500</v>
      </c>
      <c r="AQ14" s="8"/>
      <c r="AR14" s="7">
        <f>ROUND((AN14-AP14),5)</f>
        <v>4650.26</v>
      </c>
      <c r="AS14" s="8"/>
      <c r="AT14" s="9">
        <f>ROUND(IF(AP14=0, IF(AN14=0, 0, 1), AN14/AP14),5)</f>
        <v>1.5470900000000001</v>
      </c>
      <c r="AU14" s="8"/>
      <c r="AV14" s="7">
        <v>14337.96</v>
      </c>
      <c r="AW14" s="8"/>
      <c r="AX14" s="7">
        <v>9000</v>
      </c>
      <c r="AY14" s="8"/>
      <c r="AZ14" s="7">
        <f>ROUND((AV14-AX14),5)</f>
        <v>5337.96</v>
      </c>
      <c r="BA14" s="8"/>
      <c r="BB14" s="9">
        <f>ROUND(IF(AX14=0, IF(AV14=0, 0, 1), AV14/AX14),5)</f>
        <v>1.59311</v>
      </c>
      <c r="BC14" s="8"/>
      <c r="BD14" s="7">
        <v>6168.06</v>
      </c>
      <c r="BE14" s="8"/>
      <c r="BF14" s="7">
        <v>6800</v>
      </c>
      <c r="BG14" s="8"/>
      <c r="BH14" s="7">
        <f>ROUND((BD14-BF14),5)</f>
        <v>-631.94000000000005</v>
      </c>
      <c r="BI14" s="8"/>
      <c r="BJ14" s="9">
        <f>ROUND(IF(BF14=0, IF(BD14=0, 0, 1), BD14/BF14),5)</f>
        <v>0.90707000000000004</v>
      </c>
      <c r="BK14" s="8"/>
      <c r="BL14" s="7">
        <v>15982.9</v>
      </c>
      <c r="BM14" s="8"/>
      <c r="BN14" s="7">
        <v>9000</v>
      </c>
      <c r="BO14" s="8"/>
      <c r="BP14" s="7">
        <f>ROUND((BL14-BN14),5)</f>
        <v>6982.9</v>
      </c>
      <c r="BQ14" s="8"/>
      <c r="BR14" s="9">
        <f>ROUND(IF(BN14=0, IF(BL14=0, 0, 1), BL14/BN14),5)</f>
        <v>1.7758799999999999</v>
      </c>
      <c r="BS14" s="8"/>
      <c r="BT14" s="7">
        <v>14799.26</v>
      </c>
      <c r="BU14" s="8"/>
      <c r="BV14" s="7">
        <v>10000</v>
      </c>
      <c r="BW14" s="8"/>
      <c r="BX14" s="7">
        <f>ROUND((BT14-BV14),5)</f>
        <v>4799.26</v>
      </c>
      <c r="BY14" s="8"/>
      <c r="BZ14" s="9">
        <f>ROUND(IF(BV14=0, IF(BT14=0, 0, 1), BT14/BV14),5)</f>
        <v>1.47993</v>
      </c>
      <c r="CA14" s="8"/>
      <c r="CB14" s="7">
        <v>2832.94</v>
      </c>
      <c r="CC14" s="8"/>
      <c r="CD14" s="7">
        <v>1290.32</v>
      </c>
      <c r="CE14" s="8"/>
      <c r="CF14" s="7">
        <f>ROUND((CB14-CD14),5)</f>
        <v>1542.62</v>
      </c>
      <c r="CG14" s="8"/>
      <c r="CH14" s="9">
        <f>ROUND(IF(CD14=0, IF(CB14=0, 0, 1), CB14/CD14),5)</f>
        <v>2.1955300000000002</v>
      </c>
      <c r="CI14" s="8"/>
      <c r="CJ14" s="7">
        <f>ROUND(H14+P14+X14+AF14+AN14+AV14+BD14+BL14+BT14+CB14,5)</f>
        <v>80463.210000000006</v>
      </c>
      <c r="CK14" s="8"/>
      <c r="CL14" s="7">
        <f>ROUND(J14+R14+Z14+AH14+AP14+AX14+BF14+BN14+BV14+CD14,5)</f>
        <v>55290.32</v>
      </c>
      <c r="CM14" s="8"/>
      <c r="CN14" s="7">
        <f>ROUND((CJ14-CL14),5)</f>
        <v>25172.89</v>
      </c>
      <c r="CO14" s="8"/>
      <c r="CP14" s="9">
        <f>ROUND(IF(CL14=0, IF(CJ14=0, 0, 1), CJ14/CL14),5)</f>
        <v>1.45529</v>
      </c>
    </row>
    <row r="15" spans="1:94" x14ac:dyDescent="0.3">
      <c r="A15" s="2"/>
      <c r="B15" s="2"/>
      <c r="C15" s="2"/>
      <c r="D15" s="2"/>
      <c r="E15" s="2"/>
      <c r="F15" s="2" t="s">
        <v>27</v>
      </c>
      <c r="G15" s="2"/>
      <c r="H15" s="7">
        <v>2700</v>
      </c>
      <c r="I15" s="8"/>
      <c r="J15" s="7">
        <v>2400</v>
      </c>
      <c r="K15" s="8"/>
      <c r="L15" s="7">
        <f>ROUND((H15-J15),5)</f>
        <v>300</v>
      </c>
      <c r="M15" s="8"/>
      <c r="N15" s="9">
        <f>ROUND(IF(J15=0, IF(H15=0, 0, 1), H15/J15),5)</f>
        <v>1.125</v>
      </c>
      <c r="O15" s="8"/>
      <c r="P15" s="7">
        <v>14700</v>
      </c>
      <c r="Q15" s="8"/>
      <c r="R15" s="7">
        <v>9000</v>
      </c>
      <c r="S15" s="8"/>
      <c r="T15" s="7">
        <f>ROUND((P15-R15),5)</f>
        <v>5700</v>
      </c>
      <c r="U15" s="8"/>
      <c r="V15" s="9">
        <f>ROUND(IF(R15=0, IF(P15=0, 0, 1), P15/R15),5)</f>
        <v>1.6333299999999999</v>
      </c>
      <c r="W15" s="8"/>
      <c r="X15" s="7">
        <v>11400</v>
      </c>
      <c r="Y15" s="8"/>
      <c r="Z15" s="7">
        <v>10400</v>
      </c>
      <c r="AA15" s="8"/>
      <c r="AB15" s="7">
        <f>ROUND((X15-Z15),5)</f>
        <v>1000</v>
      </c>
      <c r="AC15" s="8"/>
      <c r="AD15" s="9">
        <f>ROUND(IF(Z15=0, IF(X15=0, 0, 1), X15/Z15),5)</f>
        <v>1.09615</v>
      </c>
      <c r="AE15" s="8"/>
      <c r="AF15" s="7">
        <v>1000</v>
      </c>
      <c r="AG15" s="8"/>
      <c r="AH15" s="7">
        <v>2500</v>
      </c>
      <c r="AI15" s="8"/>
      <c r="AJ15" s="7">
        <f>ROUND((AF15-AH15),5)</f>
        <v>-1500</v>
      </c>
      <c r="AK15" s="8"/>
      <c r="AL15" s="9">
        <f>ROUND(IF(AH15=0, IF(AF15=0, 0, 1), AF15/AH15),5)</f>
        <v>0.4</v>
      </c>
      <c r="AM15" s="8"/>
      <c r="AN15" s="7">
        <v>1500</v>
      </c>
      <c r="AO15" s="8"/>
      <c r="AP15" s="7">
        <v>2800</v>
      </c>
      <c r="AQ15" s="8"/>
      <c r="AR15" s="7">
        <f>ROUND((AN15-AP15),5)</f>
        <v>-1300</v>
      </c>
      <c r="AS15" s="8"/>
      <c r="AT15" s="9">
        <f>ROUND(IF(AP15=0, IF(AN15=0, 0, 1), AN15/AP15),5)</f>
        <v>0.53571000000000002</v>
      </c>
      <c r="AU15" s="8"/>
      <c r="AV15" s="7"/>
      <c r="AW15" s="8"/>
      <c r="AX15" s="7">
        <v>500</v>
      </c>
      <c r="AY15" s="8"/>
      <c r="AZ15" s="7">
        <f>ROUND((AV15-AX15),5)</f>
        <v>-500</v>
      </c>
      <c r="BA15" s="8"/>
      <c r="BB15" s="9"/>
      <c r="BC15" s="8"/>
      <c r="BD15" s="7">
        <v>100</v>
      </c>
      <c r="BE15" s="8"/>
      <c r="BF15" s="7">
        <v>300</v>
      </c>
      <c r="BG15" s="8"/>
      <c r="BH15" s="7">
        <f>ROUND((BD15-BF15),5)</f>
        <v>-200</v>
      </c>
      <c r="BI15" s="8"/>
      <c r="BJ15" s="9">
        <f>ROUND(IF(BF15=0, IF(BD15=0, 0, 1), BD15/BF15),5)</f>
        <v>0.33333000000000002</v>
      </c>
      <c r="BK15" s="8"/>
      <c r="BL15" s="7">
        <v>100</v>
      </c>
      <c r="BM15" s="8"/>
      <c r="BN15" s="7">
        <v>250</v>
      </c>
      <c r="BO15" s="8"/>
      <c r="BP15" s="7">
        <f>ROUND((BL15-BN15),5)</f>
        <v>-150</v>
      </c>
      <c r="BQ15" s="8"/>
      <c r="BR15" s="9">
        <f>ROUND(IF(BN15=0, IF(BL15=0, 0, 1), BL15/BN15),5)</f>
        <v>0.4</v>
      </c>
      <c r="BS15" s="8"/>
      <c r="BT15" s="7"/>
      <c r="BU15" s="8"/>
      <c r="BV15" s="7">
        <v>250</v>
      </c>
      <c r="BW15" s="8"/>
      <c r="BX15" s="7">
        <f>ROUND((BT15-BV15),5)</f>
        <v>-250</v>
      </c>
      <c r="BY15" s="8"/>
      <c r="BZ15" s="9"/>
      <c r="CA15" s="8"/>
      <c r="CB15" s="7"/>
      <c r="CC15" s="8"/>
      <c r="CD15" s="7">
        <v>51.61</v>
      </c>
      <c r="CE15" s="8"/>
      <c r="CF15" s="7">
        <f>ROUND((CB15-CD15),5)</f>
        <v>-51.61</v>
      </c>
      <c r="CG15" s="8"/>
      <c r="CH15" s="9"/>
      <c r="CI15" s="8"/>
      <c r="CJ15" s="7">
        <f>ROUND(H15+P15+X15+AF15+AN15+AV15+BD15+BL15+BT15+CB15,5)</f>
        <v>31500</v>
      </c>
      <c r="CK15" s="8"/>
      <c r="CL15" s="7">
        <f>ROUND(J15+R15+Z15+AH15+AP15+AX15+BF15+BN15+BV15+CD15,5)</f>
        <v>28451.61</v>
      </c>
      <c r="CM15" s="8"/>
      <c r="CN15" s="7">
        <f>ROUND((CJ15-CL15),5)</f>
        <v>3048.39</v>
      </c>
      <c r="CO15" s="8"/>
      <c r="CP15" s="9">
        <f>ROUND(IF(CL15=0, IF(CJ15=0, 0, 1), CJ15/CL15),5)</f>
        <v>1.10714</v>
      </c>
    </row>
    <row r="16" spans="1:94" x14ac:dyDescent="0.3">
      <c r="A16" s="2"/>
      <c r="B16" s="2"/>
      <c r="C16" s="2"/>
      <c r="D16" s="2"/>
      <c r="E16" s="2"/>
      <c r="F16" s="2" t="s">
        <v>28</v>
      </c>
      <c r="G16" s="2"/>
      <c r="H16" s="7">
        <v>864.58</v>
      </c>
      <c r="I16" s="8"/>
      <c r="J16" s="7">
        <v>100</v>
      </c>
      <c r="K16" s="8"/>
      <c r="L16" s="7">
        <f>ROUND((H16-J16),5)</f>
        <v>764.58</v>
      </c>
      <c r="M16" s="8"/>
      <c r="N16" s="9">
        <f>ROUND(IF(J16=0, IF(H16=0, 0, 1), H16/J16),5)</f>
        <v>8.6457999999999995</v>
      </c>
      <c r="O16" s="8"/>
      <c r="P16" s="7">
        <v>3057.01</v>
      </c>
      <c r="Q16" s="8"/>
      <c r="R16" s="7">
        <v>150</v>
      </c>
      <c r="S16" s="8"/>
      <c r="T16" s="7">
        <f>ROUND((P16-R16),5)</f>
        <v>2907.01</v>
      </c>
      <c r="U16" s="8"/>
      <c r="V16" s="9">
        <f>ROUND(IF(R16=0, IF(P16=0, 0, 1), P16/R16),5)</f>
        <v>20.38007</v>
      </c>
      <c r="W16" s="8"/>
      <c r="X16" s="7">
        <v>669.63</v>
      </c>
      <c r="Y16" s="8"/>
      <c r="Z16" s="7">
        <v>450</v>
      </c>
      <c r="AA16" s="8"/>
      <c r="AB16" s="7">
        <f>ROUND((X16-Z16),5)</f>
        <v>219.63</v>
      </c>
      <c r="AC16" s="8"/>
      <c r="AD16" s="9">
        <f>ROUND(IF(Z16=0, IF(X16=0, 0, 1), X16/Z16),5)</f>
        <v>1.48807</v>
      </c>
      <c r="AE16" s="8"/>
      <c r="AF16" s="7">
        <v>44.49</v>
      </c>
      <c r="AG16" s="8"/>
      <c r="AH16" s="7">
        <v>900</v>
      </c>
      <c r="AI16" s="8"/>
      <c r="AJ16" s="7">
        <f>ROUND((AF16-AH16),5)</f>
        <v>-855.51</v>
      </c>
      <c r="AK16" s="8"/>
      <c r="AL16" s="9">
        <f>ROUND(IF(AH16=0, IF(AF16=0, 0, 1), AF16/AH16),5)</f>
        <v>4.9430000000000002E-2</v>
      </c>
      <c r="AM16" s="8"/>
      <c r="AN16" s="7">
        <v>4348.09</v>
      </c>
      <c r="AO16" s="8"/>
      <c r="AP16" s="7">
        <v>2000</v>
      </c>
      <c r="AQ16" s="8"/>
      <c r="AR16" s="7">
        <f>ROUND((AN16-AP16),5)</f>
        <v>2348.09</v>
      </c>
      <c r="AS16" s="8"/>
      <c r="AT16" s="9">
        <f>ROUND(IF(AP16=0, IF(AN16=0, 0, 1), AN16/AP16),5)</f>
        <v>2.1740499999999998</v>
      </c>
      <c r="AU16" s="8"/>
      <c r="AV16" s="7">
        <v>567.82000000000005</v>
      </c>
      <c r="AW16" s="8"/>
      <c r="AX16" s="7">
        <v>1500</v>
      </c>
      <c r="AY16" s="8"/>
      <c r="AZ16" s="7">
        <f>ROUND((AV16-AX16),5)</f>
        <v>-932.18</v>
      </c>
      <c r="BA16" s="8"/>
      <c r="BB16" s="9">
        <f>ROUND(IF(AX16=0, IF(AV16=0, 0, 1), AV16/AX16),5)</f>
        <v>0.37855</v>
      </c>
      <c r="BC16" s="8"/>
      <c r="BD16" s="7">
        <v>933.5</v>
      </c>
      <c r="BE16" s="8"/>
      <c r="BF16" s="7">
        <v>1500</v>
      </c>
      <c r="BG16" s="8"/>
      <c r="BH16" s="7">
        <f>ROUND((BD16-BF16),5)</f>
        <v>-566.5</v>
      </c>
      <c r="BI16" s="8"/>
      <c r="BJ16" s="9">
        <f>ROUND(IF(BF16=0, IF(BD16=0, 0, 1), BD16/BF16),5)</f>
        <v>0.62233000000000005</v>
      </c>
      <c r="BK16" s="8"/>
      <c r="BL16" s="7">
        <v>2184.94</v>
      </c>
      <c r="BM16" s="8"/>
      <c r="BN16" s="7">
        <v>2600</v>
      </c>
      <c r="BO16" s="8"/>
      <c r="BP16" s="7">
        <f>ROUND((BL16-BN16),5)</f>
        <v>-415.06</v>
      </c>
      <c r="BQ16" s="8"/>
      <c r="BR16" s="9">
        <f>ROUND(IF(BN16=0, IF(BL16=0, 0, 1), BL16/BN16),5)</f>
        <v>0.84036</v>
      </c>
      <c r="BS16" s="8"/>
      <c r="BT16" s="7">
        <v>735.45</v>
      </c>
      <c r="BU16" s="8"/>
      <c r="BV16" s="7">
        <v>800</v>
      </c>
      <c r="BW16" s="8"/>
      <c r="BX16" s="7">
        <f>ROUND((BT16-BV16),5)</f>
        <v>-64.55</v>
      </c>
      <c r="BY16" s="8"/>
      <c r="BZ16" s="9">
        <f>ROUND(IF(BV16=0, IF(BT16=0, 0, 1), BT16/BV16),5)</f>
        <v>0.91930999999999996</v>
      </c>
      <c r="CA16" s="8"/>
      <c r="CB16" s="7">
        <v>33.92</v>
      </c>
      <c r="CC16" s="8"/>
      <c r="CD16" s="7">
        <v>129.03</v>
      </c>
      <c r="CE16" s="8"/>
      <c r="CF16" s="7">
        <f>ROUND((CB16-CD16),5)</f>
        <v>-95.11</v>
      </c>
      <c r="CG16" s="8"/>
      <c r="CH16" s="9">
        <f>ROUND(IF(CD16=0, IF(CB16=0, 0, 1), CB16/CD16),5)</f>
        <v>0.26288</v>
      </c>
      <c r="CI16" s="8"/>
      <c r="CJ16" s="7">
        <f>ROUND(H16+P16+X16+AF16+AN16+AV16+BD16+BL16+BT16+CB16,5)</f>
        <v>13439.43</v>
      </c>
      <c r="CK16" s="8"/>
      <c r="CL16" s="7">
        <f>ROUND(J16+R16+Z16+AH16+AP16+AX16+BF16+BN16+BV16+CD16,5)</f>
        <v>10129.030000000001</v>
      </c>
      <c r="CM16" s="8"/>
      <c r="CN16" s="7">
        <f>ROUND((CJ16-CL16),5)</f>
        <v>3310.4</v>
      </c>
      <c r="CO16" s="8"/>
      <c r="CP16" s="9">
        <f>ROUND(IF(CL16=0, IF(CJ16=0, 0, 1), CJ16/CL16),5)</f>
        <v>1.3268200000000001</v>
      </c>
    </row>
    <row r="17" spans="1:94" x14ac:dyDescent="0.3">
      <c r="A17" s="2"/>
      <c r="B17" s="2"/>
      <c r="C17" s="2"/>
      <c r="D17" s="2"/>
      <c r="E17" s="2"/>
      <c r="F17" s="2" t="s">
        <v>29</v>
      </c>
      <c r="G17" s="2"/>
      <c r="H17" s="7"/>
      <c r="I17" s="8"/>
      <c r="J17" s="7"/>
      <c r="K17" s="8"/>
      <c r="L17" s="7"/>
      <c r="M17" s="8"/>
      <c r="N17" s="9"/>
      <c r="O17" s="8"/>
      <c r="P17" s="7"/>
      <c r="Q17" s="8"/>
      <c r="R17" s="7"/>
      <c r="S17" s="8"/>
      <c r="T17" s="7"/>
      <c r="U17" s="8"/>
      <c r="V17" s="9"/>
      <c r="W17" s="8"/>
      <c r="X17" s="7"/>
      <c r="Y17" s="8"/>
      <c r="Z17" s="7"/>
      <c r="AA17" s="8"/>
      <c r="AB17" s="7"/>
      <c r="AC17" s="8"/>
      <c r="AD17" s="9"/>
      <c r="AE17" s="8"/>
      <c r="AF17" s="7"/>
      <c r="AG17" s="8"/>
      <c r="AH17" s="7"/>
      <c r="AI17" s="8"/>
      <c r="AJ17" s="7"/>
      <c r="AK17" s="8"/>
      <c r="AL17" s="9"/>
      <c r="AM17" s="8"/>
      <c r="AN17" s="7"/>
      <c r="AO17" s="8"/>
      <c r="AP17" s="7"/>
      <c r="AQ17" s="8"/>
      <c r="AR17" s="7"/>
      <c r="AS17" s="8"/>
      <c r="AT17" s="9"/>
      <c r="AU17" s="8"/>
      <c r="AV17" s="7"/>
      <c r="AW17" s="8"/>
      <c r="AX17" s="7"/>
      <c r="AY17" s="8"/>
      <c r="AZ17" s="7"/>
      <c r="BA17" s="8"/>
      <c r="BB17" s="9"/>
      <c r="BC17" s="8"/>
      <c r="BD17" s="7"/>
      <c r="BE17" s="8"/>
      <c r="BF17" s="7"/>
      <c r="BG17" s="8"/>
      <c r="BH17" s="7"/>
      <c r="BI17" s="8"/>
      <c r="BJ17" s="9"/>
      <c r="BK17" s="8"/>
      <c r="BL17" s="7"/>
      <c r="BM17" s="8"/>
      <c r="BN17" s="7"/>
      <c r="BO17" s="8"/>
      <c r="BP17" s="7"/>
      <c r="BQ17" s="8"/>
      <c r="BR17" s="9"/>
      <c r="BS17" s="8"/>
      <c r="BT17" s="7"/>
      <c r="BU17" s="8"/>
      <c r="BV17" s="7"/>
      <c r="BW17" s="8"/>
      <c r="BX17" s="7"/>
      <c r="BY17" s="8"/>
      <c r="BZ17" s="9"/>
      <c r="CA17" s="8"/>
      <c r="CB17" s="7"/>
      <c r="CC17" s="8"/>
      <c r="CD17" s="7"/>
      <c r="CE17" s="8"/>
      <c r="CF17" s="7"/>
      <c r="CG17" s="8"/>
      <c r="CH17" s="9"/>
      <c r="CI17" s="8"/>
      <c r="CJ17" s="7"/>
      <c r="CK17" s="8"/>
      <c r="CL17" s="7"/>
      <c r="CM17" s="8"/>
      <c r="CN17" s="7"/>
      <c r="CO17" s="8"/>
      <c r="CP17" s="9"/>
    </row>
    <row r="18" spans="1:94" x14ac:dyDescent="0.3">
      <c r="A18" s="2"/>
      <c r="B18" s="2"/>
      <c r="C18" s="2"/>
      <c r="D18" s="2"/>
      <c r="E18" s="2"/>
      <c r="F18" s="2" t="s">
        <v>30</v>
      </c>
      <c r="G18" s="2"/>
      <c r="H18" s="7"/>
      <c r="I18" s="8"/>
      <c r="J18" s="7"/>
      <c r="K18" s="8"/>
      <c r="L18" s="7"/>
      <c r="M18" s="8"/>
      <c r="N18" s="9"/>
      <c r="O18" s="8"/>
      <c r="P18" s="7"/>
      <c r="Q18" s="8"/>
      <c r="R18" s="7"/>
      <c r="S18" s="8"/>
      <c r="T18" s="7"/>
      <c r="U18" s="8"/>
      <c r="V18" s="9"/>
      <c r="W18" s="8"/>
      <c r="X18" s="7"/>
      <c r="Y18" s="8"/>
      <c r="Z18" s="7"/>
      <c r="AA18" s="8"/>
      <c r="AB18" s="7"/>
      <c r="AC18" s="8"/>
      <c r="AD18" s="9"/>
      <c r="AE18" s="8"/>
      <c r="AF18" s="7"/>
      <c r="AG18" s="8"/>
      <c r="AH18" s="7"/>
      <c r="AI18" s="8"/>
      <c r="AJ18" s="7"/>
      <c r="AK18" s="8"/>
      <c r="AL18" s="9"/>
      <c r="AM18" s="8"/>
      <c r="AN18" s="7"/>
      <c r="AO18" s="8"/>
      <c r="AP18" s="7"/>
      <c r="AQ18" s="8"/>
      <c r="AR18" s="7"/>
      <c r="AS18" s="8"/>
      <c r="AT18" s="9"/>
      <c r="AU18" s="8"/>
      <c r="AV18" s="7"/>
      <c r="AW18" s="8"/>
      <c r="AX18" s="7"/>
      <c r="AY18" s="8"/>
      <c r="AZ18" s="7"/>
      <c r="BA18" s="8"/>
      <c r="BB18" s="9"/>
      <c r="BC18" s="8"/>
      <c r="BD18" s="7"/>
      <c r="BE18" s="8"/>
      <c r="BF18" s="7"/>
      <c r="BG18" s="8"/>
      <c r="BH18" s="7"/>
      <c r="BI18" s="8"/>
      <c r="BJ18" s="9"/>
      <c r="BK18" s="8"/>
      <c r="BL18" s="7"/>
      <c r="BM18" s="8"/>
      <c r="BN18" s="7"/>
      <c r="BO18" s="8"/>
      <c r="BP18" s="7"/>
      <c r="BQ18" s="8"/>
      <c r="BR18" s="9"/>
      <c r="BS18" s="8"/>
      <c r="BT18" s="7"/>
      <c r="BU18" s="8"/>
      <c r="BV18" s="7"/>
      <c r="BW18" s="8"/>
      <c r="BX18" s="7"/>
      <c r="BY18" s="8"/>
      <c r="BZ18" s="9"/>
      <c r="CA18" s="8"/>
      <c r="CB18" s="7"/>
      <c r="CC18" s="8"/>
      <c r="CD18" s="7"/>
      <c r="CE18" s="8"/>
      <c r="CF18" s="7"/>
      <c r="CG18" s="8"/>
      <c r="CH18" s="9"/>
      <c r="CI18" s="8"/>
      <c r="CJ18" s="7"/>
      <c r="CK18" s="8"/>
      <c r="CL18" s="7"/>
      <c r="CM18" s="8"/>
      <c r="CN18" s="7"/>
      <c r="CO18" s="8"/>
      <c r="CP18" s="9"/>
    </row>
    <row r="19" spans="1:94" x14ac:dyDescent="0.3">
      <c r="A19" s="2"/>
      <c r="B19" s="2"/>
      <c r="C19" s="2"/>
      <c r="D19" s="2"/>
      <c r="E19" s="2"/>
      <c r="F19" s="2" t="s">
        <v>31</v>
      </c>
      <c r="G19" s="2"/>
      <c r="H19" s="7"/>
      <c r="I19" s="8"/>
      <c r="J19" s="7"/>
      <c r="K19" s="8"/>
      <c r="L19" s="7"/>
      <c r="M19" s="8"/>
      <c r="N19" s="9"/>
      <c r="O19" s="8"/>
      <c r="P19" s="7">
        <v>4625</v>
      </c>
      <c r="Q19" s="8"/>
      <c r="R19" s="7">
        <v>3125</v>
      </c>
      <c r="S19" s="8"/>
      <c r="T19" s="7">
        <f>ROUND((P19-R19),5)</f>
        <v>1500</v>
      </c>
      <c r="U19" s="8"/>
      <c r="V19" s="9">
        <f>ROUND(IF(R19=0, IF(P19=0, 0, 1), P19/R19),5)</f>
        <v>1.48</v>
      </c>
      <c r="W19" s="8"/>
      <c r="X19" s="7"/>
      <c r="Y19" s="8"/>
      <c r="Z19" s="7"/>
      <c r="AA19" s="8"/>
      <c r="AB19" s="7"/>
      <c r="AC19" s="8"/>
      <c r="AD19" s="9"/>
      <c r="AE19" s="8"/>
      <c r="AF19" s="7"/>
      <c r="AG19" s="8"/>
      <c r="AH19" s="7"/>
      <c r="AI19" s="8"/>
      <c r="AJ19" s="7"/>
      <c r="AK19" s="8"/>
      <c r="AL19" s="9"/>
      <c r="AM19" s="8"/>
      <c r="AN19" s="7"/>
      <c r="AO19" s="8"/>
      <c r="AP19" s="7"/>
      <c r="AQ19" s="8"/>
      <c r="AR19" s="7"/>
      <c r="AS19" s="8"/>
      <c r="AT19" s="9"/>
      <c r="AU19" s="8"/>
      <c r="AV19" s="7"/>
      <c r="AW19" s="8"/>
      <c r="AX19" s="7"/>
      <c r="AY19" s="8"/>
      <c r="AZ19" s="7"/>
      <c r="BA19" s="8"/>
      <c r="BB19" s="9"/>
      <c r="BC19" s="8"/>
      <c r="BD19" s="7"/>
      <c r="BE19" s="8"/>
      <c r="BF19" s="7"/>
      <c r="BG19" s="8"/>
      <c r="BH19" s="7"/>
      <c r="BI19" s="8"/>
      <c r="BJ19" s="9"/>
      <c r="BK19" s="8"/>
      <c r="BL19" s="7"/>
      <c r="BM19" s="8"/>
      <c r="BN19" s="7"/>
      <c r="BO19" s="8"/>
      <c r="BP19" s="7"/>
      <c r="BQ19" s="8"/>
      <c r="BR19" s="9"/>
      <c r="BS19" s="8"/>
      <c r="BT19" s="7"/>
      <c r="BU19" s="8"/>
      <c r="BV19" s="7"/>
      <c r="BW19" s="8"/>
      <c r="BX19" s="7"/>
      <c r="BY19" s="8"/>
      <c r="BZ19" s="9"/>
      <c r="CA19" s="8"/>
      <c r="CB19" s="7"/>
      <c r="CC19" s="8"/>
      <c r="CD19" s="7"/>
      <c r="CE19" s="8"/>
      <c r="CF19" s="7"/>
      <c r="CG19" s="8"/>
      <c r="CH19" s="9"/>
      <c r="CI19" s="8"/>
      <c r="CJ19" s="7">
        <f>ROUND(H19+P19+X19+AF19+AN19+AV19+BD19+BL19+BT19+CB19,5)</f>
        <v>4625</v>
      </c>
      <c r="CK19" s="8"/>
      <c r="CL19" s="7">
        <f>ROUND(J19+R19+Z19+AH19+AP19+AX19+BF19+BN19+BV19+CD19,5)</f>
        <v>3125</v>
      </c>
      <c r="CM19" s="8"/>
      <c r="CN19" s="7">
        <f>ROUND((CJ19-CL19),5)</f>
        <v>1500</v>
      </c>
      <c r="CO19" s="8"/>
      <c r="CP19" s="9">
        <f>ROUND(IF(CL19=0, IF(CJ19=0, 0, 1), CJ19/CL19),5)</f>
        <v>1.48</v>
      </c>
    </row>
    <row r="20" spans="1:94" x14ac:dyDescent="0.3">
      <c r="A20" s="2"/>
      <c r="B20" s="2"/>
      <c r="C20" s="2"/>
      <c r="D20" s="2"/>
      <c r="E20" s="2"/>
      <c r="F20" s="2" t="s">
        <v>32</v>
      </c>
      <c r="G20" s="2"/>
      <c r="H20" s="7"/>
      <c r="I20" s="8"/>
      <c r="J20" s="7"/>
      <c r="K20" s="8"/>
      <c r="L20" s="7"/>
      <c r="M20" s="8"/>
      <c r="N20" s="9"/>
      <c r="O20" s="8"/>
      <c r="P20" s="7">
        <v>270.10000000000002</v>
      </c>
      <c r="Q20" s="8"/>
      <c r="R20" s="7"/>
      <c r="S20" s="8"/>
      <c r="T20" s="7">
        <f>ROUND((P20-R20),5)</f>
        <v>270.10000000000002</v>
      </c>
      <c r="U20" s="8"/>
      <c r="V20" s="9">
        <f>ROUND(IF(R20=0, IF(P20=0, 0, 1), P20/R20),5)</f>
        <v>1</v>
      </c>
      <c r="W20" s="8"/>
      <c r="X20" s="7"/>
      <c r="Y20" s="8"/>
      <c r="Z20" s="7"/>
      <c r="AA20" s="8"/>
      <c r="AB20" s="7"/>
      <c r="AC20" s="8"/>
      <c r="AD20" s="9"/>
      <c r="AE20" s="8"/>
      <c r="AF20" s="7"/>
      <c r="AG20" s="8"/>
      <c r="AH20" s="7"/>
      <c r="AI20" s="8"/>
      <c r="AJ20" s="7"/>
      <c r="AK20" s="8"/>
      <c r="AL20" s="9"/>
      <c r="AM20" s="8"/>
      <c r="AN20" s="7">
        <v>3153.68</v>
      </c>
      <c r="AO20" s="8"/>
      <c r="AP20" s="7"/>
      <c r="AQ20" s="8"/>
      <c r="AR20" s="7">
        <f>ROUND((AN20-AP20),5)</f>
        <v>3153.68</v>
      </c>
      <c r="AS20" s="8"/>
      <c r="AT20" s="9">
        <f>ROUND(IF(AP20=0, IF(AN20=0, 0, 1), AN20/AP20),5)</f>
        <v>1</v>
      </c>
      <c r="AU20" s="8"/>
      <c r="AV20" s="7">
        <v>3970.87</v>
      </c>
      <c r="AW20" s="8"/>
      <c r="AX20" s="7"/>
      <c r="AY20" s="8"/>
      <c r="AZ20" s="7">
        <f>ROUND((AV20-AX20),5)</f>
        <v>3970.87</v>
      </c>
      <c r="BA20" s="8"/>
      <c r="BB20" s="9">
        <f>ROUND(IF(AX20=0, IF(AV20=0, 0, 1), AV20/AX20),5)</f>
        <v>1</v>
      </c>
      <c r="BC20" s="8"/>
      <c r="BD20" s="7">
        <v>10092.16</v>
      </c>
      <c r="BE20" s="8"/>
      <c r="BF20" s="7"/>
      <c r="BG20" s="8"/>
      <c r="BH20" s="7">
        <f>ROUND((BD20-BF20),5)</f>
        <v>10092.16</v>
      </c>
      <c r="BI20" s="8"/>
      <c r="BJ20" s="9">
        <f>ROUND(IF(BF20=0, IF(BD20=0, 0, 1), BD20/BF20),5)</f>
        <v>1</v>
      </c>
      <c r="BK20" s="8"/>
      <c r="BL20" s="7">
        <v>337.74</v>
      </c>
      <c r="BM20" s="8"/>
      <c r="BN20" s="7"/>
      <c r="BO20" s="8"/>
      <c r="BP20" s="7">
        <f>ROUND((BL20-BN20),5)</f>
        <v>337.74</v>
      </c>
      <c r="BQ20" s="8"/>
      <c r="BR20" s="9">
        <f>ROUND(IF(BN20=0, IF(BL20=0, 0, 1), BL20/BN20),5)</f>
        <v>1</v>
      </c>
      <c r="BS20" s="8"/>
      <c r="BT20" s="7">
        <v>733.5</v>
      </c>
      <c r="BU20" s="8"/>
      <c r="BV20" s="7"/>
      <c r="BW20" s="8"/>
      <c r="BX20" s="7">
        <f>ROUND((BT20-BV20),5)</f>
        <v>733.5</v>
      </c>
      <c r="BY20" s="8"/>
      <c r="BZ20" s="9">
        <f>ROUND(IF(BV20=0, IF(BT20=0, 0, 1), BT20/BV20),5)</f>
        <v>1</v>
      </c>
      <c r="CA20" s="8"/>
      <c r="CB20" s="7"/>
      <c r="CC20" s="8"/>
      <c r="CD20" s="7"/>
      <c r="CE20" s="8"/>
      <c r="CF20" s="7"/>
      <c r="CG20" s="8"/>
      <c r="CH20" s="9"/>
      <c r="CI20" s="8"/>
      <c r="CJ20" s="7">
        <f>ROUND(H20+P20+X20+AF20+AN20+AV20+BD20+BL20+BT20+CB20,5)</f>
        <v>18558.05</v>
      </c>
      <c r="CK20" s="8"/>
      <c r="CL20" s="7"/>
      <c r="CM20" s="8"/>
      <c r="CN20" s="7">
        <f>ROUND((CJ20-CL20),5)</f>
        <v>18558.05</v>
      </c>
      <c r="CO20" s="8"/>
      <c r="CP20" s="9">
        <f>ROUND(IF(CL20=0, IF(CJ20=0, 0, 1), CJ20/CL20),5)</f>
        <v>1</v>
      </c>
    </row>
    <row r="21" spans="1:94" x14ac:dyDescent="0.3">
      <c r="A21" s="2"/>
      <c r="B21" s="2"/>
      <c r="C21" s="2"/>
      <c r="D21" s="2"/>
      <c r="E21" s="2"/>
      <c r="F21" s="2" t="s">
        <v>33</v>
      </c>
      <c r="G21" s="2"/>
      <c r="H21" s="7"/>
      <c r="I21" s="8"/>
      <c r="J21" s="7"/>
      <c r="K21" s="8"/>
      <c r="L21" s="7"/>
      <c r="M21" s="8"/>
      <c r="N21" s="9"/>
      <c r="O21" s="8"/>
      <c r="P21" s="7"/>
      <c r="Q21" s="8"/>
      <c r="R21" s="7"/>
      <c r="S21" s="8"/>
      <c r="T21" s="7"/>
      <c r="U21" s="8"/>
      <c r="V21" s="9"/>
      <c r="W21" s="8"/>
      <c r="X21" s="7"/>
      <c r="Y21" s="8"/>
      <c r="Z21" s="7"/>
      <c r="AA21" s="8"/>
      <c r="AB21" s="7"/>
      <c r="AC21" s="8"/>
      <c r="AD21" s="9"/>
      <c r="AE21" s="8"/>
      <c r="AF21" s="7"/>
      <c r="AG21" s="8"/>
      <c r="AH21" s="7"/>
      <c r="AI21" s="8"/>
      <c r="AJ21" s="7"/>
      <c r="AK21" s="8"/>
      <c r="AL21" s="9"/>
      <c r="AM21" s="8"/>
      <c r="AN21" s="7"/>
      <c r="AO21" s="8"/>
      <c r="AP21" s="7"/>
      <c r="AQ21" s="8"/>
      <c r="AR21" s="7"/>
      <c r="AS21" s="8"/>
      <c r="AT21" s="9"/>
      <c r="AU21" s="8"/>
      <c r="AV21" s="7"/>
      <c r="AW21" s="8"/>
      <c r="AX21" s="7"/>
      <c r="AY21" s="8"/>
      <c r="AZ21" s="7"/>
      <c r="BA21" s="8"/>
      <c r="BB21" s="9"/>
      <c r="BC21" s="8"/>
      <c r="BD21" s="7"/>
      <c r="BE21" s="8"/>
      <c r="BF21" s="7"/>
      <c r="BG21" s="8"/>
      <c r="BH21" s="7"/>
      <c r="BI21" s="8"/>
      <c r="BJ21" s="9"/>
      <c r="BK21" s="8"/>
      <c r="BL21" s="7"/>
      <c r="BM21" s="8"/>
      <c r="BN21" s="7"/>
      <c r="BO21" s="8"/>
      <c r="BP21" s="7"/>
      <c r="BQ21" s="8"/>
      <c r="BR21" s="9"/>
      <c r="BS21" s="8"/>
      <c r="BT21" s="7"/>
      <c r="BU21" s="8"/>
      <c r="BV21" s="7"/>
      <c r="BW21" s="8"/>
      <c r="BX21" s="7"/>
      <c r="BY21" s="8"/>
      <c r="BZ21" s="9"/>
      <c r="CA21" s="8"/>
      <c r="CB21" s="7"/>
      <c r="CC21" s="8"/>
      <c r="CD21" s="7"/>
      <c r="CE21" s="8"/>
      <c r="CF21" s="7"/>
      <c r="CG21" s="8"/>
      <c r="CH21" s="9"/>
      <c r="CI21" s="8"/>
      <c r="CJ21" s="7"/>
      <c r="CK21" s="8"/>
      <c r="CL21" s="7"/>
      <c r="CM21" s="8"/>
      <c r="CN21" s="7"/>
      <c r="CO21" s="8"/>
      <c r="CP21" s="9"/>
    </row>
    <row r="22" spans="1:94" ht="15" thickBot="1" x14ac:dyDescent="0.35">
      <c r="A22" s="2"/>
      <c r="B22" s="2"/>
      <c r="C22" s="2"/>
      <c r="D22" s="2"/>
      <c r="E22" s="2"/>
      <c r="F22" s="2" t="s">
        <v>34</v>
      </c>
      <c r="G22" s="2"/>
      <c r="H22" s="10"/>
      <c r="I22" s="8"/>
      <c r="J22" s="10"/>
      <c r="K22" s="8"/>
      <c r="L22" s="10"/>
      <c r="M22" s="8"/>
      <c r="N22" s="11"/>
      <c r="O22" s="8"/>
      <c r="P22" s="10"/>
      <c r="Q22" s="8"/>
      <c r="R22" s="10"/>
      <c r="S22" s="8"/>
      <c r="T22" s="10"/>
      <c r="U22" s="8"/>
      <c r="V22" s="11"/>
      <c r="W22" s="8"/>
      <c r="X22" s="10"/>
      <c r="Y22" s="8"/>
      <c r="Z22" s="10"/>
      <c r="AA22" s="8"/>
      <c r="AB22" s="10"/>
      <c r="AC22" s="8"/>
      <c r="AD22" s="11"/>
      <c r="AE22" s="8"/>
      <c r="AF22" s="10"/>
      <c r="AG22" s="8"/>
      <c r="AH22" s="10"/>
      <c r="AI22" s="8"/>
      <c r="AJ22" s="10"/>
      <c r="AK22" s="8"/>
      <c r="AL22" s="11"/>
      <c r="AM22" s="8"/>
      <c r="AN22" s="10"/>
      <c r="AO22" s="8"/>
      <c r="AP22" s="10"/>
      <c r="AQ22" s="8"/>
      <c r="AR22" s="10"/>
      <c r="AS22" s="8"/>
      <c r="AT22" s="11"/>
      <c r="AU22" s="8"/>
      <c r="AV22" s="10"/>
      <c r="AW22" s="8"/>
      <c r="AX22" s="10"/>
      <c r="AY22" s="8"/>
      <c r="AZ22" s="10"/>
      <c r="BA22" s="8"/>
      <c r="BB22" s="11"/>
      <c r="BC22" s="8"/>
      <c r="BD22" s="10"/>
      <c r="BE22" s="8"/>
      <c r="BF22" s="10"/>
      <c r="BG22" s="8"/>
      <c r="BH22" s="10"/>
      <c r="BI22" s="8"/>
      <c r="BJ22" s="11"/>
      <c r="BK22" s="8"/>
      <c r="BL22" s="10"/>
      <c r="BM22" s="8"/>
      <c r="BN22" s="10"/>
      <c r="BO22" s="8"/>
      <c r="BP22" s="10"/>
      <c r="BQ22" s="8"/>
      <c r="BR22" s="11"/>
      <c r="BS22" s="8"/>
      <c r="BT22" s="10"/>
      <c r="BU22" s="8"/>
      <c r="BV22" s="10"/>
      <c r="BW22" s="8"/>
      <c r="BX22" s="10"/>
      <c r="BY22" s="8"/>
      <c r="BZ22" s="11"/>
      <c r="CA22" s="8"/>
      <c r="CB22" s="10"/>
      <c r="CC22" s="8"/>
      <c r="CD22" s="10"/>
      <c r="CE22" s="8"/>
      <c r="CF22" s="10"/>
      <c r="CG22" s="8"/>
      <c r="CH22" s="11"/>
      <c r="CI22" s="8"/>
      <c r="CJ22" s="10"/>
      <c r="CK22" s="8"/>
      <c r="CL22" s="10"/>
      <c r="CM22" s="8"/>
      <c r="CN22" s="10"/>
      <c r="CO22" s="8"/>
      <c r="CP22" s="11"/>
    </row>
    <row r="23" spans="1:94" x14ac:dyDescent="0.3">
      <c r="A23" s="2"/>
      <c r="B23" s="2"/>
      <c r="C23" s="2"/>
      <c r="D23" s="2"/>
      <c r="E23" s="2" t="s">
        <v>35</v>
      </c>
      <c r="F23" s="2"/>
      <c r="G23" s="2"/>
      <c r="H23" s="7">
        <f>ROUND(SUM(H11:H22),5)</f>
        <v>9357.5300000000007</v>
      </c>
      <c r="I23" s="8"/>
      <c r="J23" s="7">
        <f>ROUND(SUM(J11:J22),5)</f>
        <v>4350</v>
      </c>
      <c r="K23" s="8"/>
      <c r="L23" s="7">
        <f>ROUND((H23-J23),5)</f>
        <v>5007.53</v>
      </c>
      <c r="M23" s="8"/>
      <c r="N23" s="9">
        <f>ROUND(IF(J23=0, IF(H23=0, 0, 1), H23/J23),5)</f>
        <v>2.15116</v>
      </c>
      <c r="O23" s="8"/>
      <c r="P23" s="7">
        <f>ROUND(SUM(P11:P22),5)</f>
        <v>24824.46</v>
      </c>
      <c r="Q23" s="8"/>
      <c r="R23" s="7">
        <f>ROUND(SUM(R11:R22),5)</f>
        <v>14440</v>
      </c>
      <c r="S23" s="8"/>
      <c r="T23" s="7">
        <f>ROUND((P23-R23),5)</f>
        <v>10384.459999999999</v>
      </c>
      <c r="U23" s="8"/>
      <c r="V23" s="9">
        <f>ROUND(IF(R23=0, IF(P23=0, 0, 1), P23/R23),5)</f>
        <v>1.71915</v>
      </c>
      <c r="W23" s="8"/>
      <c r="X23" s="7">
        <f>ROUND(SUM(X11:X22),5)</f>
        <v>14735.73</v>
      </c>
      <c r="Y23" s="8"/>
      <c r="Z23" s="7">
        <f>ROUND(SUM(Z11:Z22),5)</f>
        <v>18470</v>
      </c>
      <c r="AA23" s="8"/>
      <c r="AB23" s="7">
        <f>ROUND((X23-Z23),5)</f>
        <v>-3734.27</v>
      </c>
      <c r="AC23" s="8"/>
      <c r="AD23" s="9">
        <f>ROUND(IF(Z23=0, IF(X23=0, 0, 1), X23/Z23),5)</f>
        <v>0.79781999999999997</v>
      </c>
      <c r="AE23" s="8"/>
      <c r="AF23" s="7">
        <f>ROUND(SUM(AF11:AF22),5)</f>
        <v>7139.3</v>
      </c>
      <c r="AG23" s="8"/>
      <c r="AH23" s="7">
        <f>ROUND(SUM(AH11:AH22),5)</f>
        <v>13020</v>
      </c>
      <c r="AI23" s="8"/>
      <c r="AJ23" s="7">
        <f>ROUND((AF23-AH23),5)</f>
        <v>-5880.7</v>
      </c>
      <c r="AK23" s="8"/>
      <c r="AL23" s="9">
        <f>ROUND(IF(AH23=0, IF(AF23=0, 0, 1), AF23/AH23),5)</f>
        <v>0.54832999999999998</v>
      </c>
      <c r="AM23" s="8"/>
      <c r="AN23" s="7">
        <f>ROUND(SUM(AN11:AN22),5)</f>
        <v>23698.18</v>
      </c>
      <c r="AO23" s="8"/>
      <c r="AP23" s="7">
        <f>ROUND(SUM(AP11:AP22),5)</f>
        <v>20600</v>
      </c>
      <c r="AQ23" s="8"/>
      <c r="AR23" s="7">
        <f>ROUND((AN23-AP23),5)</f>
        <v>3098.18</v>
      </c>
      <c r="AS23" s="8"/>
      <c r="AT23" s="9">
        <f>ROUND(IF(AP23=0, IF(AN23=0, 0, 1), AN23/AP23),5)</f>
        <v>1.1504000000000001</v>
      </c>
      <c r="AU23" s="8"/>
      <c r="AV23" s="7">
        <f>ROUND(SUM(AV11:AV22),5)</f>
        <v>21389.200000000001</v>
      </c>
      <c r="AW23" s="8"/>
      <c r="AX23" s="7">
        <f>ROUND(SUM(AX11:AX22),5)</f>
        <v>13900</v>
      </c>
      <c r="AY23" s="8"/>
      <c r="AZ23" s="7">
        <f>ROUND((AV23-AX23),5)</f>
        <v>7489.2</v>
      </c>
      <c r="BA23" s="8"/>
      <c r="BB23" s="9">
        <f>ROUND(IF(AX23=0, IF(AV23=0, 0, 1), AV23/AX23),5)</f>
        <v>1.5387900000000001</v>
      </c>
      <c r="BC23" s="8"/>
      <c r="BD23" s="7">
        <f>ROUND(SUM(BD11:BD22),5)</f>
        <v>22418.44</v>
      </c>
      <c r="BE23" s="8"/>
      <c r="BF23" s="7">
        <f>ROUND(SUM(BF11:BF22),5)</f>
        <v>10150</v>
      </c>
      <c r="BG23" s="8"/>
      <c r="BH23" s="7">
        <f>ROUND((BD23-BF23),5)</f>
        <v>12268.44</v>
      </c>
      <c r="BI23" s="8"/>
      <c r="BJ23" s="9">
        <f>ROUND(IF(BF23=0, IF(BD23=0, 0, 1), BD23/BF23),5)</f>
        <v>2.20871</v>
      </c>
      <c r="BK23" s="8"/>
      <c r="BL23" s="7">
        <f>ROUND(SUM(BL11:BL22),5)</f>
        <v>20704.41</v>
      </c>
      <c r="BM23" s="8"/>
      <c r="BN23" s="7">
        <f>ROUND(SUM(BN11:BN22),5)</f>
        <v>13475</v>
      </c>
      <c r="BO23" s="8"/>
      <c r="BP23" s="7">
        <f>ROUND((BL23-BN23),5)</f>
        <v>7229.41</v>
      </c>
      <c r="BQ23" s="8"/>
      <c r="BR23" s="9">
        <f>ROUND(IF(BN23=0, IF(BL23=0, 0, 1), BL23/BN23),5)</f>
        <v>1.53651</v>
      </c>
      <c r="BS23" s="8"/>
      <c r="BT23" s="7">
        <f>ROUND(SUM(BT11:BT22),5)</f>
        <v>16843.78</v>
      </c>
      <c r="BU23" s="8"/>
      <c r="BV23" s="7">
        <f>ROUND(SUM(BV11:BV22),5)</f>
        <v>11770</v>
      </c>
      <c r="BW23" s="8"/>
      <c r="BX23" s="7">
        <f>ROUND((BT23-BV23),5)</f>
        <v>5073.78</v>
      </c>
      <c r="BY23" s="8"/>
      <c r="BZ23" s="9">
        <f>ROUND(IF(BV23=0, IF(BT23=0, 0, 1), BT23/BV23),5)</f>
        <v>1.4310799999999999</v>
      </c>
      <c r="CA23" s="8"/>
      <c r="CB23" s="7">
        <f>ROUND(SUM(CB11:CB22),5)</f>
        <v>2866.86</v>
      </c>
      <c r="CC23" s="8"/>
      <c r="CD23" s="7">
        <f>ROUND(SUM(CD11:CD22),5)</f>
        <v>1612.89</v>
      </c>
      <c r="CE23" s="8"/>
      <c r="CF23" s="7">
        <f>ROUND((CB23-CD23),5)</f>
        <v>1253.97</v>
      </c>
      <c r="CG23" s="8"/>
      <c r="CH23" s="9">
        <f>ROUND(IF(CD23=0, IF(CB23=0, 0, 1), CB23/CD23),5)</f>
        <v>1.7774700000000001</v>
      </c>
      <c r="CI23" s="8"/>
      <c r="CJ23" s="7">
        <f>ROUND(H23+P23+X23+AF23+AN23+AV23+BD23+BL23+BT23+CB23,5)</f>
        <v>163977.89000000001</v>
      </c>
      <c r="CK23" s="8"/>
      <c r="CL23" s="7">
        <f>ROUND(J23+R23+Z23+AH23+AP23+AX23+BF23+BN23+BV23+CD23,5)</f>
        <v>121787.89</v>
      </c>
      <c r="CM23" s="8"/>
      <c r="CN23" s="7">
        <f>ROUND((CJ23-CL23),5)</f>
        <v>42190</v>
      </c>
      <c r="CO23" s="8"/>
      <c r="CP23" s="9">
        <f>ROUND(IF(CL23=0, IF(CJ23=0, 0, 1), CJ23/CL23),5)</f>
        <v>1.34642</v>
      </c>
    </row>
    <row r="24" spans="1:94" ht="28.8" customHeight="1" x14ac:dyDescent="0.3">
      <c r="A24" s="2"/>
      <c r="B24" s="2"/>
      <c r="C24" s="2"/>
      <c r="D24" s="2"/>
      <c r="E24" s="2" t="s">
        <v>36</v>
      </c>
      <c r="F24" s="2"/>
      <c r="G24" s="2"/>
      <c r="H24" s="7"/>
      <c r="I24" s="8"/>
      <c r="J24" s="7"/>
      <c r="K24" s="8"/>
      <c r="L24" s="7"/>
      <c r="M24" s="8"/>
      <c r="N24" s="9"/>
      <c r="O24" s="8"/>
      <c r="P24" s="7"/>
      <c r="Q24" s="8"/>
      <c r="R24" s="7"/>
      <c r="S24" s="8"/>
      <c r="T24" s="7"/>
      <c r="U24" s="8"/>
      <c r="V24" s="9"/>
      <c r="W24" s="8"/>
      <c r="X24" s="7"/>
      <c r="Y24" s="8"/>
      <c r="Z24" s="7"/>
      <c r="AA24" s="8"/>
      <c r="AB24" s="7"/>
      <c r="AC24" s="8"/>
      <c r="AD24" s="9"/>
      <c r="AE24" s="8"/>
      <c r="AF24" s="7"/>
      <c r="AG24" s="8"/>
      <c r="AH24" s="7"/>
      <c r="AI24" s="8"/>
      <c r="AJ24" s="7"/>
      <c r="AK24" s="8"/>
      <c r="AL24" s="9"/>
      <c r="AM24" s="8"/>
      <c r="AN24" s="7"/>
      <c r="AO24" s="8"/>
      <c r="AP24" s="7"/>
      <c r="AQ24" s="8"/>
      <c r="AR24" s="7"/>
      <c r="AS24" s="8"/>
      <c r="AT24" s="9"/>
      <c r="AU24" s="8"/>
      <c r="AV24" s="7"/>
      <c r="AW24" s="8"/>
      <c r="AX24" s="7"/>
      <c r="AY24" s="8"/>
      <c r="AZ24" s="7"/>
      <c r="BA24" s="8"/>
      <c r="BB24" s="9"/>
      <c r="BC24" s="8"/>
      <c r="BD24" s="7"/>
      <c r="BE24" s="8"/>
      <c r="BF24" s="7"/>
      <c r="BG24" s="8"/>
      <c r="BH24" s="7"/>
      <c r="BI24" s="8"/>
      <c r="BJ24" s="9"/>
      <c r="BK24" s="8"/>
      <c r="BL24" s="7"/>
      <c r="BM24" s="8"/>
      <c r="BN24" s="7"/>
      <c r="BO24" s="8"/>
      <c r="BP24" s="7"/>
      <c r="BQ24" s="8"/>
      <c r="BR24" s="9"/>
      <c r="BS24" s="8"/>
      <c r="BT24" s="7"/>
      <c r="BU24" s="8"/>
      <c r="BV24" s="7"/>
      <c r="BW24" s="8"/>
      <c r="BX24" s="7"/>
      <c r="BY24" s="8"/>
      <c r="BZ24" s="9"/>
      <c r="CA24" s="8"/>
      <c r="CB24" s="7"/>
      <c r="CC24" s="8"/>
      <c r="CD24" s="7"/>
      <c r="CE24" s="8"/>
      <c r="CF24" s="7"/>
      <c r="CG24" s="8"/>
      <c r="CH24" s="9"/>
      <c r="CI24" s="8"/>
      <c r="CJ24" s="7"/>
      <c r="CK24" s="8"/>
      <c r="CL24" s="7"/>
      <c r="CM24" s="8"/>
      <c r="CN24" s="7"/>
      <c r="CO24" s="8"/>
      <c r="CP24" s="9"/>
    </row>
    <row r="25" spans="1:94" x14ac:dyDescent="0.3">
      <c r="A25" s="2"/>
      <c r="B25" s="2"/>
      <c r="C25" s="2"/>
      <c r="D25" s="2"/>
      <c r="E25" s="2"/>
      <c r="F25" s="2" t="s">
        <v>37</v>
      </c>
      <c r="G25" s="2"/>
      <c r="H25" s="7"/>
      <c r="I25" s="8"/>
      <c r="J25" s="7"/>
      <c r="K25" s="8"/>
      <c r="L25" s="7"/>
      <c r="M25" s="8"/>
      <c r="N25" s="9"/>
      <c r="O25" s="8"/>
      <c r="P25" s="7">
        <v>3921.81</v>
      </c>
      <c r="Q25" s="8"/>
      <c r="R25" s="7">
        <v>3750</v>
      </c>
      <c r="S25" s="8"/>
      <c r="T25" s="7">
        <f>ROUND((P25-R25),5)</f>
        <v>171.81</v>
      </c>
      <c r="U25" s="8"/>
      <c r="V25" s="9">
        <f>ROUND(IF(R25=0, IF(P25=0, 0, 1), P25/R25),5)</f>
        <v>1.04582</v>
      </c>
      <c r="W25" s="8"/>
      <c r="X25" s="7">
        <v>3818.98</v>
      </c>
      <c r="Y25" s="8"/>
      <c r="Z25" s="7"/>
      <c r="AA25" s="8"/>
      <c r="AB25" s="7">
        <f>ROUND((X25-Z25),5)</f>
        <v>3818.98</v>
      </c>
      <c r="AC25" s="8"/>
      <c r="AD25" s="9">
        <f>ROUND(IF(Z25=0, IF(X25=0, 0, 1), X25/Z25),5)</f>
        <v>1</v>
      </c>
      <c r="AE25" s="8"/>
      <c r="AF25" s="7"/>
      <c r="AG25" s="8"/>
      <c r="AH25" s="7"/>
      <c r="AI25" s="8"/>
      <c r="AJ25" s="7"/>
      <c r="AK25" s="8"/>
      <c r="AL25" s="9"/>
      <c r="AM25" s="8"/>
      <c r="AN25" s="7">
        <v>3909.5</v>
      </c>
      <c r="AO25" s="8"/>
      <c r="AP25" s="7">
        <v>3750</v>
      </c>
      <c r="AQ25" s="8"/>
      <c r="AR25" s="7">
        <f>ROUND((AN25-AP25),5)</f>
        <v>159.5</v>
      </c>
      <c r="AS25" s="8"/>
      <c r="AT25" s="9">
        <f>ROUND(IF(AP25=0, IF(AN25=0, 0, 1), AN25/AP25),5)</f>
        <v>1.04253</v>
      </c>
      <c r="AU25" s="8"/>
      <c r="AV25" s="7"/>
      <c r="AW25" s="8"/>
      <c r="AX25" s="7"/>
      <c r="AY25" s="8"/>
      <c r="AZ25" s="7"/>
      <c r="BA25" s="8"/>
      <c r="BB25" s="9"/>
      <c r="BC25" s="8"/>
      <c r="BD25" s="7"/>
      <c r="BE25" s="8"/>
      <c r="BF25" s="7"/>
      <c r="BG25" s="8"/>
      <c r="BH25" s="7"/>
      <c r="BI25" s="8"/>
      <c r="BJ25" s="9"/>
      <c r="BK25" s="8"/>
      <c r="BL25" s="7">
        <v>3906.05</v>
      </c>
      <c r="BM25" s="8"/>
      <c r="BN25" s="7">
        <v>3750</v>
      </c>
      <c r="BO25" s="8"/>
      <c r="BP25" s="7">
        <f>ROUND((BL25-BN25),5)</f>
        <v>156.05000000000001</v>
      </c>
      <c r="BQ25" s="8"/>
      <c r="BR25" s="9">
        <f>ROUND(IF(BN25=0, IF(BL25=0, 0, 1), BL25/BN25),5)</f>
        <v>1.0416099999999999</v>
      </c>
      <c r="BS25" s="8"/>
      <c r="BT25" s="7"/>
      <c r="BU25" s="8"/>
      <c r="BV25" s="7"/>
      <c r="BW25" s="8"/>
      <c r="BX25" s="7"/>
      <c r="BY25" s="8"/>
      <c r="BZ25" s="9"/>
      <c r="CA25" s="8"/>
      <c r="CB25" s="7"/>
      <c r="CC25" s="8"/>
      <c r="CD25" s="7"/>
      <c r="CE25" s="8"/>
      <c r="CF25" s="7"/>
      <c r="CG25" s="8"/>
      <c r="CH25" s="9"/>
      <c r="CI25" s="8"/>
      <c r="CJ25" s="7">
        <f>ROUND(H25+P25+X25+AF25+AN25+AV25+BD25+BL25+BT25+CB25,5)</f>
        <v>15556.34</v>
      </c>
      <c r="CK25" s="8"/>
      <c r="CL25" s="7">
        <f>ROUND(J25+R25+Z25+AH25+AP25+AX25+BF25+BN25+BV25+CD25,5)</f>
        <v>11250</v>
      </c>
      <c r="CM25" s="8"/>
      <c r="CN25" s="7">
        <f>ROUND((CJ25-CL25),5)</f>
        <v>4306.34</v>
      </c>
      <c r="CO25" s="8"/>
      <c r="CP25" s="9">
        <f>ROUND(IF(CL25=0, IF(CJ25=0, 0, 1), CJ25/CL25),5)</f>
        <v>1.38279</v>
      </c>
    </row>
    <row r="26" spans="1:94" ht="15" thickBot="1" x14ac:dyDescent="0.35">
      <c r="A26" s="2"/>
      <c r="B26" s="2"/>
      <c r="C26" s="2"/>
      <c r="D26" s="2"/>
      <c r="E26" s="2"/>
      <c r="F26" s="2" t="s">
        <v>38</v>
      </c>
      <c r="G26" s="2"/>
      <c r="H26" s="10"/>
      <c r="I26" s="8"/>
      <c r="J26" s="10"/>
      <c r="K26" s="8"/>
      <c r="L26" s="10"/>
      <c r="M26" s="8"/>
      <c r="N26" s="11"/>
      <c r="O26" s="8"/>
      <c r="P26" s="10"/>
      <c r="Q26" s="8"/>
      <c r="R26" s="10"/>
      <c r="S26" s="8"/>
      <c r="T26" s="10"/>
      <c r="U26" s="8"/>
      <c r="V26" s="11"/>
      <c r="W26" s="8"/>
      <c r="X26" s="10"/>
      <c r="Y26" s="8"/>
      <c r="Z26" s="10"/>
      <c r="AA26" s="8"/>
      <c r="AB26" s="10"/>
      <c r="AC26" s="8"/>
      <c r="AD26" s="11"/>
      <c r="AE26" s="8"/>
      <c r="AF26" s="10"/>
      <c r="AG26" s="8"/>
      <c r="AH26" s="10"/>
      <c r="AI26" s="8"/>
      <c r="AJ26" s="10"/>
      <c r="AK26" s="8"/>
      <c r="AL26" s="11"/>
      <c r="AM26" s="8"/>
      <c r="AN26" s="10"/>
      <c r="AO26" s="8"/>
      <c r="AP26" s="10"/>
      <c r="AQ26" s="8"/>
      <c r="AR26" s="10"/>
      <c r="AS26" s="8"/>
      <c r="AT26" s="11"/>
      <c r="AU26" s="8"/>
      <c r="AV26" s="10"/>
      <c r="AW26" s="8"/>
      <c r="AX26" s="10"/>
      <c r="AY26" s="8"/>
      <c r="AZ26" s="10"/>
      <c r="BA26" s="8"/>
      <c r="BB26" s="11"/>
      <c r="BC26" s="8"/>
      <c r="BD26" s="10"/>
      <c r="BE26" s="8"/>
      <c r="BF26" s="10"/>
      <c r="BG26" s="8"/>
      <c r="BH26" s="10"/>
      <c r="BI26" s="8"/>
      <c r="BJ26" s="11"/>
      <c r="BK26" s="8"/>
      <c r="BL26" s="10"/>
      <c r="BM26" s="8"/>
      <c r="BN26" s="10"/>
      <c r="BO26" s="8"/>
      <c r="BP26" s="10"/>
      <c r="BQ26" s="8"/>
      <c r="BR26" s="11"/>
      <c r="BS26" s="8"/>
      <c r="BT26" s="10"/>
      <c r="BU26" s="8"/>
      <c r="BV26" s="10"/>
      <c r="BW26" s="8"/>
      <c r="BX26" s="10"/>
      <c r="BY26" s="8"/>
      <c r="BZ26" s="11"/>
      <c r="CA26" s="8"/>
      <c r="CB26" s="10"/>
      <c r="CC26" s="8"/>
      <c r="CD26" s="10"/>
      <c r="CE26" s="8"/>
      <c r="CF26" s="10"/>
      <c r="CG26" s="8"/>
      <c r="CH26" s="11"/>
      <c r="CI26" s="8"/>
      <c r="CJ26" s="10"/>
      <c r="CK26" s="8"/>
      <c r="CL26" s="10"/>
      <c r="CM26" s="8"/>
      <c r="CN26" s="10"/>
      <c r="CO26" s="8"/>
      <c r="CP26" s="11"/>
    </row>
    <row r="27" spans="1:94" x14ac:dyDescent="0.3">
      <c r="A27" s="2"/>
      <c r="B27" s="2"/>
      <c r="C27" s="2"/>
      <c r="D27" s="2"/>
      <c r="E27" s="2" t="s">
        <v>39</v>
      </c>
      <c r="F27" s="2"/>
      <c r="G27" s="2"/>
      <c r="H27" s="7"/>
      <c r="I27" s="8"/>
      <c r="J27" s="7"/>
      <c r="K27" s="8"/>
      <c r="L27" s="7"/>
      <c r="M27" s="8"/>
      <c r="N27" s="9"/>
      <c r="O27" s="8"/>
      <c r="P27" s="7">
        <f>ROUND(SUM(P24:P26),5)</f>
        <v>3921.81</v>
      </c>
      <c r="Q27" s="8"/>
      <c r="R27" s="7">
        <f>ROUND(SUM(R24:R26),5)</f>
        <v>3750</v>
      </c>
      <c r="S27" s="8"/>
      <c r="T27" s="7">
        <f>ROUND((P27-R27),5)</f>
        <v>171.81</v>
      </c>
      <c r="U27" s="8"/>
      <c r="V27" s="9">
        <f>ROUND(IF(R27=0, IF(P27=0, 0, 1), P27/R27),5)</f>
        <v>1.04582</v>
      </c>
      <c r="W27" s="8"/>
      <c r="X27" s="7">
        <f>ROUND(SUM(X24:X26),5)</f>
        <v>3818.98</v>
      </c>
      <c r="Y27" s="8"/>
      <c r="Z27" s="7"/>
      <c r="AA27" s="8"/>
      <c r="AB27" s="7">
        <f>ROUND((X27-Z27),5)</f>
        <v>3818.98</v>
      </c>
      <c r="AC27" s="8"/>
      <c r="AD27" s="9">
        <f>ROUND(IF(Z27=0, IF(X27=0, 0, 1), X27/Z27),5)</f>
        <v>1</v>
      </c>
      <c r="AE27" s="8"/>
      <c r="AF27" s="7"/>
      <c r="AG27" s="8"/>
      <c r="AH27" s="7"/>
      <c r="AI27" s="8"/>
      <c r="AJ27" s="7"/>
      <c r="AK27" s="8"/>
      <c r="AL27" s="9"/>
      <c r="AM27" s="8"/>
      <c r="AN27" s="7">
        <f>ROUND(SUM(AN24:AN26),5)</f>
        <v>3909.5</v>
      </c>
      <c r="AO27" s="8"/>
      <c r="AP27" s="7">
        <f>ROUND(SUM(AP24:AP26),5)</f>
        <v>3750</v>
      </c>
      <c r="AQ27" s="8"/>
      <c r="AR27" s="7">
        <f>ROUND((AN27-AP27),5)</f>
        <v>159.5</v>
      </c>
      <c r="AS27" s="8"/>
      <c r="AT27" s="9">
        <f>ROUND(IF(AP27=0, IF(AN27=0, 0, 1), AN27/AP27),5)</f>
        <v>1.04253</v>
      </c>
      <c r="AU27" s="8"/>
      <c r="AV27" s="7"/>
      <c r="AW27" s="8"/>
      <c r="AX27" s="7"/>
      <c r="AY27" s="8"/>
      <c r="AZ27" s="7"/>
      <c r="BA27" s="8"/>
      <c r="BB27" s="9"/>
      <c r="BC27" s="8"/>
      <c r="BD27" s="7"/>
      <c r="BE27" s="8"/>
      <c r="BF27" s="7"/>
      <c r="BG27" s="8"/>
      <c r="BH27" s="7"/>
      <c r="BI27" s="8"/>
      <c r="BJ27" s="9"/>
      <c r="BK27" s="8"/>
      <c r="BL27" s="7">
        <f>ROUND(SUM(BL24:BL26),5)</f>
        <v>3906.05</v>
      </c>
      <c r="BM27" s="8"/>
      <c r="BN27" s="7">
        <f>ROUND(SUM(BN24:BN26),5)</f>
        <v>3750</v>
      </c>
      <c r="BO27" s="8"/>
      <c r="BP27" s="7">
        <f>ROUND((BL27-BN27),5)</f>
        <v>156.05000000000001</v>
      </c>
      <c r="BQ27" s="8"/>
      <c r="BR27" s="9">
        <f>ROUND(IF(BN27=0, IF(BL27=0, 0, 1), BL27/BN27),5)</f>
        <v>1.0416099999999999</v>
      </c>
      <c r="BS27" s="8"/>
      <c r="BT27" s="7"/>
      <c r="BU27" s="8"/>
      <c r="BV27" s="7"/>
      <c r="BW27" s="8"/>
      <c r="BX27" s="7"/>
      <c r="BY27" s="8"/>
      <c r="BZ27" s="9"/>
      <c r="CA27" s="8"/>
      <c r="CB27" s="7"/>
      <c r="CC27" s="8"/>
      <c r="CD27" s="7"/>
      <c r="CE27" s="8"/>
      <c r="CF27" s="7"/>
      <c r="CG27" s="8"/>
      <c r="CH27" s="9"/>
      <c r="CI27" s="8"/>
      <c r="CJ27" s="7">
        <f>ROUND(H27+P27+X27+AF27+AN27+AV27+BD27+BL27+BT27+CB27,5)</f>
        <v>15556.34</v>
      </c>
      <c r="CK27" s="8"/>
      <c r="CL27" s="7">
        <f>ROUND(J27+R27+Z27+AH27+AP27+AX27+BF27+BN27+BV27+CD27,5)</f>
        <v>11250</v>
      </c>
      <c r="CM27" s="8"/>
      <c r="CN27" s="7">
        <f>ROUND((CJ27-CL27),5)</f>
        <v>4306.34</v>
      </c>
      <c r="CO27" s="8"/>
      <c r="CP27" s="9">
        <f>ROUND(IF(CL27=0, IF(CJ27=0, 0, 1), CJ27/CL27),5)</f>
        <v>1.38279</v>
      </c>
    </row>
    <row r="28" spans="1:94" ht="28.8" customHeight="1" x14ac:dyDescent="0.3">
      <c r="A28" s="2"/>
      <c r="B28" s="2"/>
      <c r="C28" s="2"/>
      <c r="D28" s="2"/>
      <c r="E28" s="2" t="s">
        <v>40</v>
      </c>
      <c r="F28" s="2"/>
      <c r="G28" s="2"/>
      <c r="H28" s="7"/>
      <c r="I28" s="8"/>
      <c r="J28" s="7"/>
      <c r="K28" s="8"/>
      <c r="L28" s="7"/>
      <c r="M28" s="8"/>
      <c r="N28" s="9"/>
      <c r="O28" s="8"/>
      <c r="P28" s="7">
        <v>300</v>
      </c>
      <c r="Q28" s="8"/>
      <c r="R28" s="7"/>
      <c r="S28" s="8"/>
      <c r="T28" s="7">
        <f>ROUND((P28-R28),5)</f>
        <v>300</v>
      </c>
      <c r="U28" s="8"/>
      <c r="V28" s="9">
        <f>ROUND(IF(R28=0, IF(P28=0, 0, 1), P28/R28),5)</f>
        <v>1</v>
      </c>
      <c r="W28" s="8"/>
      <c r="X28" s="7"/>
      <c r="Y28" s="8"/>
      <c r="Z28" s="7">
        <v>100</v>
      </c>
      <c r="AA28" s="8"/>
      <c r="AB28" s="7">
        <f>ROUND((X28-Z28),5)</f>
        <v>-100</v>
      </c>
      <c r="AC28" s="8"/>
      <c r="AD28" s="9"/>
      <c r="AE28" s="8"/>
      <c r="AF28" s="7"/>
      <c r="AG28" s="8"/>
      <c r="AH28" s="7">
        <v>500</v>
      </c>
      <c r="AI28" s="8"/>
      <c r="AJ28" s="7">
        <f>ROUND((AF28-AH28),5)</f>
        <v>-500</v>
      </c>
      <c r="AK28" s="8"/>
      <c r="AL28" s="9"/>
      <c r="AM28" s="8"/>
      <c r="AN28" s="7"/>
      <c r="AO28" s="8"/>
      <c r="AP28" s="7">
        <v>500</v>
      </c>
      <c r="AQ28" s="8"/>
      <c r="AR28" s="7">
        <f>ROUND((AN28-AP28),5)</f>
        <v>-500</v>
      </c>
      <c r="AS28" s="8"/>
      <c r="AT28" s="9"/>
      <c r="AU28" s="8"/>
      <c r="AV28" s="7"/>
      <c r="AW28" s="8"/>
      <c r="AX28" s="7">
        <v>500</v>
      </c>
      <c r="AY28" s="8"/>
      <c r="AZ28" s="7">
        <f>ROUND((AV28-AX28),5)</f>
        <v>-500</v>
      </c>
      <c r="BA28" s="8"/>
      <c r="BB28" s="9"/>
      <c r="BC28" s="8"/>
      <c r="BD28" s="7"/>
      <c r="BE28" s="8"/>
      <c r="BF28" s="7">
        <v>500</v>
      </c>
      <c r="BG28" s="8"/>
      <c r="BH28" s="7">
        <f>ROUND((BD28-BF28),5)</f>
        <v>-500</v>
      </c>
      <c r="BI28" s="8"/>
      <c r="BJ28" s="9"/>
      <c r="BK28" s="8"/>
      <c r="BL28" s="7">
        <v>125</v>
      </c>
      <c r="BM28" s="8"/>
      <c r="BN28" s="7">
        <v>500</v>
      </c>
      <c r="BO28" s="8"/>
      <c r="BP28" s="7">
        <f>ROUND((BL28-BN28),5)</f>
        <v>-375</v>
      </c>
      <c r="BQ28" s="8"/>
      <c r="BR28" s="9">
        <f>ROUND(IF(BN28=0, IF(BL28=0, 0, 1), BL28/BN28),5)</f>
        <v>0.25</v>
      </c>
      <c r="BS28" s="8"/>
      <c r="BT28" s="7">
        <v>125</v>
      </c>
      <c r="BU28" s="8"/>
      <c r="BV28" s="7">
        <v>500</v>
      </c>
      <c r="BW28" s="8"/>
      <c r="BX28" s="7">
        <f>ROUND((BT28-BV28),5)</f>
        <v>-375</v>
      </c>
      <c r="BY28" s="8"/>
      <c r="BZ28" s="9">
        <f>ROUND(IF(BV28=0, IF(BT28=0, 0, 1), BT28/BV28),5)</f>
        <v>0.25</v>
      </c>
      <c r="CA28" s="8"/>
      <c r="CB28" s="7"/>
      <c r="CC28" s="8"/>
      <c r="CD28" s="7">
        <v>64.52</v>
      </c>
      <c r="CE28" s="8"/>
      <c r="CF28" s="7">
        <f>ROUND((CB28-CD28),5)</f>
        <v>-64.52</v>
      </c>
      <c r="CG28" s="8"/>
      <c r="CH28" s="9"/>
      <c r="CI28" s="8"/>
      <c r="CJ28" s="7">
        <f>ROUND(H28+P28+X28+AF28+AN28+AV28+BD28+BL28+BT28+CB28,5)</f>
        <v>550</v>
      </c>
      <c r="CK28" s="8"/>
      <c r="CL28" s="7">
        <f>ROUND(J28+R28+Z28+AH28+AP28+AX28+BF28+BN28+BV28+CD28,5)</f>
        <v>3164.52</v>
      </c>
      <c r="CM28" s="8"/>
      <c r="CN28" s="7">
        <f>ROUND((CJ28-CL28),5)</f>
        <v>-2614.52</v>
      </c>
      <c r="CO28" s="8"/>
      <c r="CP28" s="9">
        <f>ROUND(IF(CL28=0, IF(CJ28=0, 0, 1), CJ28/CL28),5)</f>
        <v>0.17380000000000001</v>
      </c>
    </row>
    <row r="29" spans="1:94" x14ac:dyDescent="0.3">
      <c r="A29" s="2"/>
      <c r="B29" s="2"/>
      <c r="C29" s="2"/>
      <c r="D29" s="2"/>
      <c r="E29" s="2" t="s">
        <v>41</v>
      </c>
      <c r="F29" s="2"/>
      <c r="G29" s="2"/>
      <c r="H29" s="7"/>
      <c r="I29" s="8"/>
      <c r="J29" s="7"/>
      <c r="K29" s="8"/>
      <c r="L29" s="7"/>
      <c r="M29" s="8"/>
      <c r="N29" s="9"/>
      <c r="O29" s="8"/>
      <c r="P29" s="7"/>
      <c r="Q29" s="8"/>
      <c r="R29" s="7"/>
      <c r="S29" s="8"/>
      <c r="T29" s="7"/>
      <c r="U29" s="8"/>
      <c r="V29" s="9"/>
      <c r="W29" s="8"/>
      <c r="X29" s="7"/>
      <c r="Y29" s="8"/>
      <c r="Z29" s="7"/>
      <c r="AA29" s="8"/>
      <c r="AB29" s="7"/>
      <c r="AC29" s="8"/>
      <c r="AD29" s="9"/>
      <c r="AE29" s="8"/>
      <c r="AF29" s="7"/>
      <c r="AG29" s="8"/>
      <c r="AH29" s="7"/>
      <c r="AI29" s="8"/>
      <c r="AJ29" s="7"/>
      <c r="AK29" s="8"/>
      <c r="AL29" s="9"/>
      <c r="AM29" s="8"/>
      <c r="AN29" s="7"/>
      <c r="AO29" s="8"/>
      <c r="AP29" s="7"/>
      <c r="AQ29" s="8"/>
      <c r="AR29" s="7"/>
      <c r="AS29" s="8"/>
      <c r="AT29" s="9"/>
      <c r="AU29" s="8"/>
      <c r="AV29" s="7"/>
      <c r="AW29" s="8"/>
      <c r="AX29" s="7"/>
      <c r="AY29" s="8"/>
      <c r="AZ29" s="7"/>
      <c r="BA29" s="8"/>
      <c r="BB29" s="9"/>
      <c r="BC29" s="8"/>
      <c r="BD29" s="7"/>
      <c r="BE29" s="8"/>
      <c r="BF29" s="7"/>
      <c r="BG29" s="8"/>
      <c r="BH29" s="7"/>
      <c r="BI29" s="8"/>
      <c r="BJ29" s="9"/>
      <c r="BK29" s="8"/>
      <c r="BL29" s="7"/>
      <c r="BM29" s="8"/>
      <c r="BN29" s="7"/>
      <c r="BO29" s="8"/>
      <c r="BP29" s="7"/>
      <c r="BQ29" s="8"/>
      <c r="BR29" s="9"/>
      <c r="BS29" s="8"/>
      <c r="BT29" s="7"/>
      <c r="BU29" s="8"/>
      <c r="BV29" s="7"/>
      <c r="BW29" s="8"/>
      <c r="BX29" s="7"/>
      <c r="BY29" s="8"/>
      <c r="BZ29" s="9"/>
      <c r="CA29" s="8"/>
      <c r="CB29" s="7"/>
      <c r="CC29" s="8"/>
      <c r="CD29" s="7"/>
      <c r="CE29" s="8"/>
      <c r="CF29" s="7"/>
      <c r="CG29" s="8"/>
      <c r="CH29" s="9"/>
      <c r="CI29" s="8"/>
      <c r="CJ29" s="7"/>
      <c r="CK29" s="8"/>
      <c r="CL29" s="7"/>
      <c r="CM29" s="8"/>
      <c r="CN29" s="7"/>
      <c r="CO29" s="8"/>
      <c r="CP29" s="9"/>
    </row>
    <row r="30" spans="1:94" x14ac:dyDescent="0.3">
      <c r="A30" s="2"/>
      <c r="B30" s="2"/>
      <c r="C30" s="2"/>
      <c r="D30" s="2"/>
      <c r="E30" s="2" t="s">
        <v>42</v>
      </c>
      <c r="F30" s="2"/>
      <c r="G30" s="2"/>
      <c r="H30" s="7"/>
      <c r="I30" s="8"/>
      <c r="J30" s="7"/>
      <c r="K30" s="8"/>
      <c r="L30" s="7"/>
      <c r="M30" s="8"/>
      <c r="N30" s="9"/>
      <c r="O30" s="8"/>
      <c r="P30" s="7"/>
      <c r="Q30" s="8"/>
      <c r="R30" s="7"/>
      <c r="S30" s="8"/>
      <c r="T30" s="7"/>
      <c r="U30" s="8"/>
      <c r="V30" s="9"/>
      <c r="W30" s="8"/>
      <c r="X30" s="7"/>
      <c r="Y30" s="8"/>
      <c r="Z30" s="7"/>
      <c r="AA30" s="8"/>
      <c r="AB30" s="7"/>
      <c r="AC30" s="8"/>
      <c r="AD30" s="9"/>
      <c r="AE30" s="8"/>
      <c r="AF30" s="7"/>
      <c r="AG30" s="8"/>
      <c r="AH30" s="7"/>
      <c r="AI30" s="8"/>
      <c r="AJ30" s="7"/>
      <c r="AK30" s="8"/>
      <c r="AL30" s="9"/>
      <c r="AM30" s="8"/>
      <c r="AN30" s="7"/>
      <c r="AO30" s="8"/>
      <c r="AP30" s="7"/>
      <c r="AQ30" s="8"/>
      <c r="AR30" s="7"/>
      <c r="AS30" s="8"/>
      <c r="AT30" s="9"/>
      <c r="AU30" s="8"/>
      <c r="AV30" s="7"/>
      <c r="AW30" s="8"/>
      <c r="AX30" s="7"/>
      <c r="AY30" s="8"/>
      <c r="AZ30" s="7"/>
      <c r="BA30" s="8"/>
      <c r="BB30" s="9"/>
      <c r="BC30" s="8"/>
      <c r="BD30" s="7"/>
      <c r="BE30" s="8"/>
      <c r="BF30" s="7"/>
      <c r="BG30" s="8"/>
      <c r="BH30" s="7"/>
      <c r="BI30" s="8"/>
      <c r="BJ30" s="9"/>
      <c r="BK30" s="8"/>
      <c r="BL30" s="7"/>
      <c r="BM30" s="8"/>
      <c r="BN30" s="7"/>
      <c r="BO30" s="8"/>
      <c r="BP30" s="7"/>
      <c r="BQ30" s="8"/>
      <c r="BR30" s="9"/>
      <c r="BS30" s="8"/>
      <c r="BT30" s="7"/>
      <c r="BU30" s="8"/>
      <c r="BV30" s="7"/>
      <c r="BW30" s="8"/>
      <c r="BX30" s="7"/>
      <c r="BY30" s="8"/>
      <c r="BZ30" s="9"/>
      <c r="CA30" s="8"/>
      <c r="CB30" s="7"/>
      <c r="CC30" s="8"/>
      <c r="CD30" s="7"/>
      <c r="CE30" s="8"/>
      <c r="CF30" s="7"/>
      <c r="CG30" s="8"/>
      <c r="CH30" s="9"/>
      <c r="CI30" s="8"/>
      <c r="CJ30" s="7"/>
      <c r="CK30" s="8"/>
      <c r="CL30" s="7"/>
      <c r="CM30" s="8"/>
      <c r="CN30" s="7"/>
      <c r="CO30" s="8"/>
      <c r="CP30" s="9"/>
    </row>
    <row r="31" spans="1:94" x14ac:dyDescent="0.3">
      <c r="A31" s="2"/>
      <c r="B31" s="2"/>
      <c r="C31" s="2"/>
      <c r="D31" s="2"/>
      <c r="E31" s="2"/>
      <c r="F31" s="2" t="s">
        <v>43</v>
      </c>
      <c r="G31" s="2"/>
      <c r="H31" s="7">
        <v>972.66</v>
      </c>
      <c r="I31" s="8"/>
      <c r="J31" s="7">
        <v>900</v>
      </c>
      <c r="K31" s="8"/>
      <c r="L31" s="7">
        <f>ROUND((H31-J31),5)</f>
        <v>72.66</v>
      </c>
      <c r="M31" s="8"/>
      <c r="N31" s="9">
        <f>ROUND(IF(J31=0, IF(H31=0, 0, 1), H31/J31),5)</f>
        <v>1.08073</v>
      </c>
      <c r="O31" s="8"/>
      <c r="P31" s="7">
        <v>1469.3</v>
      </c>
      <c r="Q31" s="8"/>
      <c r="R31" s="7">
        <v>900</v>
      </c>
      <c r="S31" s="8"/>
      <c r="T31" s="7">
        <f>ROUND((P31-R31),5)</f>
        <v>569.29999999999995</v>
      </c>
      <c r="U31" s="8"/>
      <c r="V31" s="9">
        <f>ROUND(IF(R31=0, IF(P31=0, 0, 1), P31/R31),5)</f>
        <v>1.63256</v>
      </c>
      <c r="W31" s="8"/>
      <c r="X31" s="7">
        <v>1337</v>
      </c>
      <c r="Y31" s="8"/>
      <c r="Z31" s="7">
        <v>1000</v>
      </c>
      <c r="AA31" s="8"/>
      <c r="AB31" s="7">
        <f>ROUND((X31-Z31),5)</f>
        <v>337</v>
      </c>
      <c r="AC31" s="8"/>
      <c r="AD31" s="9">
        <f>ROUND(IF(Z31=0, IF(X31=0, 0, 1), X31/Z31),5)</f>
        <v>1.337</v>
      </c>
      <c r="AE31" s="8"/>
      <c r="AF31" s="7">
        <v>3067.47</v>
      </c>
      <c r="AG31" s="8"/>
      <c r="AH31" s="7">
        <v>1000</v>
      </c>
      <c r="AI31" s="8"/>
      <c r="AJ31" s="7">
        <f>ROUND((AF31-AH31),5)</f>
        <v>2067.4699999999998</v>
      </c>
      <c r="AK31" s="8"/>
      <c r="AL31" s="9">
        <f>ROUND(IF(AH31=0, IF(AF31=0, 0, 1), AF31/AH31),5)</f>
        <v>3.0674700000000001</v>
      </c>
      <c r="AM31" s="8"/>
      <c r="AN31" s="7">
        <v>1355.91</v>
      </c>
      <c r="AO31" s="8"/>
      <c r="AP31" s="7">
        <v>1000</v>
      </c>
      <c r="AQ31" s="8"/>
      <c r="AR31" s="7">
        <f>ROUND((AN31-AP31),5)</f>
        <v>355.91</v>
      </c>
      <c r="AS31" s="8"/>
      <c r="AT31" s="9">
        <f>ROUND(IF(AP31=0, IF(AN31=0, 0, 1), AN31/AP31),5)</f>
        <v>1.3559099999999999</v>
      </c>
      <c r="AU31" s="8"/>
      <c r="AV31" s="7">
        <v>659.68</v>
      </c>
      <c r="AW31" s="8"/>
      <c r="AX31" s="7">
        <v>900</v>
      </c>
      <c r="AY31" s="8"/>
      <c r="AZ31" s="7">
        <f>ROUND((AV31-AX31),5)</f>
        <v>-240.32</v>
      </c>
      <c r="BA31" s="8"/>
      <c r="BB31" s="9">
        <f>ROUND(IF(AX31=0, IF(AV31=0, 0, 1), AV31/AX31),5)</f>
        <v>0.73297999999999996</v>
      </c>
      <c r="BC31" s="8"/>
      <c r="BD31" s="7">
        <v>415.16</v>
      </c>
      <c r="BE31" s="8"/>
      <c r="BF31" s="7">
        <v>1000</v>
      </c>
      <c r="BG31" s="8"/>
      <c r="BH31" s="7">
        <f>ROUND((BD31-BF31),5)</f>
        <v>-584.84</v>
      </c>
      <c r="BI31" s="8"/>
      <c r="BJ31" s="9">
        <f>ROUND(IF(BF31=0, IF(BD31=0, 0, 1), BD31/BF31),5)</f>
        <v>0.41515999999999997</v>
      </c>
      <c r="BK31" s="8"/>
      <c r="BL31" s="7">
        <v>697.91</v>
      </c>
      <c r="BM31" s="8"/>
      <c r="BN31" s="7">
        <v>900</v>
      </c>
      <c r="BO31" s="8"/>
      <c r="BP31" s="7">
        <f>ROUND((BL31-BN31),5)</f>
        <v>-202.09</v>
      </c>
      <c r="BQ31" s="8"/>
      <c r="BR31" s="9">
        <f>ROUND(IF(BN31=0, IF(BL31=0, 0, 1), BL31/BN31),5)</f>
        <v>0.77546000000000004</v>
      </c>
      <c r="BS31" s="8"/>
      <c r="BT31" s="7">
        <v>753.92</v>
      </c>
      <c r="BU31" s="8"/>
      <c r="BV31" s="7">
        <v>900</v>
      </c>
      <c r="BW31" s="8"/>
      <c r="BX31" s="7">
        <f>ROUND((BT31-BV31),5)</f>
        <v>-146.08000000000001</v>
      </c>
      <c r="BY31" s="8"/>
      <c r="BZ31" s="9">
        <f>ROUND(IF(BV31=0, IF(BT31=0, 0, 1), BT31/BV31),5)</f>
        <v>0.83769000000000005</v>
      </c>
      <c r="CA31" s="8"/>
      <c r="CB31" s="7"/>
      <c r="CC31" s="8"/>
      <c r="CD31" s="7">
        <v>232.26</v>
      </c>
      <c r="CE31" s="8"/>
      <c r="CF31" s="7">
        <f>ROUND((CB31-CD31),5)</f>
        <v>-232.26</v>
      </c>
      <c r="CG31" s="8"/>
      <c r="CH31" s="9"/>
      <c r="CI31" s="8"/>
      <c r="CJ31" s="7">
        <f>ROUND(H31+P31+X31+AF31+AN31+AV31+BD31+BL31+BT31+CB31,5)</f>
        <v>10729.01</v>
      </c>
      <c r="CK31" s="8"/>
      <c r="CL31" s="7">
        <f>ROUND(J31+R31+Z31+AH31+AP31+AX31+BF31+BN31+BV31+CD31,5)</f>
        <v>8732.26</v>
      </c>
      <c r="CM31" s="8"/>
      <c r="CN31" s="7">
        <f>ROUND((CJ31-CL31),5)</f>
        <v>1996.75</v>
      </c>
      <c r="CO31" s="8"/>
      <c r="CP31" s="9">
        <f>ROUND(IF(CL31=0, IF(CJ31=0, 0, 1), CJ31/CL31),5)</f>
        <v>1.2286600000000001</v>
      </c>
    </row>
    <row r="32" spans="1:94" x14ac:dyDescent="0.3">
      <c r="A32" s="2"/>
      <c r="B32" s="2"/>
      <c r="C32" s="2"/>
      <c r="D32" s="2"/>
      <c r="E32" s="2"/>
      <c r="F32" s="2" t="s">
        <v>44</v>
      </c>
      <c r="G32" s="2"/>
      <c r="H32" s="7"/>
      <c r="I32" s="8"/>
      <c r="J32" s="7"/>
      <c r="K32" s="8"/>
      <c r="L32" s="7"/>
      <c r="M32" s="8"/>
      <c r="N32" s="9"/>
      <c r="O32" s="8"/>
      <c r="P32" s="7"/>
      <c r="Q32" s="8"/>
      <c r="R32" s="7"/>
      <c r="S32" s="8"/>
      <c r="T32" s="7"/>
      <c r="U32" s="8"/>
      <c r="V32" s="9"/>
      <c r="W32" s="8"/>
      <c r="X32" s="7"/>
      <c r="Y32" s="8"/>
      <c r="Z32" s="7"/>
      <c r="AA32" s="8"/>
      <c r="AB32" s="7"/>
      <c r="AC32" s="8"/>
      <c r="AD32" s="9"/>
      <c r="AE32" s="8"/>
      <c r="AF32" s="7"/>
      <c r="AG32" s="8"/>
      <c r="AH32" s="7"/>
      <c r="AI32" s="8"/>
      <c r="AJ32" s="7"/>
      <c r="AK32" s="8"/>
      <c r="AL32" s="9"/>
      <c r="AM32" s="8"/>
      <c r="AN32" s="7"/>
      <c r="AO32" s="8"/>
      <c r="AP32" s="7"/>
      <c r="AQ32" s="8"/>
      <c r="AR32" s="7"/>
      <c r="AS32" s="8"/>
      <c r="AT32" s="9"/>
      <c r="AU32" s="8"/>
      <c r="AV32" s="7">
        <v>446.31</v>
      </c>
      <c r="AW32" s="8"/>
      <c r="AX32" s="7">
        <v>250</v>
      </c>
      <c r="AY32" s="8"/>
      <c r="AZ32" s="7">
        <f>ROUND((AV32-AX32),5)</f>
        <v>196.31</v>
      </c>
      <c r="BA32" s="8"/>
      <c r="BB32" s="9">
        <f>ROUND(IF(AX32=0, IF(AV32=0, 0, 1), AV32/AX32),5)</f>
        <v>1.7852399999999999</v>
      </c>
      <c r="BC32" s="8"/>
      <c r="BD32" s="7"/>
      <c r="BE32" s="8"/>
      <c r="BF32" s="7"/>
      <c r="BG32" s="8"/>
      <c r="BH32" s="7"/>
      <c r="BI32" s="8"/>
      <c r="BJ32" s="9"/>
      <c r="BK32" s="8"/>
      <c r="BL32" s="7"/>
      <c r="BM32" s="8"/>
      <c r="BN32" s="7"/>
      <c r="BO32" s="8"/>
      <c r="BP32" s="7"/>
      <c r="BQ32" s="8"/>
      <c r="BR32" s="9"/>
      <c r="BS32" s="8"/>
      <c r="BT32" s="7"/>
      <c r="BU32" s="8"/>
      <c r="BV32" s="7"/>
      <c r="BW32" s="8"/>
      <c r="BX32" s="7"/>
      <c r="BY32" s="8"/>
      <c r="BZ32" s="9"/>
      <c r="CA32" s="8"/>
      <c r="CB32" s="7"/>
      <c r="CC32" s="8"/>
      <c r="CD32" s="7"/>
      <c r="CE32" s="8"/>
      <c r="CF32" s="7"/>
      <c r="CG32" s="8"/>
      <c r="CH32" s="9"/>
      <c r="CI32" s="8"/>
      <c r="CJ32" s="7">
        <f>ROUND(H32+P32+X32+AF32+AN32+AV32+BD32+BL32+BT32+CB32,5)</f>
        <v>446.31</v>
      </c>
      <c r="CK32" s="8"/>
      <c r="CL32" s="7">
        <f>ROUND(J32+R32+Z32+AH32+AP32+AX32+BF32+BN32+BV32+CD32,5)</f>
        <v>250</v>
      </c>
      <c r="CM32" s="8"/>
      <c r="CN32" s="7">
        <f>ROUND((CJ32-CL32),5)</f>
        <v>196.31</v>
      </c>
      <c r="CO32" s="8"/>
      <c r="CP32" s="9">
        <f>ROUND(IF(CL32=0, IF(CJ32=0, 0, 1), CJ32/CL32),5)</f>
        <v>1.7852399999999999</v>
      </c>
    </row>
    <row r="33" spans="1:94" x14ac:dyDescent="0.3">
      <c r="A33" s="2"/>
      <c r="B33" s="2"/>
      <c r="C33" s="2"/>
      <c r="D33" s="2"/>
      <c r="E33" s="2"/>
      <c r="F33" s="2" t="s">
        <v>45</v>
      </c>
      <c r="G33" s="2"/>
      <c r="H33" s="7">
        <v>164.24</v>
      </c>
      <c r="I33" s="8"/>
      <c r="J33" s="7">
        <v>50</v>
      </c>
      <c r="K33" s="8"/>
      <c r="L33" s="7">
        <f>ROUND((H33-J33),5)</f>
        <v>114.24</v>
      </c>
      <c r="M33" s="8"/>
      <c r="N33" s="9">
        <f>ROUND(IF(J33=0, IF(H33=0, 0, 1), H33/J33),5)</f>
        <v>3.2848000000000002</v>
      </c>
      <c r="O33" s="8"/>
      <c r="P33" s="7">
        <v>749.08</v>
      </c>
      <c r="Q33" s="8"/>
      <c r="R33" s="7">
        <v>100</v>
      </c>
      <c r="S33" s="8"/>
      <c r="T33" s="7">
        <f>ROUND((P33-R33),5)</f>
        <v>649.08000000000004</v>
      </c>
      <c r="U33" s="8"/>
      <c r="V33" s="9">
        <f>ROUND(IF(R33=0, IF(P33=0, 0, 1), P33/R33),5)</f>
        <v>7.4908000000000001</v>
      </c>
      <c r="W33" s="8"/>
      <c r="X33" s="7">
        <v>1105.47</v>
      </c>
      <c r="Y33" s="8"/>
      <c r="Z33" s="7">
        <v>1200</v>
      </c>
      <c r="AA33" s="8"/>
      <c r="AB33" s="7">
        <f>ROUND((X33-Z33),5)</f>
        <v>-94.53</v>
      </c>
      <c r="AC33" s="8"/>
      <c r="AD33" s="9">
        <f>ROUND(IF(Z33=0, IF(X33=0, 0, 1), X33/Z33),5)</f>
        <v>0.92122999999999999</v>
      </c>
      <c r="AE33" s="8"/>
      <c r="AF33" s="7">
        <v>424.1</v>
      </c>
      <c r="AG33" s="8"/>
      <c r="AH33" s="7">
        <v>1200</v>
      </c>
      <c r="AI33" s="8"/>
      <c r="AJ33" s="7">
        <f>ROUND((AF33-AH33),5)</f>
        <v>-775.9</v>
      </c>
      <c r="AK33" s="8"/>
      <c r="AL33" s="9">
        <f>ROUND(IF(AH33=0, IF(AF33=0, 0, 1), AF33/AH33),5)</f>
        <v>0.35342000000000001</v>
      </c>
      <c r="AM33" s="8"/>
      <c r="AN33" s="7">
        <v>391.96</v>
      </c>
      <c r="AO33" s="8"/>
      <c r="AP33" s="7">
        <v>800</v>
      </c>
      <c r="AQ33" s="8"/>
      <c r="AR33" s="7">
        <f>ROUND((AN33-AP33),5)</f>
        <v>-408.04</v>
      </c>
      <c r="AS33" s="8"/>
      <c r="AT33" s="9">
        <f>ROUND(IF(AP33=0, IF(AN33=0, 0, 1), AN33/AP33),5)</f>
        <v>0.48995</v>
      </c>
      <c r="AU33" s="8"/>
      <c r="AV33" s="7">
        <v>514.36</v>
      </c>
      <c r="AW33" s="8"/>
      <c r="AX33" s="7">
        <v>1000</v>
      </c>
      <c r="AY33" s="8"/>
      <c r="AZ33" s="7">
        <f>ROUND((AV33-AX33),5)</f>
        <v>-485.64</v>
      </c>
      <c r="BA33" s="8"/>
      <c r="BB33" s="9">
        <f>ROUND(IF(AX33=0, IF(AV33=0, 0, 1), AV33/AX33),5)</f>
        <v>0.51436000000000004</v>
      </c>
      <c r="BC33" s="8"/>
      <c r="BD33" s="7"/>
      <c r="BE33" s="8"/>
      <c r="BF33" s="7">
        <v>400</v>
      </c>
      <c r="BG33" s="8"/>
      <c r="BH33" s="7">
        <f>ROUND((BD33-BF33),5)</f>
        <v>-400</v>
      </c>
      <c r="BI33" s="8"/>
      <c r="BJ33" s="9"/>
      <c r="BK33" s="8"/>
      <c r="BL33" s="7">
        <v>225.18</v>
      </c>
      <c r="BM33" s="8"/>
      <c r="BN33" s="7">
        <v>100</v>
      </c>
      <c r="BO33" s="8"/>
      <c r="BP33" s="7">
        <f>ROUND((BL33-BN33),5)</f>
        <v>125.18</v>
      </c>
      <c r="BQ33" s="8"/>
      <c r="BR33" s="9">
        <f>ROUND(IF(BN33=0, IF(BL33=0, 0, 1), BL33/BN33),5)</f>
        <v>2.2517999999999998</v>
      </c>
      <c r="BS33" s="8"/>
      <c r="BT33" s="7">
        <v>383.99</v>
      </c>
      <c r="BU33" s="8"/>
      <c r="BV33" s="7">
        <v>900</v>
      </c>
      <c r="BW33" s="8"/>
      <c r="BX33" s="7">
        <f>ROUND((BT33-BV33),5)</f>
        <v>-516.01</v>
      </c>
      <c r="BY33" s="8"/>
      <c r="BZ33" s="9">
        <f>ROUND(IF(BV33=0, IF(BT33=0, 0, 1), BT33/BV33),5)</f>
        <v>0.42665999999999998</v>
      </c>
      <c r="CA33" s="8"/>
      <c r="CB33" s="7"/>
      <c r="CC33" s="8"/>
      <c r="CD33" s="7">
        <v>77.42</v>
      </c>
      <c r="CE33" s="8"/>
      <c r="CF33" s="7">
        <f>ROUND((CB33-CD33),5)</f>
        <v>-77.42</v>
      </c>
      <c r="CG33" s="8"/>
      <c r="CH33" s="9"/>
      <c r="CI33" s="8"/>
      <c r="CJ33" s="7">
        <f>ROUND(H33+P33+X33+AF33+AN33+AV33+BD33+BL33+BT33+CB33,5)</f>
        <v>3958.38</v>
      </c>
      <c r="CK33" s="8"/>
      <c r="CL33" s="7">
        <f>ROUND(J33+R33+Z33+AH33+AP33+AX33+BF33+BN33+BV33+CD33,5)</f>
        <v>5827.42</v>
      </c>
      <c r="CM33" s="8"/>
      <c r="CN33" s="7">
        <f>ROUND((CJ33-CL33),5)</f>
        <v>-1869.04</v>
      </c>
      <c r="CO33" s="8"/>
      <c r="CP33" s="9">
        <f>ROUND(IF(CL33=0, IF(CJ33=0, 0, 1), CJ33/CL33),5)</f>
        <v>0.67927000000000004</v>
      </c>
    </row>
    <row r="34" spans="1:94" x14ac:dyDescent="0.3">
      <c r="A34" s="2"/>
      <c r="B34" s="2"/>
      <c r="C34" s="2"/>
      <c r="D34" s="2"/>
      <c r="E34" s="2"/>
      <c r="F34" s="2" t="s">
        <v>46</v>
      </c>
      <c r="G34" s="2"/>
      <c r="H34" s="7"/>
      <c r="I34" s="8"/>
      <c r="J34" s="7"/>
      <c r="K34" s="8"/>
      <c r="L34" s="7"/>
      <c r="M34" s="8"/>
      <c r="N34" s="9"/>
      <c r="O34" s="8"/>
      <c r="P34" s="7"/>
      <c r="Q34" s="8"/>
      <c r="R34" s="7"/>
      <c r="S34" s="8"/>
      <c r="T34" s="7"/>
      <c r="U34" s="8"/>
      <c r="V34" s="9"/>
      <c r="W34" s="8"/>
      <c r="X34" s="7"/>
      <c r="Y34" s="8"/>
      <c r="Z34" s="7"/>
      <c r="AA34" s="8"/>
      <c r="AB34" s="7"/>
      <c r="AC34" s="8"/>
      <c r="AD34" s="9"/>
      <c r="AE34" s="8"/>
      <c r="AF34" s="7"/>
      <c r="AG34" s="8"/>
      <c r="AH34" s="7"/>
      <c r="AI34" s="8"/>
      <c r="AJ34" s="7"/>
      <c r="AK34" s="8"/>
      <c r="AL34" s="9"/>
      <c r="AM34" s="8"/>
      <c r="AN34" s="7"/>
      <c r="AO34" s="8"/>
      <c r="AP34" s="7"/>
      <c r="AQ34" s="8"/>
      <c r="AR34" s="7"/>
      <c r="AS34" s="8"/>
      <c r="AT34" s="9"/>
      <c r="AU34" s="8"/>
      <c r="AV34" s="7"/>
      <c r="AW34" s="8"/>
      <c r="AX34" s="7"/>
      <c r="AY34" s="8"/>
      <c r="AZ34" s="7"/>
      <c r="BA34" s="8"/>
      <c r="BB34" s="9"/>
      <c r="BC34" s="8"/>
      <c r="BD34" s="7"/>
      <c r="BE34" s="8"/>
      <c r="BF34" s="7"/>
      <c r="BG34" s="8"/>
      <c r="BH34" s="7"/>
      <c r="BI34" s="8"/>
      <c r="BJ34" s="9"/>
      <c r="BK34" s="8"/>
      <c r="BL34" s="7"/>
      <c r="BM34" s="8"/>
      <c r="BN34" s="7"/>
      <c r="BO34" s="8"/>
      <c r="BP34" s="7"/>
      <c r="BQ34" s="8"/>
      <c r="BR34" s="9"/>
      <c r="BS34" s="8"/>
      <c r="BT34" s="7">
        <v>50</v>
      </c>
      <c r="BU34" s="8"/>
      <c r="BV34" s="7">
        <v>300</v>
      </c>
      <c r="BW34" s="8"/>
      <c r="BX34" s="7">
        <f>ROUND((BT34-BV34),5)</f>
        <v>-250</v>
      </c>
      <c r="BY34" s="8"/>
      <c r="BZ34" s="9">
        <f>ROUND(IF(BV34=0, IF(BT34=0, 0, 1), BT34/BV34),5)</f>
        <v>0.16667000000000001</v>
      </c>
      <c r="CA34" s="8"/>
      <c r="CB34" s="7"/>
      <c r="CC34" s="8"/>
      <c r="CD34" s="7"/>
      <c r="CE34" s="8"/>
      <c r="CF34" s="7"/>
      <c r="CG34" s="8"/>
      <c r="CH34" s="9"/>
      <c r="CI34" s="8"/>
      <c r="CJ34" s="7">
        <f>ROUND(H34+P34+X34+AF34+AN34+AV34+BD34+BL34+BT34+CB34,5)</f>
        <v>50</v>
      </c>
      <c r="CK34" s="8"/>
      <c r="CL34" s="7">
        <f>ROUND(J34+R34+Z34+AH34+AP34+AX34+BF34+BN34+BV34+CD34,5)</f>
        <v>300</v>
      </c>
      <c r="CM34" s="8"/>
      <c r="CN34" s="7">
        <f>ROUND((CJ34-CL34),5)</f>
        <v>-250</v>
      </c>
      <c r="CO34" s="8"/>
      <c r="CP34" s="9">
        <f>ROUND(IF(CL34=0, IF(CJ34=0, 0, 1), CJ34/CL34),5)</f>
        <v>0.16667000000000001</v>
      </c>
    </row>
    <row r="35" spans="1:94" x14ac:dyDescent="0.3">
      <c r="A35" s="2"/>
      <c r="B35" s="2"/>
      <c r="C35" s="2"/>
      <c r="D35" s="2"/>
      <c r="E35" s="2"/>
      <c r="F35" s="2" t="s">
        <v>47</v>
      </c>
      <c r="G35" s="2"/>
      <c r="H35" s="7"/>
      <c r="I35" s="8"/>
      <c r="J35" s="7"/>
      <c r="K35" s="8"/>
      <c r="L35" s="7"/>
      <c r="M35" s="8"/>
      <c r="N35" s="9"/>
      <c r="O35" s="8"/>
      <c r="P35" s="7"/>
      <c r="Q35" s="8"/>
      <c r="R35" s="7"/>
      <c r="S35" s="8"/>
      <c r="T35" s="7"/>
      <c r="U35" s="8"/>
      <c r="V35" s="9"/>
      <c r="W35" s="8"/>
      <c r="X35" s="7"/>
      <c r="Y35" s="8"/>
      <c r="Z35" s="7"/>
      <c r="AA35" s="8"/>
      <c r="AB35" s="7"/>
      <c r="AC35" s="8"/>
      <c r="AD35" s="9"/>
      <c r="AE35" s="8"/>
      <c r="AF35" s="7"/>
      <c r="AG35" s="8"/>
      <c r="AH35" s="7"/>
      <c r="AI35" s="8"/>
      <c r="AJ35" s="7"/>
      <c r="AK35" s="8"/>
      <c r="AL35" s="9"/>
      <c r="AM35" s="8"/>
      <c r="AN35" s="7"/>
      <c r="AO35" s="8"/>
      <c r="AP35" s="7"/>
      <c r="AQ35" s="8"/>
      <c r="AR35" s="7"/>
      <c r="AS35" s="8"/>
      <c r="AT35" s="9"/>
      <c r="AU35" s="8"/>
      <c r="AV35" s="7"/>
      <c r="AW35" s="8"/>
      <c r="AX35" s="7"/>
      <c r="AY35" s="8"/>
      <c r="AZ35" s="7"/>
      <c r="BA35" s="8"/>
      <c r="BB35" s="9"/>
      <c r="BC35" s="8"/>
      <c r="BD35" s="7"/>
      <c r="BE35" s="8"/>
      <c r="BF35" s="7"/>
      <c r="BG35" s="8"/>
      <c r="BH35" s="7"/>
      <c r="BI35" s="8"/>
      <c r="BJ35" s="9"/>
      <c r="BK35" s="8"/>
      <c r="BL35" s="7"/>
      <c r="BM35" s="8"/>
      <c r="BN35" s="7"/>
      <c r="BO35" s="8"/>
      <c r="BP35" s="7"/>
      <c r="BQ35" s="8"/>
      <c r="BR35" s="9"/>
      <c r="BS35" s="8"/>
      <c r="BT35" s="7"/>
      <c r="BU35" s="8"/>
      <c r="BV35" s="7"/>
      <c r="BW35" s="8"/>
      <c r="BX35" s="7"/>
      <c r="BY35" s="8"/>
      <c r="BZ35" s="9"/>
      <c r="CA35" s="8"/>
      <c r="CB35" s="7"/>
      <c r="CC35" s="8"/>
      <c r="CD35" s="7"/>
      <c r="CE35" s="8"/>
      <c r="CF35" s="7"/>
      <c r="CG35" s="8"/>
      <c r="CH35" s="9"/>
      <c r="CI35" s="8"/>
      <c r="CJ35" s="7"/>
      <c r="CK35" s="8"/>
      <c r="CL35" s="7"/>
      <c r="CM35" s="8"/>
      <c r="CN35" s="7"/>
      <c r="CO35" s="8"/>
      <c r="CP35" s="9"/>
    </row>
    <row r="36" spans="1:94" ht="15" thickBot="1" x14ac:dyDescent="0.35">
      <c r="A36" s="2"/>
      <c r="B36" s="2"/>
      <c r="C36" s="2"/>
      <c r="D36" s="2"/>
      <c r="E36" s="2"/>
      <c r="F36" s="2" t="s">
        <v>48</v>
      </c>
      <c r="G36" s="2"/>
      <c r="H36" s="10"/>
      <c r="I36" s="8"/>
      <c r="J36" s="10"/>
      <c r="K36" s="8"/>
      <c r="L36" s="10"/>
      <c r="M36" s="8"/>
      <c r="N36" s="11"/>
      <c r="O36" s="8"/>
      <c r="P36" s="10"/>
      <c r="Q36" s="8"/>
      <c r="R36" s="10"/>
      <c r="S36" s="8"/>
      <c r="T36" s="10"/>
      <c r="U36" s="8"/>
      <c r="V36" s="11"/>
      <c r="W36" s="8"/>
      <c r="X36" s="10"/>
      <c r="Y36" s="8"/>
      <c r="Z36" s="10"/>
      <c r="AA36" s="8"/>
      <c r="AB36" s="10"/>
      <c r="AC36" s="8"/>
      <c r="AD36" s="11"/>
      <c r="AE36" s="8"/>
      <c r="AF36" s="10"/>
      <c r="AG36" s="8"/>
      <c r="AH36" s="10"/>
      <c r="AI36" s="8"/>
      <c r="AJ36" s="10"/>
      <c r="AK36" s="8"/>
      <c r="AL36" s="11"/>
      <c r="AM36" s="8"/>
      <c r="AN36" s="10"/>
      <c r="AO36" s="8"/>
      <c r="AP36" s="10"/>
      <c r="AQ36" s="8"/>
      <c r="AR36" s="10"/>
      <c r="AS36" s="8"/>
      <c r="AT36" s="11"/>
      <c r="AU36" s="8"/>
      <c r="AV36" s="10"/>
      <c r="AW36" s="8"/>
      <c r="AX36" s="10"/>
      <c r="AY36" s="8"/>
      <c r="AZ36" s="10"/>
      <c r="BA36" s="8"/>
      <c r="BB36" s="11"/>
      <c r="BC36" s="8"/>
      <c r="BD36" s="10"/>
      <c r="BE36" s="8"/>
      <c r="BF36" s="10"/>
      <c r="BG36" s="8"/>
      <c r="BH36" s="10"/>
      <c r="BI36" s="8"/>
      <c r="BJ36" s="11"/>
      <c r="BK36" s="8"/>
      <c r="BL36" s="10"/>
      <c r="BM36" s="8"/>
      <c r="BN36" s="10"/>
      <c r="BO36" s="8"/>
      <c r="BP36" s="10"/>
      <c r="BQ36" s="8"/>
      <c r="BR36" s="11"/>
      <c r="BS36" s="8"/>
      <c r="BT36" s="10"/>
      <c r="BU36" s="8"/>
      <c r="BV36" s="10"/>
      <c r="BW36" s="8"/>
      <c r="BX36" s="10"/>
      <c r="BY36" s="8"/>
      <c r="BZ36" s="11"/>
      <c r="CA36" s="8"/>
      <c r="CB36" s="10"/>
      <c r="CC36" s="8"/>
      <c r="CD36" s="10"/>
      <c r="CE36" s="8"/>
      <c r="CF36" s="10"/>
      <c r="CG36" s="8"/>
      <c r="CH36" s="11"/>
      <c r="CI36" s="8"/>
      <c r="CJ36" s="10"/>
      <c r="CK36" s="8"/>
      <c r="CL36" s="10"/>
      <c r="CM36" s="8"/>
      <c r="CN36" s="10"/>
      <c r="CO36" s="8"/>
      <c r="CP36" s="11"/>
    </row>
    <row r="37" spans="1:94" x14ac:dyDescent="0.3">
      <c r="A37" s="2"/>
      <c r="B37" s="2"/>
      <c r="C37" s="2"/>
      <c r="D37" s="2"/>
      <c r="E37" s="2" t="s">
        <v>49</v>
      </c>
      <c r="F37" s="2"/>
      <c r="G37" s="2"/>
      <c r="H37" s="7">
        <f>ROUND(SUM(H30:H36),5)</f>
        <v>1136.9000000000001</v>
      </c>
      <c r="I37" s="8"/>
      <c r="J37" s="7">
        <f>ROUND(SUM(J30:J36),5)</f>
        <v>950</v>
      </c>
      <c r="K37" s="8"/>
      <c r="L37" s="7">
        <f>ROUND((H37-J37),5)</f>
        <v>186.9</v>
      </c>
      <c r="M37" s="8"/>
      <c r="N37" s="9">
        <f>ROUND(IF(J37=0, IF(H37=0, 0, 1), H37/J37),5)</f>
        <v>1.1967399999999999</v>
      </c>
      <c r="O37" s="8"/>
      <c r="P37" s="7">
        <f>ROUND(SUM(P30:P36),5)</f>
        <v>2218.38</v>
      </c>
      <c r="Q37" s="8"/>
      <c r="R37" s="7">
        <f>ROUND(SUM(R30:R36),5)</f>
        <v>1000</v>
      </c>
      <c r="S37" s="8"/>
      <c r="T37" s="7">
        <f>ROUND((P37-R37),5)</f>
        <v>1218.3800000000001</v>
      </c>
      <c r="U37" s="8"/>
      <c r="V37" s="9">
        <f>ROUND(IF(R37=0, IF(P37=0, 0, 1), P37/R37),5)</f>
        <v>2.2183799999999998</v>
      </c>
      <c r="W37" s="8"/>
      <c r="X37" s="7">
        <f>ROUND(SUM(X30:X36),5)</f>
        <v>2442.4699999999998</v>
      </c>
      <c r="Y37" s="8"/>
      <c r="Z37" s="7">
        <f>ROUND(SUM(Z30:Z36),5)</f>
        <v>2200</v>
      </c>
      <c r="AA37" s="8"/>
      <c r="AB37" s="7">
        <f>ROUND((X37-Z37),5)</f>
        <v>242.47</v>
      </c>
      <c r="AC37" s="8"/>
      <c r="AD37" s="9">
        <f>ROUND(IF(Z37=0, IF(X37=0, 0, 1), X37/Z37),5)</f>
        <v>1.1102099999999999</v>
      </c>
      <c r="AE37" s="8"/>
      <c r="AF37" s="7">
        <f>ROUND(SUM(AF30:AF36),5)</f>
        <v>3491.57</v>
      </c>
      <c r="AG37" s="8"/>
      <c r="AH37" s="7">
        <f>ROUND(SUM(AH30:AH36),5)</f>
        <v>2200</v>
      </c>
      <c r="AI37" s="8"/>
      <c r="AJ37" s="7">
        <f>ROUND((AF37-AH37),5)</f>
        <v>1291.57</v>
      </c>
      <c r="AK37" s="8"/>
      <c r="AL37" s="9">
        <f>ROUND(IF(AH37=0, IF(AF37=0, 0, 1), AF37/AH37),5)</f>
        <v>1.58708</v>
      </c>
      <c r="AM37" s="8"/>
      <c r="AN37" s="7">
        <f>ROUND(SUM(AN30:AN36),5)</f>
        <v>1747.87</v>
      </c>
      <c r="AO37" s="8"/>
      <c r="AP37" s="7">
        <f>ROUND(SUM(AP30:AP36),5)</f>
        <v>1800</v>
      </c>
      <c r="AQ37" s="8"/>
      <c r="AR37" s="7">
        <f>ROUND((AN37-AP37),5)</f>
        <v>-52.13</v>
      </c>
      <c r="AS37" s="8"/>
      <c r="AT37" s="9">
        <f>ROUND(IF(AP37=0, IF(AN37=0, 0, 1), AN37/AP37),5)</f>
        <v>0.97104000000000001</v>
      </c>
      <c r="AU37" s="8"/>
      <c r="AV37" s="7">
        <f>ROUND(SUM(AV30:AV36),5)</f>
        <v>1620.35</v>
      </c>
      <c r="AW37" s="8"/>
      <c r="AX37" s="7">
        <f>ROUND(SUM(AX30:AX36),5)</f>
        <v>2150</v>
      </c>
      <c r="AY37" s="8"/>
      <c r="AZ37" s="7">
        <f>ROUND((AV37-AX37),5)</f>
        <v>-529.65</v>
      </c>
      <c r="BA37" s="8"/>
      <c r="BB37" s="9">
        <f>ROUND(IF(AX37=0, IF(AV37=0, 0, 1), AV37/AX37),5)</f>
        <v>0.75365000000000004</v>
      </c>
      <c r="BC37" s="8"/>
      <c r="BD37" s="7">
        <f>ROUND(SUM(BD30:BD36),5)</f>
        <v>415.16</v>
      </c>
      <c r="BE37" s="8"/>
      <c r="BF37" s="7">
        <f>ROUND(SUM(BF30:BF36),5)</f>
        <v>1400</v>
      </c>
      <c r="BG37" s="8"/>
      <c r="BH37" s="7">
        <f>ROUND((BD37-BF37),5)</f>
        <v>-984.84</v>
      </c>
      <c r="BI37" s="8"/>
      <c r="BJ37" s="9">
        <f>ROUND(IF(BF37=0, IF(BD37=0, 0, 1), BD37/BF37),5)</f>
        <v>0.29654000000000003</v>
      </c>
      <c r="BK37" s="8"/>
      <c r="BL37" s="7">
        <f>ROUND(SUM(BL30:BL36),5)</f>
        <v>923.09</v>
      </c>
      <c r="BM37" s="8"/>
      <c r="BN37" s="7">
        <f>ROUND(SUM(BN30:BN36),5)</f>
        <v>1000</v>
      </c>
      <c r="BO37" s="8"/>
      <c r="BP37" s="7">
        <f>ROUND((BL37-BN37),5)</f>
        <v>-76.91</v>
      </c>
      <c r="BQ37" s="8"/>
      <c r="BR37" s="9">
        <f>ROUND(IF(BN37=0, IF(BL37=0, 0, 1), BL37/BN37),5)</f>
        <v>0.92308999999999997</v>
      </c>
      <c r="BS37" s="8"/>
      <c r="BT37" s="7">
        <f>ROUND(SUM(BT30:BT36),5)</f>
        <v>1187.9100000000001</v>
      </c>
      <c r="BU37" s="8"/>
      <c r="BV37" s="7">
        <f>ROUND(SUM(BV30:BV36),5)</f>
        <v>2100</v>
      </c>
      <c r="BW37" s="8"/>
      <c r="BX37" s="7">
        <f>ROUND((BT37-BV37),5)</f>
        <v>-912.09</v>
      </c>
      <c r="BY37" s="8"/>
      <c r="BZ37" s="9">
        <f>ROUND(IF(BV37=0, IF(BT37=0, 0, 1), BT37/BV37),5)</f>
        <v>0.56567000000000001</v>
      </c>
      <c r="CA37" s="8"/>
      <c r="CB37" s="7"/>
      <c r="CC37" s="8"/>
      <c r="CD37" s="7">
        <f>ROUND(SUM(CD30:CD36),5)</f>
        <v>309.68</v>
      </c>
      <c r="CE37" s="8"/>
      <c r="CF37" s="7">
        <f>ROUND((CB37-CD37),5)</f>
        <v>-309.68</v>
      </c>
      <c r="CG37" s="8"/>
      <c r="CH37" s="9"/>
      <c r="CI37" s="8"/>
      <c r="CJ37" s="7">
        <f>ROUND(H37+P37+X37+AF37+AN37+AV37+BD37+BL37+BT37+CB37,5)</f>
        <v>15183.7</v>
      </c>
      <c r="CK37" s="8"/>
      <c r="CL37" s="7">
        <f>ROUND(J37+R37+Z37+AH37+AP37+AX37+BF37+BN37+BV37+CD37,5)</f>
        <v>15109.68</v>
      </c>
      <c r="CM37" s="8"/>
      <c r="CN37" s="7">
        <f>ROUND((CJ37-CL37),5)</f>
        <v>74.02</v>
      </c>
      <c r="CO37" s="8"/>
      <c r="CP37" s="9">
        <f>ROUND(IF(CL37=0, IF(CJ37=0, 0, 1), CJ37/CL37),5)</f>
        <v>1.0048999999999999</v>
      </c>
    </row>
    <row r="38" spans="1:94" ht="28.8" customHeight="1" x14ac:dyDescent="0.3">
      <c r="A38" s="2"/>
      <c r="B38" s="2"/>
      <c r="C38" s="2"/>
      <c r="D38" s="2"/>
      <c r="E38" s="2" t="s">
        <v>50</v>
      </c>
      <c r="F38" s="2"/>
      <c r="G38" s="2"/>
      <c r="H38" s="7">
        <v>3.45</v>
      </c>
      <c r="I38" s="8"/>
      <c r="J38" s="7">
        <v>6.25</v>
      </c>
      <c r="K38" s="8"/>
      <c r="L38" s="7">
        <f>ROUND((H38-J38),5)</f>
        <v>-2.8</v>
      </c>
      <c r="M38" s="8"/>
      <c r="N38" s="9">
        <f>ROUND(IF(J38=0, IF(H38=0, 0, 1), H38/J38),5)</f>
        <v>0.55200000000000005</v>
      </c>
      <c r="O38" s="8"/>
      <c r="P38" s="7">
        <v>3.11</v>
      </c>
      <c r="Q38" s="8"/>
      <c r="R38" s="7">
        <v>6.25</v>
      </c>
      <c r="S38" s="8"/>
      <c r="T38" s="7">
        <f>ROUND((P38-R38),5)</f>
        <v>-3.14</v>
      </c>
      <c r="U38" s="8"/>
      <c r="V38" s="9">
        <f>ROUND(IF(R38=0, IF(P38=0, 0, 1), P38/R38),5)</f>
        <v>0.49759999999999999</v>
      </c>
      <c r="W38" s="8"/>
      <c r="X38" s="7">
        <v>13.55</v>
      </c>
      <c r="Y38" s="8"/>
      <c r="Z38" s="7">
        <v>6.25</v>
      </c>
      <c r="AA38" s="8"/>
      <c r="AB38" s="7">
        <f>ROUND((X38-Z38),5)</f>
        <v>7.3</v>
      </c>
      <c r="AC38" s="8"/>
      <c r="AD38" s="9">
        <f>ROUND(IF(Z38=0, IF(X38=0, 0, 1), X38/Z38),5)</f>
        <v>2.1680000000000001</v>
      </c>
      <c r="AE38" s="8"/>
      <c r="AF38" s="7">
        <v>12.99</v>
      </c>
      <c r="AG38" s="8"/>
      <c r="AH38" s="7">
        <v>6.25</v>
      </c>
      <c r="AI38" s="8"/>
      <c r="AJ38" s="7">
        <f>ROUND((AF38-AH38),5)</f>
        <v>6.74</v>
      </c>
      <c r="AK38" s="8"/>
      <c r="AL38" s="9">
        <f>ROUND(IF(AH38=0, IF(AF38=0, 0, 1), AF38/AH38),5)</f>
        <v>2.0783999999999998</v>
      </c>
      <c r="AM38" s="8"/>
      <c r="AN38" s="7">
        <v>13.42</v>
      </c>
      <c r="AO38" s="8"/>
      <c r="AP38" s="7">
        <v>6.25</v>
      </c>
      <c r="AQ38" s="8"/>
      <c r="AR38" s="7">
        <f>ROUND((AN38-AP38),5)</f>
        <v>7.17</v>
      </c>
      <c r="AS38" s="8"/>
      <c r="AT38" s="9">
        <f>ROUND(IF(AP38=0, IF(AN38=0, 0, 1), AN38/AP38),5)</f>
        <v>2.1472000000000002</v>
      </c>
      <c r="AU38" s="8"/>
      <c r="AV38" s="7">
        <v>12.16</v>
      </c>
      <c r="AW38" s="8"/>
      <c r="AX38" s="7">
        <v>6.25</v>
      </c>
      <c r="AY38" s="8"/>
      <c r="AZ38" s="7">
        <f>ROUND((AV38-AX38),5)</f>
        <v>5.91</v>
      </c>
      <c r="BA38" s="8"/>
      <c r="BB38" s="9">
        <f>ROUND(IF(AX38=0, IF(AV38=0, 0, 1), AV38/AX38),5)</f>
        <v>1.9456</v>
      </c>
      <c r="BC38" s="8"/>
      <c r="BD38" s="7">
        <v>4.75</v>
      </c>
      <c r="BE38" s="8"/>
      <c r="BF38" s="7">
        <v>6.25</v>
      </c>
      <c r="BG38" s="8"/>
      <c r="BH38" s="7">
        <f>ROUND((BD38-BF38),5)</f>
        <v>-1.5</v>
      </c>
      <c r="BI38" s="8"/>
      <c r="BJ38" s="9">
        <f>ROUND(IF(BF38=0, IF(BD38=0, 0, 1), BD38/BF38),5)</f>
        <v>0.76</v>
      </c>
      <c r="BK38" s="8"/>
      <c r="BL38" s="7">
        <v>4.74</v>
      </c>
      <c r="BM38" s="8"/>
      <c r="BN38" s="7">
        <v>6.25</v>
      </c>
      <c r="BO38" s="8"/>
      <c r="BP38" s="7">
        <f>ROUND((BL38-BN38),5)</f>
        <v>-1.51</v>
      </c>
      <c r="BQ38" s="8"/>
      <c r="BR38" s="9">
        <f>ROUND(IF(BN38=0, IF(BL38=0, 0, 1), BL38/BN38),5)</f>
        <v>0.75839999999999996</v>
      </c>
      <c r="BS38" s="8"/>
      <c r="BT38" s="7">
        <v>4.37</v>
      </c>
      <c r="BU38" s="8"/>
      <c r="BV38" s="7">
        <v>6.25</v>
      </c>
      <c r="BW38" s="8"/>
      <c r="BX38" s="7">
        <f>ROUND((BT38-BV38),5)</f>
        <v>-1.88</v>
      </c>
      <c r="BY38" s="8"/>
      <c r="BZ38" s="9">
        <f>ROUND(IF(BV38=0, IF(BT38=0, 0, 1), BT38/BV38),5)</f>
        <v>0.69920000000000004</v>
      </c>
      <c r="CA38" s="8"/>
      <c r="CB38" s="7"/>
      <c r="CC38" s="8"/>
      <c r="CD38" s="7">
        <v>1.61</v>
      </c>
      <c r="CE38" s="8"/>
      <c r="CF38" s="7">
        <f>ROUND((CB38-CD38),5)</f>
        <v>-1.61</v>
      </c>
      <c r="CG38" s="8"/>
      <c r="CH38" s="9"/>
      <c r="CI38" s="8"/>
      <c r="CJ38" s="7">
        <f>ROUND(H38+P38+X38+AF38+AN38+AV38+BD38+BL38+BT38+CB38,5)</f>
        <v>72.540000000000006</v>
      </c>
      <c r="CK38" s="8"/>
      <c r="CL38" s="7">
        <f>ROUND(J38+R38+Z38+AH38+AP38+AX38+BF38+BN38+BV38+CD38,5)</f>
        <v>57.86</v>
      </c>
      <c r="CM38" s="8"/>
      <c r="CN38" s="7">
        <f>ROUND((CJ38-CL38),5)</f>
        <v>14.68</v>
      </c>
      <c r="CO38" s="8"/>
      <c r="CP38" s="9">
        <f>ROUND(IF(CL38=0, IF(CJ38=0, 0, 1), CJ38/CL38),5)</f>
        <v>1.2537199999999999</v>
      </c>
    </row>
    <row r="39" spans="1:94" x14ac:dyDescent="0.3">
      <c r="A39" s="2"/>
      <c r="B39" s="2"/>
      <c r="C39" s="2"/>
      <c r="D39" s="2"/>
      <c r="E39" s="2" t="s">
        <v>51</v>
      </c>
      <c r="F39" s="2"/>
      <c r="G39" s="2"/>
      <c r="H39" s="7"/>
      <c r="I39" s="8"/>
      <c r="J39" s="7"/>
      <c r="K39" s="8"/>
      <c r="L39" s="7"/>
      <c r="M39" s="8"/>
      <c r="N39" s="9"/>
      <c r="O39" s="8"/>
      <c r="P39" s="7"/>
      <c r="Q39" s="8"/>
      <c r="R39" s="7"/>
      <c r="S39" s="8"/>
      <c r="T39" s="7"/>
      <c r="U39" s="8"/>
      <c r="V39" s="9"/>
      <c r="W39" s="8"/>
      <c r="X39" s="7"/>
      <c r="Y39" s="8"/>
      <c r="Z39" s="7"/>
      <c r="AA39" s="8"/>
      <c r="AB39" s="7"/>
      <c r="AC39" s="8"/>
      <c r="AD39" s="9"/>
      <c r="AE39" s="8"/>
      <c r="AF39" s="7">
        <v>100</v>
      </c>
      <c r="AG39" s="8"/>
      <c r="AH39" s="7"/>
      <c r="AI39" s="8"/>
      <c r="AJ39" s="7">
        <f>ROUND((AF39-AH39),5)</f>
        <v>100</v>
      </c>
      <c r="AK39" s="8"/>
      <c r="AL39" s="9">
        <f>ROUND(IF(AH39=0, IF(AF39=0, 0, 1), AF39/AH39),5)</f>
        <v>1</v>
      </c>
      <c r="AM39" s="8"/>
      <c r="AN39" s="7"/>
      <c r="AO39" s="8"/>
      <c r="AP39" s="7">
        <v>100</v>
      </c>
      <c r="AQ39" s="8"/>
      <c r="AR39" s="7">
        <f>ROUND((AN39-AP39),5)</f>
        <v>-100</v>
      </c>
      <c r="AS39" s="8"/>
      <c r="AT39" s="9"/>
      <c r="AU39" s="8"/>
      <c r="AV39" s="7"/>
      <c r="AW39" s="8"/>
      <c r="AX39" s="7"/>
      <c r="AY39" s="8"/>
      <c r="AZ39" s="7"/>
      <c r="BA39" s="8"/>
      <c r="BB39" s="9"/>
      <c r="BC39" s="8"/>
      <c r="BD39" s="7"/>
      <c r="BE39" s="8"/>
      <c r="BF39" s="7"/>
      <c r="BG39" s="8"/>
      <c r="BH39" s="7"/>
      <c r="BI39" s="8"/>
      <c r="BJ39" s="9"/>
      <c r="BK39" s="8"/>
      <c r="BL39" s="7"/>
      <c r="BM39" s="8"/>
      <c r="BN39" s="7"/>
      <c r="BO39" s="8"/>
      <c r="BP39" s="7"/>
      <c r="BQ39" s="8"/>
      <c r="BR39" s="9"/>
      <c r="BS39" s="8"/>
      <c r="BT39" s="7"/>
      <c r="BU39" s="8"/>
      <c r="BV39" s="7"/>
      <c r="BW39" s="8"/>
      <c r="BX39" s="7"/>
      <c r="BY39" s="8"/>
      <c r="BZ39" s="9"/>
      <c r="CA39" s="8"/>
      <c r="CB39" s="7"/>
      <c r="CC39" s="8"/>
      <c r="CD39" s="7"/>
      <c r="CE39" s="8"/>
      <c r="CF39" s="7"/>
      <c r="CG39" s="8"/>
      <c r="CH39" s="9"/>
      <c r="CI39" s="8"/>
      <c r="CJ39" s="7">
        <f>ROUND(H39+P39+X39+AF39+AN39+AV39+BD39+BL39+BT39+CB39,5)</f>
        <v>100</v>
      </c>
      <c r="CK39" s="8"/>
      <c r="CL39" s="7">
        <f>ROUND(J39+R39+Z39+AH39+AP39+AX39+BF39+BN39+BV39+CD39,5)</f>
        <v>100</v>
      </c>
      <c r="CM39" s="8"/>
      <c r="CN39" s="7"/>
      <c r="CO39" s="8"/>
      <c r="CP39" s="9">
        <f>ROUND(IF(CL39=0, IF(CJ39=0, 0, 1), CJ39/CL39),5)</f>
        <v>1</v>
      </c>
    </row>
    <row r="40" spans="1:94" x14ac:dyDescent="0.3">
      <c r="A40" s="2"/>
      <c r="B40" s="2"/>
      <c r="C40" s="2"/>
      <c r="D40" s="2"/>
      <c r="E40" s="2" t="s">
        <v>52</v>
      </c>
      <c r="F40" s="2"/>
      <c r="G40" s="2"/>
      <c r="H40" s="7"/>
      <c r="I40" s="8"/>
      <c r="J40" s="7"/>
      <c r="K40" s="8"/>
      <c r="L40" s="7"/>
      <c r="M40" s="8"/>
      <c r="N40" s="9"/>
      <c r="O40" s="8"/>
      <c r="P40" s="7"/>
      <c r="Q40" s="8"/>
      <c r="R40" s="7"/>
      <c r="S40" s="8"/>
      <c r="T40" s="7"/>
      <c r="U40" s="8"/>
      <c r="V40" s="9"/>
      <c r="W40" s="8"/>
      <c r="X40" s="7"/>
      <c r="Y40" s="8"/>
      <c r="Z40" s="7"/>
      <c r="AA40" s="8"/>
      <c r="AB40" s="7"/>
      <c r="AC40" s="8"/>
      <c r="AD40" s="9"/>
      <c r="AE40" s="8"/>
      <c r="AF40" s="7"/>
      <c r="AG40" s="8"/>
      <c r="AH40" s="7"/>
      <c r="AI40" s="8"/>
      <c r="AJ40" s="7"/>
      <c r="AK40" s="8"/>
      <c r="AL40" s="9"/>
      <c r="AM40" s="8"/>
      <c r="AN40" s="7"/>
      <c r="AO40" s="8"/>
      <c r="AP40" s="7"/>
      <c r="AQ40" s="8"/>
      <c r="AR40" s="7"/>
      <c r="AS40" s="8"/>
      <c r="AT40" s="9"/>
      <c r="AU40" s="8"/>
      <c r="AV40" s="7"/>
      <c r="AW40" s="8"/>
      <c r="AX40" s="7"/>
      <c r="AY40" s="8"/>
      <c r="AZ40" s="7"/>
      <c r="BA40" s="8"/>
      <c r="BB40" s="9"/>
      <c r="BC40" s="8"/>
      <c r="BD40" s="7"/>
      <c r="BE40" s="8"/>
      <c r="BF40" s="7"/>
      <c r="BG40" s="8"/>
      <c r="BH40" s="7"/>
      <c r="BI40" s="8"/>
      <c r="BJ40" s="9"/>
      <c r="BK40" s="8"/>
      <c r="BL40" s="7"/>
      <c r="BM40" s="8"/>
      <c r="BN40" s="7"/>
      <c r="BO40" s="8"/>
      <c r="BP40" s="7"/>
      <c r="BQ40" s="8"/>
      <c r="BR40" s="9"/>
      <c r="BS40" s="8"/>
      <c r="BT40" s="7"/>
      <c r="BU40" s="8"/>
      <c r="BV40" s="7"/>
      <c r="BW40" s="8"/>
      <c r="BX40" s="7"/>
      <c r="BY40" s="8"/>
      <c r="BZ40" s="9"/>
      <c r="CA40" s="8"/>
      <c r="CB40" s="7"/>
      <c r="CC40" s="8"/>
      <c r="CD40" s="7"/>
      <c r="CE40" s="8"/>
      <c r="CF40" s="7"/>
      <c r="CG40" s="8"/>
      <c r="CH40" s="9"/>
      <c r="CI40" s="8"/>
      <c r="CJ40" s="7"/>
      <c r="CK40" s="8"/>
      <c r="CL40" s="7"/>
      <c r="CM40" s="8"/>
      <c r="CN40" s="7"/>
      <c r="CO40" s="8"/>
      <c r="CP40" s="9"/>
    </row>
    <row r="41" spans="1:94" x14ac:dyDescent="0.3">
      <c r="A41" s="2"/>
      <c r="B41" s="2"/>
      <c r="C41" s="2"/>
      <c r="D41" s="2"/>
      <c r="E41" s="2" t="s">
        <v>53</v>
      </c>
      <c r="F41" s="2"/>
      <c r="G41" s="2"/>
      <c r="H41" s="7">
        <v>9015.36</v>
      </c>
      <c r="I41" s="8"/>
      <c r="J41" s="7"/>
      <c r="K41" s="8"/>
      <c r="L41" s="7">
        <f>ROUND((H41-J41),5)</f>
        <v>9015.36</v>
      </c>
      <c r="M41" s="8"/>
      <c r="N41" s="9">
        <f>ROUND(IF(J41=0, IF(H41=0, 0, 1), H41/J41),5)</f>
        <v>1</v>
      </c>
      <c r="O41" s="8"/>
      <c r="P41" s="7"/>
      <c r="Q41" s="8"/>
      <c r="R41" s="7"/>
      <c r="S41" s="8"/>
      <c r="T41" s="7"/>
      <c r="U41" s="8"/>
      <c r="V41" s="9"/>
      <c r="W41" s="8"/>
      <c r="X41" s="7"/>
      <c r="Y41" s="8"/>
      <c r="Z41" s="7">
        <v>15312.5</v>
      </c>
      <c r="AA41" s="8"/>
      <c r="AB41" s="7">
        <f>ROUND((X41-Z41),5)</f>
        <v>-15312.5</v>
      </c>
      <c r="AC41" s="8"/>
      <c r="AD41" s="9"/>
      <c r="AE41" s="8"/>
      <c r="AF41" s="7">
        <v>15315.67</v>
      </c>
      <c r="AG41" s="8"/>
      <c r="AH41" s="7"/>
      <c r="AI41" s="8"/>
      <c r="AJ41" s="7">
        <f>ROUND((AF41-AH41),5)</f>
        <v>15315.67</v>
      </c>
      <c r="AK41" s="8"/>
      <c r="AL41" s="9">
        <f>ROUND(IF(AH41=0, IF(AF41=0, 0, 1), AF41/AH41),5)</f>
        <v>1</v>
      </c>
      <c r="AM41" s="8"/>
      <c r="AN41" s="7"/>
      <c r="AO41" s="8"/>
      <c r="AP41" s="7"/>
      <c r="AQ41" s="8"/>
      <c r="AR41" s="7"/>
      <c r="AS41" s="8"/>
      <c r="AT41" s="9"/>
      <c r="AU41" s="8"/>
      <c r="AV41" s="7"/>
      <c r="AW41" s="8"/>
      <c r="AX41" s="7">
        <v>15312.5</v>
      </c>
      <c r="AY41" s="8"/>
      <c r="AZ41" s="7">
        <f>ROUND((AV41-AX41),5)</f>
        <v>-15312.5</v>
      </c>
      <c r="BA41" s="8"/>
      <c r="BB41" s="9"/>
      <c r="BC41" s="8"/>
      <c r="BD41" s="7">
        <v>15317.67</v>
      </c>
      <c r="BE41" s="8"/>
      <c r="BF41" s="7"/>
      <c r="BG41" s="8"/>
      <c r="BH41" s="7">
        <f>ROUND((BD41-BF41),5)</f>
        <v>15317.67</v>
      </c>
      <c r="BI41" s="8"/>
      <c r="BJ41" s="9">
        <f>ROUND(IF(BF41=0, IF(BD41=0, 0, 1), BD41/BF41),5)</f>
        <v>1</v>
      </c>
      <c r="BK41" s="8"/>
      <c r="BL41" s="7"/>
      <c r="BM41" s="8"/>
      <c r="BN41" s="7"/>
      <c r="BO41" s="8"/>
      <c r="BP41" s="7"/>
      <c r="BQ41" s="8"/>
      <c r="BR41" s="9"/>
      <c r="BS41" s="8"/>
      <c r="BT41" s="7"/>
      <c r="BU41" s="8"/>
      <c r="BV41" s="7">
        <v>15312.5</v>
      </c>
      <c r="BW41" s="8"/>
      <c r="BX41" s="7">
        <f>ROUND((BT41-BV41),5)</f>
        <v>-15312.5</v>
      </c>
      <c r="BY41" s="8"/>
      <c r="BZ41" s="9"/>
      <c r="CA41" s="8"/>
      <c r="CB41" s="7">
        <v>15315.67</v>
      </c>
      <c r="CC41" s="8"/>
      <c r="CD41" s="7"/>
      <c r="CE41" s="8"/>
      <c r="CF41" s="7">
        <f>ROUND((CB41-CD41),5)</f>
        <v>15315.67</v>
      </c>
      <c r="CG41" s="8"/>
      <c r="CH41" s="9">
        <f>ROUND(IF(CD41=0, IF(CB41=0, 0, 1), CB41/CD41),5)</f>
        <v>1</v>
      </c>
      <c r="CI41" s="8"/>
      <c r="CJ41" s="7">
        <f>ROUND(H41+P41+X41+AF41+AN41+AV41+BD41+BL41+BT41+CB41,5)</f>
        <v>54964.37</v>
      </c>
      <c r="CK41" s="8"/>
      <c r="CL41" s="7">
        <f>ROUND(J41+R41+Z41+AH41+AP41+AX41+BF41+BN41+BV41+CD41,5)</f>
        <v>45937.5</v>
      </c>
      <c r="CM41" s="8"/>
      <c r="CN41" s="7">
        <f>ROUND((CJ41-CL41),5)</f>
        <v>9026.8700000000008</v>
      </c>
      <c r="CO41" s="8"/>
      <c r="CP41" s="9">
        <f>ROUND(IF(CL41=0, IF(CJ41=0, 0, 1), CJ41/CL41),5)</f>
        <v>1.1964999999999999</v>
      </c>
    </row>
    <row r="42" spans="1:94" x14ac:dyDescent="0.3">
      <c r="A42" s="2"/>
      <c r="B42" s="2"/>
      <c r="C42" s="2"/>
      <c r="D42" s="2"/>
      <c r="E42" s="2" t="s">
        <v>54</v>
      </c>
      <c r="F42" s="2"/>
      <c r="G42" s="2"/>
      <c r="H42" s="7"/>
      <c r="I42" s="8"/>
      <c r="J42" s="7"/>
      <c r="K42" s="8"/>
      <c r="L42" s="7"/>
      <c r="M42" s="8"/>
      <c r="N42" s="9"/>
      <c r="O42" s="8"/>
      <c r="P42" s="7"/>
      <c r="Q42" s="8"/>
      <c r="R42" s="7"/>
      <c r="S42" s="8"/>
      <c r="T42" s="7"/>
      <c r="U42" s="8"/>
      <c r="V42" s="9"/>
      <c r="W42" s="8"/>
      <c r="X42" s="7"/>
      <c r="Y42" s="8"/>
      <c r="Z42" s="7"/>
      <c r="AA42" s="8"/>
      <c r="AB42" s="7"/>
      <c r="AC42" s="8"/>
      <c r="AD42" s="9"/>
      <c r="AE42" s="8"/>
      <c r="AF42" s="7"/>
      <c r="AG42" s="8"/>
      <c r="AH42" s="7"/>
      <c r="AI42" s="8"/>
      <c r="AJ42" s="7"/>
      <c r="AK42" s="8"/>
      <c r="AL42" s="9"/>
      <c r="AM42" s="8"/>
      <c r="AN42" s="7"/>
      <c r="AO42" s="8"/>
      <c r="AP42" s="7"/>
      <c r="AQ42" s="8"/>
      <c r="AR42" s="7"/>
      <c r="AS42" s="8"/>
      <c r="AT42" s="9"/>
      <c r="AU42" s="8"/>
      <c r="AV42" s="7"/>
      <c r="AW42" s="8"/>
      <c r="AX42" s="7"/>
      <c r="AY42" s="8"/>
      <c r="AZ42" s="7"/>
      <c r="BA42" s="8"/>
      <c r="BB42" s="9"/>
      <c r="BC42" s="8"/>
      <c r="BD42" s="7"/>
      <c r="BE42" s="8"/>
      <c r="BF42" s="7"/>
      <c r="BG42" s="8"/>
      <c r="BH42" s="7"/>
      <c r="BI42" s="8"/>
      <c r="BJ42" s="9"/>
      <c r="BK42" s="8"/>
      <c r="BL42" s="7"/>
      <c r="BM42" s="8"/>
      <c r="BN42" s="7"/>
      <c r="BO42" s="8"/>
      <c r="BP42" s="7"/>
      <c r="BQ42" s="8"/>
      <c r="BR42" s="9"/>
      <c r="BS42" s="8"/>
      <c r="BT42" s="7"/>
      <c r="BU42" s="8"/>
      <c r="BV42" s="7"/>
      <c r="BW42" s="8"/>
      <c r="BX42" s="7"/>
      <c r="BY42" s="8"/>
      <c r="BZ42" s="9"/>
      <c r="CA42" s="8"/>
      <c r="CB42" s="7"/>
      <c r="CC42" s="8"/>
      <c r="CD42" s="7"/>
      <c r="CE42" s="8"/>
      <c r="CF42" s="7"/>
      <c r="CG42" s="8"/>
      <c r="CH42" s="9"/>
      <c r="CI42" s="8"/>
      <c r="CJ42" s="7"/>
      <c r="CK42" s="8"/>
      <c r="CL42" s="7"/>
      <c r="CM42" s="8"/>
      <c r="CN42" s="7"/>
      <c r="CO42" s="8"/>
      <c r="CP42" s="9"/>
    </row>
    <row r="43" spans="1:94" hidden="1" x14ac:dyDescent="0.3">
      <c r="A43" s="2"/>
      <c r="B43" s="2"/>
      <c r="C43" s="2"/>
      <c r="D43" s="2"/>
      <c r="E43" s="2" t="s">
        <v>55</v>
      </c>
      <c r="F43" s="2"/>
      <c r="G43" s="2"/>
      <c r="H43" s="7"/>
      <c r="I43" s="8"/>
      <c r="J43" s="7"/>
      <c r="K43" s="8"/>
      <c r="L43" s="7"/>
      <c r="M43" s="8"/>
      <c r="N43" s="9"/>
      <c r="O43" s="8"/>
      <c r="P43" s="7"/>
      <c r="Q43" s="8"/>
      <c r="R43" s="7"/>
      <c r="S43" s="8"/>
      <c r="T43" s="7"/>
      <c r="U43" s="8"/>
      <c r="V43" s="9"/>
      <c r="W43" s="8"/>
      <c r="X43" s="7"/>
      <c r="Y43" s="8"/>
      <c r="Z43" s="7"/>
      <c r="AA43" s="8"/>
      <c r="AB43" s="7"/>
      <c r="AC43" s="8"/>
      <c r="AD43" s="9"/>
      <c r="AE43" s="8"/>
      <c r="AF43" s="7"/>
      <c r="AG43" s="8"/>
      <c r="AH43" s="7"/>
      <c r="AI43" s="8"/>
      <c r="AJ43" s="7"/>
      <c r="AK43" s="8"/>
      <c r="AL43" s="9"/>
      <c r="AM43" s="8"/>
      <c r="AN43" s="7"/>
      <c r="AO43" s="8"/>
      <c r="AP43" s="7"/>
      <c r="AQ43" s="8"/>
      <c r="AR43" s="7"/>
      <c r="AS43" s="8"/>
      <c r="AT43" s="9"/>
      <c r="AU43" s="8"/>
      <c r="AV43" s="7"/>
      <c r="AW43" s="8"/>
      <c r="AX43" s="7"/>
      <c r="AY43" s="8"/>
      <c r="AZ43" s="7"/>
      <c r="BA43" s="8"/>
      <c r="BB43" s="9"/>
      <c r="BC43" s="8"/>
      <c r="BD43" s="7"/>
      <c r="BE43" s="8"/>
      <c r="BF43" s="7"/>
      <c r="BG43" s="8"/>
      <c r="BH43" s="7"/>
      <c r="BI43" s="8"/>
      <c r="BJ43" s="9"/>
      <c r="BK43" s="8"/>
      <c r="BL43" s="7"/>
      <c r="BM43" s="8"/>
      <c r="BN43" s="7"/>
      <c r="BO43" s="8"/>
      <c r="BP43" s="7"/>
      <c r="BQ43" s="8"/>
      <c r="BR43" s="9"/>
      <c r="BS43" s="8"/>
      <c r="BT43" s="7"/>
      <c r="BU43" s="8"/>
      <c r="BV43" s="7"/>
      <c r="BW43" s="8"/>
      <c r="BX43" s="7"/>
      <c r="BY43" s="8"/>
      <c r="BZ43" s="9"/>
      <c r="CA43" s="8"/>
      <c r="CB43" s="7"/>
      <c r="CC43" s="8"/>
      <c r="CD43" s="7"/>
      <c r="CE43" s="8"/>
      <c r="CF43" s="7"/>
      <c r="CG43" s="8"/>
      <c r="CH43" s="9"/>
      <c r="CI43" s="8"/>
      <c r="CJ43" s="7"/>
      <c r="CK43" s="8"/>
      <c r="CL43" s="7"/>
      <c r="CM43" s="8"/>
      <c r="CN43" s="7"/>
      <c r="CO43" s="8"/>
      <c r="CP43" s="9"/>
    </row>
    <row r="44" spans="1:94" hidden="1" x14ac:dyDescent="0.3">
      <c r="A44" s="2"/>
      <c r="B44" s="2"/>
      <c r="C44" s="2"/>
      <c r="D44" s="2"/>
      <c r="E44" s="2" t="s">
        <v>56</v>
      </c>
      <c r="F44" s="2"/>
      <c r="G44" s="2"/>
      <c r="H44" s="7"/>
      <c r="I44" s="8"/>
      <c r="J44" s="7"/>
      <c r="K44" s="8"/>
      <c r="L44" s="7"/>
      <c r="M44" s="8"/>
      <c r="N44" s="9"/>
      <c r="O44" s="8"/>
      <c r="P44" s="7"/>
      <c r="Q44" s="8"/>
      <c r="R44" s="7"/>
      <c r="S44" s="8"/>
      <c r="T44" s="7"/>
      <c r="U44" s="8"/>
      <c r="V44" s="9"/>
      <c r="W44" s="8"/>
      <c r="X44" s="7"/>
      <c r="Y44" s="8"/>
      <c r="Z44" s="7"/>
      <c r="AA44" s="8"/>
      <c r="AB44" s="7"/>
      <c r="AC44" s="8"/>
      <c r="AD44" s="9"/>
      <c r="AE44" s="8"/>
      <c r="AF44" s="7"/>
      <c r="AG44" s="8"/>
      <c r="AH44" s="7"/>
      <c r="AI44" s="8"/>
      <c r="AJ44" s="7"/>
      <c r="AK44" s="8"/>
      <c r="AL44" s="9"/>
      <c r="AM44" s="8"/>
      <c r="AN44" s="7"/>
      <c r="AO44" s="8"/>
      <c r="AP44" s="7"/>
      <c r="AQ44" s="8"/>
      <c r="AR44" s="7"/>
      <c r="AS44" s="8"/>
      <c r="AT44" s="9"/>
      <c r="AU44" s="8"/>
      <c r="AV44" s="7"/>
      <c r="AW44" s="8"/>
      <c r="AX44" s="7"/>
      <c r="AY44" s="8"/>
      <c r="AZ44" s="7"/>
      <c r="BA44" s="8"/>
      <c r="BB44" s="9"/>
      <c r="BC44" s="8"/>
      <c r="BD44" s="7"/>
      <c r="BE44" s="8"/>
      <c r="BF44" s="7"/>
      <c r="BG44" s="8"/>
      <c r="BH44" s="7"/>
      <c r="BI44" s="8"/>
      <c r="BJ44" s="9"/>
      <c r="BK44" s="8"/>
      <c r="BL44" s="7"/>
      <c r="BM44" s="8"/>
      <c r="BN44" s="7"/>
      <c r="BO44" s="8"/>
      <c r="BP44" s="7"/>
      <c r="BQ44" s="8"/>
      <c r="BR44" s="9"/>
      <c r="BS44" s="8"/>
      <c r="BT44" s="7"/>
      <c r="BU44" s="8"/>
      <c r="BV44" s="7"/>
      <c r="BW44" s="8"/>
      <c r="BX44" s="7"/>
      <c r="BY44" s="8"/>
      <c r="BZ44" s="9"/>
      <c r="CA44" s="8"/>
      <c r="CB44" s="7"/>
      <c r="CC44" s="8"/>
      <c r="CD44" s="7"/>
      <c r="CE44" s="8"/>
      <c r="CF44" s="7"/>
      <c r="CG44" s="8"/>
      <c r="CH44" s="9"/>
      <c r="CI44" s="8"/>
      <c r="CJ44" s="7"/>
      <c r="CK44" s="8"/>
      <c r="CL44" s="7"/>
      <c r="CM44" s="8"/>
      <c r="CN44" s="7"/>
      <c r="CO44" s="8"/>
      <c r="CP44" s="9"/>
    </row>
    <row r="45" spans="1:94" hidden="1" x14ac:dyDescent="0.3">
      <c r="A45" s="2"/>
      <c r="B45" s="2"/>
      <c r="C45" s="2"/>
      <c r="D45" s="2"/>
      <c r="E45" s="2" t="s">
        <v>57</v>
      </c>
      <c r="F45" s="2"/>
      <c r="G45" s="2"/>
      <c r="H45" s="7"/>
      <c r="I45" s="8"/>
      <c r="J45" s="7"/>
      <c r="K45" s="8"/>
      <c r="L45" s="7"/>
      <c r="M45" s="8"/>
      <c r="N45" s="9"/>
      <c r="O45" s="8"/>
      <c r="P45" s="7"/>
      <c r="Q45" s="8"/>
      <c r="R45" s="7"/>
      <c r="S45" s="8"/>
      <c r="T45" s="7"/>
      <c r="U45" s="8"/>
      <c r="V45" s="9"/>
      <c r="W45" s="8"/>
      <c r="X45" s="7"/>
      <c r="Y45" s="8"/>
      <c r="Z45" s="7"/>
      <c r="AA45" s="8"/>
      <c r="AB45" s="7"/>
      <c r="AC45" s="8"/>
      <c r="AD45" s="9"/>
      <c r="AE45" s="8"/>
      <c r="AF45" s="7"/>
      <c r="AG45" s="8"/>
      <c r="AH45" s="7"/>
      <c r="AI45" s="8"/>
      <c r="AJ45" s="7"/>
      <c r="AK45" s="8"/>
      <c r="AL45" s="9"/>
      <c r="AM45" s="8"/>
      <c r="AN45" s="7"/>
      <c r="AO45" s="8"/>
      <c r="AP45" s="7"/>
      <c r="AQ45" s="8"/>
      <c r="AR45" s="7"/>
      <c r="AS45" s="8"/>
      <c r="AT45" s="9"/>
      <c r="AU45" s="8"/>
      <c r="AV45" s="7"/>
      <c r="AW45" s="8"/>
      <c r="AX45" s="7"/>
      <c r="AY45" s="8"/>
      <c r="AZ45" s="7"/>
      <c r="BA45" s="8"/>
      <c r="BB45" s="9"/>
      <c r="BC45" s="8"/>
      <c r="BD45" s="7"/>
      <c r="BE45" s="8"/>
      <c r="BF45" s="7"/>
      <c r="BG45" s="8"/>
      <c r="BH45" s="7"/>
      <c r="BI45" s="8"/>
      <c r="BJ45" s="9"/>
      <c r="BK45" s="8"/>
      <c r="BL45" s="7"/>
      <c r="BM45" s="8"/>
      <c r="BN45" s="7"/>
      <c r="BO45" s="8"/>
      <c r="BP45" s="7"/>
      <c r="BQ45" s="8"/>
      <c r="BR45" s="9"/>
      <c r="BS45" s="8"/>
      <c r="BT45" s="7"/>
      <c r="BU45" s="8"/>
      <c r="BV45" s="7"/>
      <c r="BW45" s="8"/>
      <c r="BX45" s="7"/>
      <c r="BY45" s="8"/>
      <c r="BZ45" s="9"/>
      <c r="CA45" s="8"/>
      <c r="CB45" s="7"/>
      <c r="CC45" s="8"/>
      <c r="CD45" s="7"/>
      <c r="CE45" s="8"/>
      <c r="CF45" s="7"/>
      <c r="CG45" s="8"/>
      <c r="CH45" s="9"/>
      <c r="CI45" s="8"/>
      <c r="CJ45" s="7"/>
      <c r="CK45" s="8"/>
      <c r="CL45" s="7"/>
      <c r="CM45" s="8"/>
      <c r="CN45" s="7"/>
      <c r="CO45" s="8"/>
      <c r="CP45" s="9"/>
    </row>
    <row r="46" spans="1:94" hidden="1" x14ac:dyDescent="0.3">
      <c r="A46" s="2"/>
      <c r="B46" s="2"/>
      <c r="C46" s="2"/>
      <c r="D46" s="2"/>
      <c r="E46" s="2" t="s">
        <v>58</v>
      </c>
      <c r="F46" s="2"/>
      <c r="G46" s="2"/>
      <c r="H46" s="7"/>
      <c r="I46" s="8"/>
      <c r="J46" s="7"/>
      <c r="K46" s="8"/>
      <c r="L46" s="7"/>
      <c r="M46" s="8"/>
      <c r="N46" s="9"/>
      <c r="O46" s="8"/>
      <c r="P46" s="7"/>
      <c r="Q46" s="8"/>
      <c r="R46" s="7"/>
      <c r="S46" s="8"/>
      <c r="T46" s="7"/>
      <c r="U46" s="8"/>
      <c r="V46" s="9"/>
      <c r="W46" s="8"/>
      <c r="X46" s="7"/>
      <c r="Y46" s="8"/>
      <c r="Z46" s="7"/>
      <c r="AA46" s="8"/>
      <c r="AB46" s="7"/>
      <c r="AC46" s="8"/>
      <c r="AD46" s="9"/>
      <c r="AE46" s="8"/>
      <c r="AF46" s="7"/>
      <c r="AG46" s="8"/>
      <c r="AH46" s="7"/>
      <c r="AI46" s="8"/>
      <c r="AJ46" s="7"/>
      <c r="AK46" s="8"/>
      <c r="AL46" s="9"/>
      <c r="AM46" s="8"/>
      <c r="AN46" s="7"/>
      <c r="AO46" s="8"/>
      <c r="AP46" s="7"/>
      <c r="AQ46" s="8"/>
      <c r="AR46" s="7"/>
      <c r="AS46" s="8"/>
      <c r="AT46" s="9"/>
      <c r="AU46" s="8"/>
      <c r="AV46" s="7"/>
      <c r="AW46" s="8"/>
      <c r="AX46" s="7"/>
      <c r="AY46" s="8"/>
      <c r="AZ46" s="7"/>
      <c r="BA46" s="8"/>
      <c r="BB46" s="9"/>
      <c r="BC46" s="8"/>
      <c r="BD46" s="7"/>
      <c r="BE46" s="8"/>
      <c r="BF46" s="7"/>
      <c r="BG46" s="8"/>
      <c r="BH46" s="7"/>
      <c r="BI46" s="8"/>
      <c r="BJ46" s="9"/>
      <c r="BK46" s="8"/>
      <c r="BL46" s="7"/>
      <c r="BM46" s="8"/>
      <c r="BN46" s="7"/>
      <c r="BO46" s="8"/>
      <c r="BP46" s="7"/>
      <c r="BQ46" s="8"/>
      <c r="BR46" s="9"/>
      <c r="BS46" s="8"/>
      <c r="BT46" s="7"/>
      <c r="BU46" s="8"/>
      <c r="BV46" s="7"/>
      <c r="BW46" s="8"/>
      <c r="BX46" s="7"/>
      <c r="BY46" s="8"/>
      <c r="BZ46" s="9"/>
      <c r="CA46" s="8"/>
      <c r="CB46" s="7"/>
      <c r="CC46" s="8"/>
      <c r="CD46" s="7"/>
      <c r="CE46" s="8"/>
      <c r="CF46" s="7"/>
      <c r="CG46" s="8"/>
      <c r="CH46" s="9"/>
      <c r="CI46" s="8"/>
      <c r="CJ46" s="7"/>
      <c r="CK46" s="8"/>
      <c r="CL46" s="7"/>
      <c r="CM46" s="8"/>
      <c r="CN46" s="7"/>
      <c r="CO46" s="8"/>
      <c r="CP46" s="9"/>
    </row>
    <row r="47" spans="1:94" hidden="1" x14ac:dyDescent="0.3">
      <c r="A47" s="2"/>
      <c r="B47" s="2"/>
      <c r="C47" s="2"/>
      <c r="D47" s="2"/>
      <c r="E47" s="2"/>
      <c r="F47" s="2" t="s">
        <v>59</v>
      </c>
      <c r="G47" s="2"/>
      <c r="H47" s="7"/>
      <c r="I47" s="8"/>
      <c r="J47" s="7"/>
      <c r="K47" s="8"/>
      <c r="L47" s="7"/>
      <c r="M47" s="8"/>
      <c r="N47" s="9"/>
      <c r="O47" s="8"/>
      <c r="P47" s="7"/>
      <c r="Q47" s="8"/>
      <c r="R47" s="7"/>
      <c r="S47" s="8"/>
      <c r="T47" s="7"/>
      <c r="U47" s="8"/>
      <c r="V47" s="9"/>
      <c r="W47" s="8"/>
      <c r="X47" s="7"/>
      <c r="Y47" s="8"/>
      <c r="Z47" s="7"/>
      <c r="AA47" s="8"/>
      <c r="AB47" s="7"/>
      <c r="AC47" s="8"/>
      <c r="AD47" s="9"/>
      <c r="AE47" s="8"/>
      <c r="AF47" s="7"/>
      <c r="AG47" s="8"/>
      <c r="AH47" s="7"/>
      <c r="AI47" s="8"/>
      <c r="AJ47" s="7"/>
      <c r="AK47" s="8"/>
      <c r="AL47" s="9"/>
      <c r="AM47" s="8"/>
      <c r="AN47" s="7"/>
      <c r="AO47" s="8"/>
      <c r="AP47" s="7"/>
      <c r="AQ47" s="8"/>
      <c r="AR47" s="7"/>
      <c r="AS47" s="8"/>
      <c r="AT47" s="9"/>
      <c r="AU47" s="8"/>
      <c r="AV47" s="7"/>
      <c r="AW47" s="8"/>
      <c r="AX47" s="7"/>
      <c r="AY47" s="8"/>
      <c r="AZ47" s="7"/>
      <c r="BA47" s="8"/>
      <c r="BB47" s="9"/>
      <c r="BC47" s="8"/>
      <c r="BD47" s="7"/>
      <c r="BE47" s="8"/>
      <c r="BF47" s="7"/>
      <c r="BG47" s="8"/>
      <c r="BH47" s="7"/>
      <c r="BI47" s="8"/>
      <c r="BJ47" s="9"/>
      <c r="BK47" s="8"/>
      <c r="BL47" s="7"/>
      <c r="BM47" s="8"/>
      <c r="BN47" s="7"/>
      <c r="BO47" s="8"/>
      <c r="BP47" s="7"/>
      <c r="BQ47" s="8"/>
      <c r="BR47" s="9"/>
      <c r="BS47" s="8"/>
      <c r="BT47" s="7"/>
      <c r="BU47" s="8"/>
      <c r="BV47" s="7"/>
      <c r="BW47" s="8"/>
      <c r="BX47" s="7"/>
      <c r="BY47" s="8"/>
      <c r="BZ47" s="9"/>
      <c r="CA47" s="8"/>
      <c r="CB47" s="7"/>
      <c r="CC47" s="8"/>
      <c r="CD47" s="7"/>
      <c r="CE47" s="8"/>
      <c r="CF47" s="7"/>
      <c r="CG47" s="8"/>
      <c r="CH47" s="9"/>
      <c r="CI47" s="8"/>
      <c r="CJ47" s="7"/>
      <c r="CK47" s="8"/>
      <c r="CL47" s="7"/>
      <c r="CM47" s="8"/>
      <c r="CN47" s="7"/>
      <c r="CO47" s="8"/>
      <c r="CP47" s="9"/>
    </row>
    <row r="48" spans="1:94" hidden="1" x14ac:dyDescent="0.3">
      <c r="A48" s="2"/>
      <c r="B48" s="2"/>
      <c r="C48" s="2"/>
      <c r="D48" s="2"/>
      <c r="E48" s="2"/>
      <c r="F48" s="2" t="s">
        <v>60</v>
      </c>
      <c r="G48" s="2"/>
      <c r="H48" s="7"/>
      <c r="I48" s="8"/>
      <c r="J48" s="7"/>
      <c r="K48" s="8"/>
      <c r="L48" s="7"/>
      <c r="M48" s="8"/>
      <c r="N48" s="9"/>
      <c r="O48" s="8"/>
      <c r="P48" s="7"/>
      <c r="Q48" s="8"/>
      <c r="R48" s="7"/>
      <c r="S48" s="8"/>
      <c r="T48" s="7"/>
      <c r="U48" s="8"/>
      <c r="V48" s="9"/>
      <c r="W48" s="8"/>
      <c r="X48" s="7"/>
      <c r="Y48" s="8"/>
      <c r="Z48" s="7"/>
      <c r="AA48" s="8"/>
      <c r="AB48" s="7"/>
      <c r="AC48" s="8"/>
      <c r="AD48" s="9"/>
      <c r="AE48" s="8"/>
      <c r="AF48" s="7"/>
      <c r="AG48" s="8"/>
      <c r="AH48" s="7"/>
      <c r="AI48" s="8"/>
      <c r="AJ48" s="7"/>
      <c r="AK48" s="8"/>
      <c r="AL48" s="9"/>
      <c r="AM48" s="8"/>
      <c r="AN48" s="7"/>
      <c r="AO48" s="8"/>
      <c r="AP48" s="7"/>
      <c r="AQ48" s="8"/>
      <c r="AR48" s="7"/>
      <c r="AS48" s="8"/>
      <c r="AT48" s="9"/>
      <c r="AU48" s="8"/>
      <c r="AV48" s="7"/>
      <c r="AW48" s="8"/>
      <c r="AX48" s="7"/>
      <c r="AY48" s="8"/>
      <c r="AZ48" s="7"/>
      <c r="BA48" s="8"/>
      <c r="BB48" s="9"/>
      <c r="BC48" s="8"/>
      <c r="BD48" s="7"/>
      <c r="BE48" s="8"/>
      <c r="BF48" s="7"/>
      <c r="BG48" s="8"/>
      <c r="BH48" s="7"/>
      <c r="BI48" s="8"/>
      <c r="BJ48" s="9"/>
      <c r="BK48" s="8"/>
      <c r="BL48" s="7"/>
      <c r="BM48" s="8"/>
      <c r="BN48" s="7"/>
      <c r="BO48" s="8"/>
      <c r="BP48" s="7"/>
      <c r="BQ48" s="8"/>
      <c r="BR48" s="9"/>
      <c r="BS48" s="8"/>
      <c r="BT48" s="7"/>
      <c r="BU48" s="8"/>
      <c r="BV48" s="7"/>
      <c r="BW48" s="8"/>
      <c r="BX48" s="7"/>
      <c r="BY48" s="8"/>
      <c r="BZ48" s="9"/>
      <c r="CA48" s="8"/>
      <c r="CB48" s="7"/>
      <c r="CC48" s="8"/>
      <c r="CD48" s="7"/>
      <c r="CE48" s="8"/>
      <c r="CF48" s="7"/>
      <c r="CG48" s="8"/>
      <c r="CH48" s="9"/>
      <c r="CI48" s="8"/>
      <c r="CJ48" s="7"/>
      <c r="CK48" s="8"/>
      <c r="CL48" s="7"/>
      <c r="CM48" s="8"/>
      <c r="CN48" s="7"/>
      <c r="CO48" s="8"/>
      <c r="CP48" s="9"/>
    </row>
    <row r="49" spans="1:94" ht="15" thickBot="1" x14ac:dyDescent="0.35">
      <c r="A49" s="2"/>
      <c r="B49" s="2"/>
      <c r="C49" s="2"/>
      <c r="D49" s="2"/>
      <c r="E49" s="2"/>
      <c r="F49" s="2" t="s">
        <v>61</v>
      </c>
      <c r="G49" s="2"/>
      <c r="H49" s="10"/>
      <c r="I49" s="8"/>
      <c r="J49" s="7"/>
      <c r="K49" s="8"/>
      <c r="L49" s="7"/>
      <c r="M49" s="8"/>
      <c r="N49" s="9"/>
      <c r="O49" s="8"/>
      <c r="P49" s="10"/>
      <c r="Q49" s="8"/>
      <c r="R49" s="7"/>
      <c r="S49" s="8"/>
      <c r="T49" s="7"/>
      <c r="U49" s="8"/>
      <c r="V49" s="9"/>
      <c r="W49" s="8"/>
      <c r="X49" s="10"/>
      <c r="Y49" s="8"/>
      <c r="Z49" s="7"/>
      <c r="AA49" s="8"/>
      <c r="AB49" s="7"/>
      <c r="AC49" s="8"/>
      <c r="AD49" s="9"/>
      <c r="AE49" s="8"/>
      <c r="AF49" s="10"/>
      <c r="AG49" s="8"/>
      <c r="AH49" s="7"/>
      <c r="AI49" s="8"/>
      <c r="AJ49" s="7"/>
      <c r="AK49" s="8"/>
      <c r="AL49" s="9"/>
      <c r="AM49" s="8"/>
      <c r="AN49" s="10"/>
      <c r="AO49" s="8"/>
      <c r="AP49" s="7"/>
      <c r="AQ49" s="8"/>
      <c r="AR49" s="7"/>
      <c r="AS49" s="8"/>
      <c r="AT49" s="9"/>
      <c r="AU49" s="8"/>
      <c r="AV49" s="10"/>
      <c r="AW49" s="8"/>
      <c r="AX49" s="7"/>
      <c r="AY49" s="8"/>
      <c r="AZ49" s="7"/>
      <c r="BA49" s="8"/>
      <c r="BB49" s="9"/>
      <c r="BC49" s="8"/>
      <c r="BD49" s="10"/>
      <c r="BE49" s="8"/>
      <c r="BF49" s="7"/>
      <c r="BG49" s="8"/>
      <c r="BH49" s="7"/>
      <c r="BI49" s="8"/>
      <c r="BJ49" s="9"/>
      <c r="BK49" s="8"/>
      <c r="BL49" s="10"/>
      <c r="BM49" s="8"/>
      <c r="BN49" s="7"/>
      <c r="BO49" s="8"/>
      <c r="BP49" s="7"/>
      <c r="BQ49" s="8"/>
      <c r="BR49" s="9"/>
      <c r="BS49" s="8"/>
      <c r="BT49" s="10"/>
      <c r="BU49" s="8"/>
      <c r="BV49" s="7"/>
      <c r="BW49" s="8"/>
      <c r="BX49" s="7"/>
      <c r="BY49" s="8"/>
      <c r="BZ49" s="9"/>
      <c r="CA49" s="8"/>
      <c r="CB49" s="10"/>
      <c r="CC49" s="8"/>
      <c r="CD49" s="10"/>
      <c r="CE49" s="8"/>
      <c r="CF49" s="10"/>
      <c r="CG49" s="8"/>
      <c r="CH49" s="11"/>
      <c r="CI49" s="8"/>
      <c r="CJ49" s="10"/>
      <c r="CK49" s="8"/>
      <c r="CL49" s="10"/>
      <c r="CM49" s="8"/>
      <c r="CN49" s="10"/>
      <c r="CO49" s="8"/>
      <c r="CP49" s="11"/>
    </row>
    <row r="50" spans="1:94" x14ac:dyDescent="0.3">
      <c r="A50" s="2"/>
      <c r="B50" s="2"/>
      <c r="C50" s="2"/>
      <c r="D50" s="2"/>
      <c r="E50" s="2" t="s">
        <v>62</v>
      </c>
      <c r="F50" s="2"/>
      <c r="G50" s="2"/>
      <c r="H50" s="7"/>
      <c r="I50" s="8"/>
      <c r="J50" s="7"/>
      <c r="K50" s="8"/>
      <c r="L50" s="7"/>
      <c r="M50" s="8"/>
      <c r="N50" s="9"/>
      <c r="O50" s="8"/>
      <c r="P50" s="7"/>
      <c r="Q50" s="8"/>
      <c r="R50" s="7"/>
      <c r="S50" s="8"/>
      <c r="T50" s="7"/>
      <c r="U50" s="8"/>
      <c r="V50" s="9"/>
      <c r="W50" s="8"/>
      <c r="X50" s="7"/>
      <c r="Y50" s="8"/>
      <c r="Z50" s="7"/>
      <c r="AA50" s="8"/>
      <c r="AB50" s="7"/>
      <c r="AC50" s="8"/>
      <c r="AD50" s="9"/>
      <c r="AE50" s="8"/>
      <c r="AF50" s="7"/>
      <c r="AG50" s="8"/>
      <c r="AH50" s="7"/>
      <c r="AI50" s="8"/>
      <c r="AJ50" s="7"/>
      <c r="AK50" s="8"/>
      <c r="AL50" s="9"/>
      <c r="AM50" s="8"/>
      <c r="AN50" s="7"/>
      <c r="AO50" s="8"/>
      <c r="AP50" s="7"/>
      <c r="AQ50" s="8"/>
      <c r="AR50" s="7"/>
      <c r="AS50" s="8"/>
      <c r="AT50" s="9"/>
      <c r="AU50" s="8"/>
      <c r="AV50" s="7"/>
      <c r="AW50" s="8"/>
      <c r="AX50" s="7"/>
      <c r="AY50" s="8"/>
      <c r="AZ50" s="7"/>
      <c r="BA50" s="8"/>
      <c r="BB50" s="9"/>
      <c r="BC50" s="8"/>
      <c r="BD50" s="7"/>
      <c r="BE50" s="8"/>
      <c r="BF50" s="7"/>
      <c r="BG50" s="8"/>
      <c r="BH50" s="7"/>
      <c r="BI50" s="8"/>
      <c r="BJ50" s="9"/>
      <c r="BK50" s="8"/>
      <c r="BL50" s="7"/>
      <c r="BM50" s="8"/>
      <c r="BN50" s="7"/>
      <c r="BO50" s="8"/>
      <c r="BP50" s="7"/>
      <c r="BQ50" s="8"/>
      <c r="BR50" s="9"/>
      <c r="BS50" s="8"/>
      <c r="BT50" s="7"/>
      <c r="BU50" s="8"/>
      <c r="BV50" s="7"/>
      <c r="BW50" s="8"/>
      <c r="BX50" s="7"/>
      <c r="BY50" s="8"/>
      <c r="BZ50" s="9"/>
      <c r="CA50" s="8"/>
      <c r="CB50" s="7"/>
      <c r="CC50" s="8"/>
      <c r="CD50" s="7"/>
      <c r="CE50" s="8"/>
      <c r="CF50" s="7"/>
      <c r="CG50" s="8"/>
      <c r="CH50" s="9"/>
      <c r="CI50" s="8"/>
      <c r="CJ50" s="7"/>
      <c r="CK50" s="8"/>
      <c r="CL50" s="7"/>
      <c r="CM50" s="8"/>
      <c r="CN50" s="7"/>
      <c r="CO50" s="8"/>
      <c r="CP50" s="9"/>
    </row>
    <row r="51" spans="1:94" ht="28.8" customHeight="1" x14ac:dyDescent="0.3">
      <c r="A51" s="2"/>
      <c r="B51" s="2"/>
      <c r="C51" s="2"/>
      <c r="D51" s="2"/>
      <c r="E51" s="2" t="s">
        <v>63</v>
      </c>
      <c r="F51" s="2"/>
      <c r="G51" s="2"/>
      <c r="H51" s="7"/>
      <c r="I51" s="8"/>
      <c r="J51" s="7"/>
      <c r="K51" s="8"/>
      <c r="L51" s="7"/>
      <c r="M51" s="8"/>
      <c r="N51" s="9"/>
      <c r="O51" s="8"/>
      <c r="P51" s="7"/>
      <c r="Q51" s="8"/>
      <c r="R51" s="7"/>
      <c r="S51" s="8"/>
      <c r="T51" s="7"/>
      <c r="U51" s="8"/>
      <c r="V51" s="9"/>
      <c r="W51" s="8"/>
      <c r="X51" s="7"/>
      <c r="Y51" s="8"/>
      <c r="Z51" s="7"/>
      <c r="AA51" s="8"/>
      <c r="AB51" s="7"/>
      <c r="AC51" s="8"/>
      <c r="AD51" s="9"/>
      <c r="AE51" s="8"/>
      <c r="AF51" s="7"/>
      <c r="AG51" s="8"/>
      <c r="AH51" s="7"/>
      <c r="AI51" s="8"/>
      <c r="AJ51" s="7"/>
      <c r="AK51" s="8"/>
      <c r="AL51" s="9"/>
      <c r="AM51" s="8"/>
      <c r="AN51" s="7"/>
      <c r="AO51" s="8"/>
      <c r="AP51" s="7"/>
      <c r="AQ51" s="8"/>
      <c r="AR51" s="7"/>
      <c r="AS51" s="8"/>
      <c r="AT51" s="9"/>
      <c r="AU51" s="8"/>
      <c r="AV51" s="7"/>
      <c r="AW51" s="8"/>
      <c r="AX51" s="7"/>
      <c r="AY51" s="8"/>
      <c r="AZ51" s="7"/>
      <c r="BA51" s="8"/>
      <c r="BB51" s="9"/>
      <c r="BC51" s="8"/>
      <c r="BD51" s="7"/>
      <c r="BE51" s="8"/>
      <c r="BF51" s="7"/>
      <c r="BG51" s="8"/>
      <c r="BH51" s="7"/>
      <c r="BI51" s="8"/>
      <c r="BJ51" s="9"/>
      <c r="BK51" s="8"/>
      <c r="BL51" s="7"/>
      <c r="BM51" s="8"/>
      <c r="BN51" s="7"/>
      <c r="BO51" s="8"/>
      <c r="BP51" s="7"/>
      <c r="BQ51" s="8"/>
      <c r="BR51" s="9"/>
      <c r="BS51" s="8"/>
      <c r="BT51" s="7"/>
      <c r="BU51" s="8"/>
      <c r="BV51" s="7"/>
      <c r="BW51" s="8"/>
      <c r="BX51" s="7"/>
      <c r="BY51" s="8"/>
      <c r="BZ51" s="9"/>
      <c r="CA51" s="8"/>
      <c r="CB51" s="7"/>
      <c r="CC51" s="8"/>
      <c r="CD51" s="7"/>
      <c r="CE51" s="8"/>
      <c r="CF51" s="7"/>
      <c r="CG51" s="8"/>
      <c r="CH51" s="9"/>
      <c r="CI51" s="8"/>
      <c r="CJ51" s="7"/>
      <c r="CK51" s="8"/>
      <c r="CL51" s="7"/>
      <c r="CM51" s="8"/>
      <c r="CN51" s="7"/>
      <c r="CO51" s="8"/>
      <c r="CP51" s="9"/>
    </row>
    <row r="52" spans="1:94" x14ac:dyDescent="0.3">
      <c r="A52" s="2"/>
      <c r="B52" s="2"/>
      <c r="C52" s="2"/>
      <c r="D52" s="2"/>
      <c r="E52" s="2"/>
      <c r="F52" s="2" t="s">
        <v>64</v>
      </c>
      <c r="G52" s="2"/>
      <c r="H52" s="7"/>
      <c r="I52" s="8"/>
      <c r="J52" s="7"/>
      <c r="K52" s="8"/>
      <c r="L52" s="7"/>
      <c r="M52" s="8"/>
      <c r="N52" s="9"/>
      <c r="O52" s="8"/>
      <c r="P52" s="7">
        <v>3949.5</v>
      </c>
      <c r="Q52" s="8"/>
      <c r="R52" s="7"/>
      <c r="S52" s="8"/>
      <c r="T52" s="7"/>
      <c r="U52" s="8"/>
      <c r="V52" s="9"/>
      <c r="W52" s="8"/>
      <c r="X52" s="7"/>
      <c r="Y52" s="8"/>
      <c r="Z52" s="7"/>
      <c r="AA52" s="8"/>
      <c r="AB52" s="7"/>
      <c r="AC52" s="8"/>
      <c r="AD52" s="9"/>
      <c r="AE52" s="8"/>
      <c r="AF52" s="7"/>
      <c r="AG52" s="8"/>
      <c r="AH52" s="7"/>
      <c r="AI52" s="8"/>
      <c r="AJ52" s="7"/>
      <c r="AK52" s="8"/>
      <c r="AL52" s="9"/>
      <c r="AM52" s="8"/>
      <c r="AN52" s="7"/>
      <c r="AO52" s="8"/>
      <c r="AP52" s="7"/>
      <c r="AQ52" s="8"/>
      <c r="AR52" s="7"/>
      <c r="AS52" s="8"/>
      <c r="AT52" s="9"/>
      <c r="AU52" s="8"/>
      <c r="AV52" s="7"/>
      <c r="AW52" s="8"/>
      <c r="AX52" s="7"/>
      <c r="AY52" s="8"/>
      <c r="AZ52" s="7"/>
      <c r="BA52" s="8"/>
      <c r="BB52" s="9"/>
      <c r="BC52" s="8"/>
      <c r="BD52" s="7"/>
      <c r="BE52" s="8"/>
      <c r="BF52" s="7"/>
      <c r="BG52" s="8"/>
      <c r="BH52" s="7"/>
      <c r="BI52" s="8"/>
      <c r="BJ52" s="9"/>
      <c r="BK52" s="8"/>
      <c r="BL52" s="7"/>
      <c r="BM52" s="8"/>
      <c r="BN52" s="7"/>
      <c r="BO52" s="8"/>
      <c r="BP52" s="7"/>
      <c r="BQ52" s="8"/>
      <c r="BR52" s="9"/>
      <c r="BS52" s="8"/>
      <c r="BT52" s="7"/>
      <c r="BU52" s="8"/>
      <c r="BV52" s="7"/>
      <c r="BW52" s="8"/>
      <c r="BX52" s="7"/>
      <c r="BY52" s="8"/>
      <c r="BZ52" s="9"/>
      <c r="CA52" s="8"/>
      <c r="CB52" s="7"/>
      <c r="CC52" s="8"/>
      <c r="CD52" s="7"/>
      <c r="CE52" s="8"/>
      <c r="CF52" s="7"/>
      <c r="CG52" s="8"/>
      <c r="CH52" s="9"/>
      <c r="CI52" s="8"/>
      <c r="CJ52" s="7">
        <f>ROUND(H52+P52+X52+AF52+AN52+AV52+BD52+BL52+BT52+CB52,5)</f>
        <v>3949.5</v>
      </c>
      <c r="CK52" s="8"/>
      <c r="CL52" s="7"/>
      <c r="CM52" s="8"/>
      <c r="CN52" s="7">
        <f>ROUND((CJ52-CL52),5)</f>
        <v>3949.5</v>
      </c>
      <c r="CO52" s="8"/>
      <c r="CP52" s="9">
        <f>ROUND(IF(CL52=0, IF(CJ52=0, 0, 1), CJ52/CL52),5)</f>
        <v>1</v>
      </c>
    </row>
    <row r="53" spans="1:94" x14ac:dyDescent="0.3">
      <c r="A53" s="2"/>
      <c r="B53" s="2"/>
      <c r="C53" s="2"/>
      <c r="D53" s="2"/>
      <c r="E53" s="2"/>
      <c r="F53" s="2" t="s">
        <v>65</v>
      </c>
      <c r="G53" s="2"/>
      <c r="H53" s="7"/>
      <c r="I53" s="8"/>
      <c r="J53" s="7"/>
      <c r="K53" s="8"/>
      <c r="L53" s="7"/>
      <c r="M53" s="8"/>
      <c r="N53" s="9"/>
      <c r="O53" s="8"/>
      <c r="P53" s="7"/>
      <c r="Q53" s="8"/>
      <c r="R53" s="7"/>
      <c r="S53" s="8"/>
      <c r="T53" s="7"/>
      <c r="U53" s="8"/>
      <c r="V53" s="9"/>
      <c r="W53" s="8"/>
      <c r="X53" s="7"/>
      <c r="Y53" s="8"/>
      <c r="Z53" s="7"/>
      <c r="AA53" s="8"/>
      <c r="AB53" s="7"/>
      <c r="AC53" s="8"/>
      <c r="AD53" s="9"/>
      <c r="AE53" s="8"/>
      <c r="AF53" s="7"/>
      <c r="AG53" s="8"/>
      <c r="AH53" s="7"/>
      <c r="AI53" s="8"/>
      <c r="AJ53" s="7"/>
      <c r="AK53" s="8"/>
      <c r="AL53" s="9"/>
      <c r="AM53" s="8"/>
      <c r="AN53" s="7"/>
      <c r="AO53" s="8"/>
      <c r="AP53" s="7"/>
      <c r="AQ53" s="8"/>
      <c r="AR53" s="7"/>
      <c r="AS53" s="8"/>
      <c r="AT53" s="9"/>
      <c r="AU53" s="8"/>
      <c r="AV53" s="7"/>
      <c r="AW53" s="8"/>
      <c r="AX53" s="7"/>
      <c r="AY53" s="8"/>
      <c r="AZ53" s="7"/>
      <c r="BA53" s="8"/>
      <c r="BB53" s="9"/>
      <c r="BC53" s="8"/>
      <c r="BD53" s="7"/>
      <c r="BE53" s="8"/>
      <c r="BF53" s="7">
        <v>400</v>
      </c>
      <c r="BG53" s="8"/>
      <c r="BH53" s="7">
        <f>ROUND((BD53-BF53),5)</f>
        <v>-400</v>
      </c>
      <c r="BI53" s="8"/>
      <c r="BJ53" s="9"/>
      <c r="BK53" s="8"/>
      <c r="BL53" s="7"/>
      <c r="BM53" s="8"/>
      <c r="BN53" s="7"/>
      <c r="BO53" s="8"/>
      <c r="BP53" s="7"/>
      <c r="BQ53" s="8"/>
      <c r="BR53" s="9"/>
      <c r="BS53" s="8"/>
      <c r="BT53" s="7"/>
      <c r="BU53" s="8"/>
      <c r="BV53" s="7"/>
      <c r="BW53" s="8"/>
      <c r="BX53" s="7"/>
      <c r="BY53" s="8"/>
      <c r="BZ53" s="9"/>
      <c r="CA53" s="8"/>
      <c r="CB53" s="7"/>
      <c r="CC53" s="8"/>
      <c r="CD53" s="7"/>
      <c r="CE53" s="8"/>
      <c r="CF53" s="7"/>
      <c r="CG53" s="8"/>
      <c r="CH53" s="9"/>
      <c r="CI53" s="8"/>
      <c r="CJ53" s="7"/>
      <c r="CK53" s="8"/>
      <c r="CL53" s="7">
        <f>ROUND(J53+R53+Z53+AH53+AP53+AX53+BF53+BN53+BV53+CD53,5)</f>
        <v>400</v>
      </c>
      <c r="CM53" s="8"/>
      <c r="CN53" s="7">
        <f>ROUND((CJ53-CL53),5)</f>
        <v>-400</v>
      </c>
      <c r="CO53" s="8"/>
      <c r="CP53" s="9"/>
    </row>
    <row r="54" spans="1:94" x14ac:dyDescent="0.3">
      <c r="A54" s="2"/>
      <c r="B54" s="2"/>
      <c r="C54" s="2"/>
      <c r="D54" s="2"/>
      <c r="E54" s="2"/>
      <c r="F54" s="2" t="s">
        <v>66</v>
      </c>
      <c r="G54" s="2"/>
      <c r="H54" s="7"/>
      <c r="I54" s="8"/>
      <c r="J54" s="7"/>
      <c r="K54" s="8"/>
      <c r="L54" s="7"/>
      <c r="M54" s="8"/>
      <c r="N54" s="9"/>
      <c r="O54" s="8"/>
      <c r="P54" s="7"/>
      <c r="Q54" s="8"/>
      <c r="R54" s="7"/>
      <c r="S54" s="8"/>
      <c r="T54" s="7"/>
      <c r="U54" s="8"/>
      <c r="V54" s="9"/>
      <c r="W54" s="8"/>
      <c r="X54" s="7"/>
      <c r="Y54" s="8"/>
      <c r="Z54" s="7"/>
      <c r="AA54" s="8"/>
      <c r="AB54" s="7"/>
      <c r="AC54" s="8"/>
      <c r="AD54" s="9"/>
      <c r="AE54" s="8"/>
      <c r="AF54" s="7"/>
      <c r="AG54" s="8"/>
      <c r="AH54" s="7"/>
      <c r="AI54" s="8"/>
      <c r="AJ54" s="7"/>
      <c r="AK54" s="8"/>
      <c r="AL54" s="9"/>
      <c r="AM54" s="8"/>
      <c r="AN54" s="7"/>
      <c r="AO54" s="8"/>
      <c r="AP54" s="7"/>
      <c r="AQ54" s="8"/>
      <c r="AR54" s="7"/>
      <c r="AS54" s="8"/>
      <c r="AT54" s="9"/>
      <c r="AU54" s="8"/>
      <c r="AV54" s="7"/>
      <c r="AW54" s="8"/>
      <c r="AX54" s="7"/>
      <c r="AY54" s="8"/>
      <c r="AZ54" s="7"/>
      <c r="BA54" s="8"/>
      <c r="BB54" s="9"/>
      <c r="BC54" s="8"/>
      <c r="BD54" s="7"/>
      <c r="BE54" s="8"/>
      <c r="BF54" s="7"/>
      <c r="BG54" s="8"/>
      <c r="BH54" s="7"/>
      <c r="BI54" s="8"/>
      <c r="BJ54" s="9"/>
      <c r="BK54" s="8"/>
      <c r="BL54" s="7"/>
      <c r="BM54" s="8"/>
      <c r="BN54" s="7"/>
      <c r="BO54" s="8"/>
      <c r="BP54" s="7"/>
      <c r="BQ54" s="8"/>
      <c r="BR54" s="9"/>
      <c r="BS54" s="8"/>
      <c r="BT54" s="7"/>
      <c r="BU54" s="8"/>
      <c r="BV54" s="7"/>
      <c r="BW54" s="8"/>
      <c r="BX54" s="7"/>
      <c r="BY54" s="8"/>
      <c r="BZ54" s="9"/>
      <c r="CA54" s="8"/>
      <c r="CB54" s="7"/>
      <c r="CC54" s="8"/>
      <c r="CD54" s="7"/>
      <c r="CE54" s="8"/>
      <c r="CF54" s="7"/>
      <c r="CG54" s="8"/>
      <c r="CH54" s="9"/>
      <c r="CI54" s="8"/>
      <c r="CJ54" s="7"/>
      <c r="CK54" s="8"/>
      <c r="CL54" s="7"/>
      <c r="CM54" s="8"/>
      <c r="CN54" s="7"/>
      <c r="CO54" s="8"/>
      <c r="CP54" s="9"/>
    </row>
    <row r="55" spans="1:94" x14ac:dyDescent="0.3">
      <c r="A55" s="2"/>
      <c r="B55" s="2"/>
      <c r="C55" s="2"/>
      <c r="D55" s="2"/>
      <c r="E55" s="2"/>
      <c r="F55" s="2" t="s">
        <v>67</v>
      </c>
      <c r="G55" s="2"/>
      <c r="H55" s="7"/>
      <c r="I55" s="8"/>
      <c r="J55" s="7"/>
      <c r="K55" s="8"/>
      <c r="L55" s="7"/>
      <c r="M55" s="8"/>
      <c r="N55" s="9"/>
      <c r="O55" s="8"/>
      <c r="P55" s="7"/>
      <c r="Q55" s="8"/>
      <c r="R55" s="7"/>
      <c r="S55" s="8"/>
      <c r="T55" s="7"/>
      <c r="U55" s="8"/>
      <c r="V55" s="9"/>
      <c r="W55" s="8"/>
      <c r="X55" s="7"/>
      <c r="Y55" s="8"/>
      <c r="Z55" s="7"/>
      <c r="AA55" s="8"/>
      <c r="AB55" s="7"/>
      <c r="AC55" s="8"/>
      <c r="AD55" s="9"/>
      <c r="AE55" s="8"/>
      <c r="AF55" s="7"/>
      <c r="AG55" s="8"/>
      <c r="AH55" s="7"/>
      <c r="AI55" s="8"/>
      <c r="AJ55" s="7"/>
      <c r="AK55" s="8"/>
      <c r="AL55" s="9"/>
      <c r="AM55" s="8"/>
      <c r="AN55" s="7"/>
      <c r="AO55" s="8"/>
      <c r="AP55" s="7"/>
      <c r="AQ55" s="8"/>
      <c r="AR55" s="7"/>
      <c r="AS55" s="8"/>
      <c r="AT55" s="9"/>
      <c r="AU55" s="8"/>
      <c r="AV55" s="7"/>
      <c r="AW55" s="8"/>
      <c r="AX55" s="7"/>
      <c r="AY55" s="8"/>
      <c r="AZ55" s="7"/>
      <c r="BA55" s="8"/>
      <c r="BB55" s="9"/>
      <c r="BC55" s="8"/>
      <c r="BD55" s="7"/>
      <c r="BE55" s="8"/>
      <c r="BF55" s="7"/>
      <c r="BG55" s="8"/>
      <c r="BH55" s="7"/>
      <c r="BI55" s="8"/>
      <c r="BJ55" s="9"/>
      <c r="BK55" s="8"/>
      <c r="BL55" s="7"/>
      <c r="BM55" s="8"/>
      <c r="BN55" s="7"/>
      <c r="BO55" s="8"/>
      <c r="BP55" s="7"/>
      <c r="BQ55" s="8"/>
      <c r="BR55" s="9"/>
      <c r="BS55" s="8"/>
      <c r="BT55" s="7"/>
      <c r="BU55" s="8"/>
      <c r="BV55" s="7"/>
      <c r="BW55" s="8"/>
      <c r="BX55" s="7"/>
      <c r="BY55" s="8"/>
      <c r="BZ55" s="9"/>
      <c r="CA55" s="8"/>
      <c r="CB55" s="7"/>
      <c r="CC55" s="8"/>
      <c r="CD55" s="7"/>
      <c r="CE55" s="8"/>
      <c r="CF55" s="7"/>
      <c r="CG55" s="8"/>
      <c r="CH55" s="9"/>
      <c r="CI55" s="8"/>
      <c r="CJ55" s="7"/>
      <c r="CK55" s="8"/>
      <c r="CL55" s="7"/>
      <c r="CM55" s="8"/>
      <c r="CN55" s="7"/>
      <c r="CO55" s="8"/>
      <c r="CP55" s="9"/>
    </row>
    <row r="56" spans="1:94" ht="15" thickBot="1" x14ac:dyDescent="0.35">
      <c r="A56" s="2"/>
      <c r="B56" s="2"/>
      <c r="C56" s="2"/>
      <c r="D56" s="2"/>
      <c r="E56" s="2"/>
      <c r="F56" s="2" t="s">
        <v>68</v>
      </c>
      <c r="G56" s="2"/>
      <c r="H56" s="10"/>
      <c r="I56" s="8"/>
      <c r="J56" s="10"/>
      <c r="K56" s="8"/>
      <c r="L56" s="10"/>
      <c r="M56" s="8"/>
      <c r="N56" s="11"/>
      <c r="O56" s="8"/>
      <c r="P56" s="10"/>
      <c r="Q56" s="8"/>
      <c r="R56" s="10"/>
      <c r="S56" s="8"/>
      <c r="T56" s="10"/>
      <c r="U56" s="8"/>
      <c r="V56" s="11"/>
      <c r="W56" s="8"/>
      <c r="X56" s="10"/>
      <c r="Y56" s="8"/>
      <c r="Z56" s="10"/>
      <c r="AA56" s="8"/>
      <c r="AB56" s="10"/>
      <c r="AC56" s="8"/>
      <c r="AD56" s="11"/>
      <c r="AE56" s="8"/>
      <c r="AF56" s="10"/>
      <c r="AG56" s="8"/>
      <c r="AH56" s="10"/>
      <c r="AI56" s="8"/>
      <c r="AJ56" s="10"/>
      <c r="AK56" s="8"/>
      <c r="AL56" s="11"/>
      <c r="AM56" s="8"/>
      <c r="AN56" s="10"/>
      <c r="AO56" s="8"/>
      <c r="AP56" s="10"/>
      <c r="AQ56" s="8"/>
      <c r="AR56" s="10"/>
      <c r="AS56" s="8"/>
      <c r="AT56" s="11"/>
      <c r="AU56" s="8"/>
      <c r="AV56" s="10"/>
      <c r="AW56" s="8"/>
      <c r="AX56" s="10"/>
      <c r="AY56" s="8"/>
      <c r="AZ56" s="10"/>
      <c r="BA56" s="8"/>
      <c r="BB56" s="11"/>
      <c r="BC56" s="8"/>
      <c r="BD56" s="10"/>
      <c r="BE56" s="8"/>
      <c r="BF56" s="10"/>
      <c r="BG56" s="8"/>
      <c r="BH56" s="10"/>
      <c r="BI56" s="8"/>
      <c r="BJ56" s="11"/>
      <c r="BK56" s="8"/>
      <c r="BL56" s="10"/>
      <c r="BM56" s="8"/>
      <c r="BN56" s="10"/>
      <c r="BO56" s="8"/>
      <c r="BP56" s="10"/>
      <c r="BQ56" s="8"/>
      <c r="BR56" s="11"/>
      <c r="BS56" s="8"/>
      <c r="BT56" s="10"/>
      <c r="BU56" s="8"/>
      <c r="BV56" s="10"/>
      <c r="BW56" s="8"/>
      <c r="BX56" s="10"/>
      <c r="BY56" s="8"/>
      <c r="BZ56" s="11"/>
      <c r="CA56" s="8"/>
      <c r="CB56" s="10"/>
      <c r="CC56" s="8"/>
      <c r="CD56" s="10"/>
      <c r="CE56" s="8"/>
      <c r="CF56" s="10"/>
      <c r="CG56" s="8"/>
      <c r="CH56" s="11"/>
      <c r="CI56" s="8"/>
      <c r="CJ56" s="10"/>
      <c r="CK56" s="8"/>
      <c r="CL56" s="10"/>
      <c r="CM56" s="8"/>
      <c r="CN56" s="10"/>
      <c r="CO56" s="8"/>
      <c r="CP56" s="11"/>
    </row>
    <row r="57" spans="1:94" x14ac:dyDescent="0.3">
      <c r="A57" s="2"/>
      <c r="B57" s="2"/>
      <c r="C57" s="2"/>
      <c r="D57" s="2"/>
      <c r="E57" s="2" t="s">
        <v>69</v>
      </c>
      <c r="F57" s="2"/>
      <c r="G57" s="2"/>
      <c r="H57" s="7"/>
      <c r="I57" s="8"/>
      <c r="J57" s="7"/>
      <c r="K57" s="8"/>
      <c r="L57" s="7"/>
      <c r="M57" s="8"/>
      <c r="N57" s="9"/>
      <c r="O57" s="8"/>
      <c r="P57" s="7">
        <f>ROUND(SUM(P51:P56),5)</f>
        <v>3949.5</v>
      </c>
      <c r="Q57" s="8"/>
      <c r="R57" s="7"/>
      <c r="S57" s="8"/>
      <c r="T57" s="7">
        <f>ROUND((P57-R57),5)</f>
        <v>3949.5</v>
      </c>
      <c r="U57" s="8"/>
      <c r="V57" s="9">
        <f>ROUND(IF(R57=0, IF(P57=0, 0, 1), P57/R57),5)</f>
        <v>1</v>
      </c>
      <c r="W57" s="8"/>
      <c r="X57" s="7"/>
      <c r="Y57" s="8"/>
      <c r="Z57" s="7"/>
      <c r="AA57" s="8"/>
      <c r="AB57" s="7"/>
      <c r="AC57" s="8"/>
      <c r="AD57" s="9"/>
      <c r="AE57" s="8"/>
      <c r="AF57" s="7"/>
      <c r="AG57" s="8"/>
      <c r="AH57" s="7"/>
      <c r="AI57" s="8"/>
      <c r="AJ57" s="7"/>
      <c r="AK57" s="8"/>
      <c r="AL57" s="9"/>
      <c r="AM57" s="8"/>
      <c r="AN57" s="7"/>
      <c r="AO57" s="8"/>
      <c r="AP57" s="7"/>
      <c r="AQ57" s="8"/>
      <c r="AR57" s="7"/>
      <c r="AS57" s="8"/>
      <c r="AT57" s="9"/>
      <c r="AU57" s="8"/>
      <c r="AV57" s="7"/>
      <c r="AW57" s="8"/>
      <c r="AX57" s="7"/>
      <c r="AY57" s="8"/>
      <c r="AZ57" s="7"/>
      <c r="BA57" s="8"/>
      <c r="BB57" s="9"/>
      <c r="BC57" s="8"/>
      <c r="BD57" s="7"/>
      <c r="BE57" s="8"/>
      <c r="BF57" s="7">
        <f>ROUND(SUM(BF51:BF56),5)</f>
        <v>400</v>
      </c>
      <c r="BG57" s="8"/>
      <c r="BH57" s="7">
        <f>ROUND((BD57-BF57),5)</f>
        <v>-400</v>
      </c>
      <c r="BI57" s="8"/>
      <c r="BJ57" s="9"/>
      <c r="BK57" s="8"/>
      <c r="BL57" s="7"/>
      <c r="BM57" s="8"/>
      <c r="BN57" s="7"/>
      <c r="BO57" s="8"/>
      <c r="BP57" s="7"/>
      <c r="BQ57" s="8"/>
      <c r="BR57" s="9"/>
      <c r="BS57" s="8"/>
      <c r="BT57" s="7"/>
      <c r="BU57" s="8"/>
      <c r="BV57" s="7"/>
      <c r="BW57" s="8"/>
      <c r="BX57" s="7"/>
      <c r="BY57" s="8"/>
      <c r="BZ57" s="9"/>
      <c r="CA57" s="8"/>
      <c r="CB57" s="7"/>
      <c r="CC57" s="8"/>
      <c r="CD57" s="7"/>
      <c r="CE57" s="8"/>
      <c r="CF57" s="7"/>
      <c r="CG57" s="8"/>
      <c r="CH57" s="9"/>
      <c r="CI57" s="8"/>
      <c r="CJ57" s="7">
        <f>ROUND(H57+P57+X57+AF57+AN57+AV57+BD57+BL57+BT57+CB57,5)</f>
        <v>3949.5</v>
      </c>
      <c r="CK57" s="8"/>
      <c r="CL57" s="7">
        <f>ROUND(J57+R57+Z57+AH57+AP57+AX57+BF57+BN57+BV57+CD57,5)</f>
        <v>400</v>
      </c>
      <c r="CM57" s="8"/>
      <c r="CN57" s="7">
        <f>ROUND((CJ57-CL57),5)</f>
        <v>3549.5</v>
      </c>
      <c r="CO57" s="8"/>
      <c r="CP57" s="9">
        <f>ROUND(IF(CL57=0, IF(CJ57=0, 0, 1), CJ57/CL57),5)</f>
        <v>9.8737499999999994</v>
      </c>
    </row>
    <row r="58" spans="1:94" ht="28.8" customHeight="1" x14ac:dyDescent="0.3">
      <c r="A58" s="2"/>
      <c r="B58" s="2"/>
      <c r="C58" s="2"/>
      <c r="D58" s="2"/>
      <c r="E58" s="2" t="s">
        <v>70</v>
      </c>
      <c r="F58" s="2"/>
      <c r="G58" s="2"/>
      <c r="H58" s="7"/>
      <c r="I58" s="8"/>
      <c r="J58" s="7"/>
      <c r="K58" s="8"/>
      <c r="L58" s="7"/>
      <c r="M58" s="8"/>
      <c r="N58" s="9"/>
      <c r="O58" s="8"/>
      <c r="P58" s="7"/>
      <c r="Q58" s="8"/>
      <c r="R58" s="7"/>
      <c r="S58" s="8"/>
      <c r="T58" s="7"/>
      <c r="U58" s="8"/>
      <c r="V58" s="9"/>
      <c r="W58" s="8"/>
      <c r="X58" s="7"/>
      <c r="Y58" s="8"/>
      <c r="Z58" s="7"/>
      <c r="AA58" s="8"/>
      <c r="AB58" s="7"/>
      <c r="AC58" s="8"/>
      <c r="AD58" s="9"/>
      <c r="AE58" s="8"/>
      <c r="AF58" s="7"/>
      <c r="AG58" s="8"/>
      <c r="AH58" s="7"/>
      <c r="AI58" s="8"/>
      <c r="AJ58" s="7"/>
      <c r="AK58" s="8"/>
      <c r="AL58" s="9"/>
      <c r="AM58" s="8"/>
      <c r="AN58" s="7"/>
      <c r="AO58" s="8"/>
      <c r="AP58" s="7"/>
      <c r="AQ58" s="8"/>
      <c r="AR58" s="7"/>
      <c r="AS58" s="8"/>
      <c r="AT58" s="9"/>
      <c r="AU58" s="8"/>
      <c r="AV58" s="7"/>
      <c r="AW58" s="8"/>
      <c r="AX58" s="7"/>
      <c r="AY58" s="8"/>
      <c r="AZ58" s="7"/>
      <c r="BA58" s="8"/>
      <c r="BB58" s="9"/>
      <c r="BC58" s="8"/>
      <c r="BD58" s="7"/>
      <c r="BE58" s="8"/>
      <c r="BF58" s="7"/>
      <c r="BG58" s="8"/>
      <c r="BH58" s="7"/>
      <c r="BI58" s="8"/>
      <c r="BJ58" s="9"/>
      <c r="BK58" s="8"/>
      <c r="BL58" s="7"/>
      <c r="BM58" s="8"/>
      <c r="BN58" s="7"/>
      <c r="BO58" s="8"/>
      <c r="BP58" s="7"/>
      <c r="BQ58" s="8"/>
      <c r="BR58" s="9"/>
      <c r="BS58" s="8"/>
      <c r="BT58" s="7"/>
      <c r="BU58" s="8"/>
      <c r="BV58" s="7"/>
      <c r="BW58" s="8"/>
      <c r="BX58" s="7"/>
      <c r="BY58" s="8"/>
      <c r="BZ58" s="9"/>
      <c r="CA58" s="8"/>
      <c r="CB58" s="7"/>
      <c r="CC58" s="8"/>
      <c r="CD58" s="7"/>
      <c r="CE58" s="8"/>
      <c r="CF58" s="7"/>
      <c r="CG58" s="8"/>
      <c r="CH58" s="9"/>
      <c r="CI58" s="8"/>
      <c r="CJ58" s="7"/>
      <c r="CK58" s="8"/>
      <c r="CL58" s="7"/>
      <c r="CM58" s="8"/>
      <c r="CN58" s="7"/>
      <c r="CO58" s="8"/>
      <c r="CP58" s="9"/>
    </row>
    <row r="59" spans="1:94" x14ac:dyDescent="0.3">
      <c r="A59" s="2"/>
      <c r="B59" s="2"/>
      <c r="C59" s="2"/>
      <c r="D59" s="2"/>
      <c r="E59" s="2"/>
      <c r="F59" s="2" t="s">
        <v>71</v>
      </c>
      <c r="G59" s="2"/>
      <c r="H59" s="7"/>
      <c r="I59" s="8"/>
      <c r="J59" s="7"/>
      <c r="K59" s="8"/>
      <c r="L59" s="7"/>
      <c r="M59" s="8"/>
      <c r="N59" s="9"/>
      <c r="O59" s="8"/>
      <c r="P59" s="7"/>
      <c r="Q59" s="8"/>
      <c r="R59" s="7"/>
      <c r="S59" s="8"/>
      <c r="T59" s="7"/>
      <c r="U59" s="8"/>
      <c r="V59" s="9"/>
      <c r="W59" s="8"/>
      <c r="X59" s="7"/>
      <c r="Y59" s="8"/>
      <c r="Z59" s="7"/>
      <c r="AA59" s="8"/>
      <c r="AB59" s="7"/>
      <c r="AC59" s="8"/>
      <c r="AD59" s="9"/>
      <c r="AE59" s="8"/>
      <c r="AF59" s="7"/>
      <c r="AG59" s="8"/>
      <c r="AH59" s="7"/>
      <c r="AI59" s="8"/>
      <c r="AJ59" s="7"/>
      <c r="AK59" s="8"/>
      <c r="AL59" s="9"/>
      <c r="AM59" s="8"/>
      <c r="AN59" s="7"/>
      <c r="AO59" s="8"/>
      <c r="AP59" s="7"/>
      <c r="AQ59" s="8"/>
      <c r="AR59" s="7"/>
      <c r="AS59" s="8"/>
      <c r="AT59" s="9"/>
      <c r="AU59" s="8"/>
      <c r="AV59" s="7"/>
      <c r="AW59" s="8"/>
      <c r="AX59" s="7"/>
      <c r="AY59" s="8"/>
      <c r="AZ59" s="7"/>
      <c r="BA59" s="8"/>
      <c r="BB59" s="9"/>
      <c r="BC59" s="8"/>
      <c r="BD59" s="7"/>
      <c r="BE59" s="8"/>
      <c r="BF59" s="7"/>
      <c r="BG59" s="8"/>
      <c r="BH59" s="7"/>
      <c r="BI59" s="8"/>
      <c r="BJ59" s="9"/>
      <c r="BK59" s="8"/>
      <c r="BL59" s="7"/>
      <c r="BM59" s="8"/>
      <c r="BN59" s="7"/>
      <c r="BO59" s="8"/>
      <c r="BP59" s="7"/>
      <c r="BQ59" s="8"/>
      <c r="BR59" s="9"/>
      <c r="BS59" s="8"/>
      <c r="BT59" s="7"/>
      <c r="BU59" s="8"/>
      <c r="BV59" s="7"/>
      <c r="BW59" s="8"/>
      <c r="BX59" s="7"/>
      <c r="BY59" s="8"/>
      <c r="BZ59" s="9"/>
      <c r="CA59" s="8"/>
      <c r="CB59" s="7"/>
      <c r="CC59" s="8"/>
      <c r="CD59" s="7">
        <v>141.94</v>
      </c>
      <c r="CE59" s="8"/>
      <c r="CF59" s="7">
        <f>ROUND((CB59-CD59),5)</f>
        <v>-141.94</v>
      </c>
      <c r="CG59" s="8"/>
      <c r="CH59" s="9"/>
      <c r="CI59" s="8"/>
      <c r="CJ59" s="7"/>
      <c r="CK59" s="8"/>
      <c r="CL59" s="7">
        <f t="shared" ref="CL59:CL65" si="0">ROUND(J59+R59+Z59+AH59+AP59+AX59+BF59+BN59+BV59+CD59,5)</f>
        <v>141.94</v>
      </c>
      <c r="CM59" s="8"/>
      <c r="CN59" s="7">
        <f t="shared" ref="CN59:CN65" si="1">ROUND((CJ59-CL59),5)</f>
        <v>-141.94</v>
      </c>
      <c r="CO59" s="8"/>
      <c r="CP59" s="9"/>
    </row>
    <row r="60" spans="1:94" x14ac:dyDescent="0.3">
      <c r="A60" s="2"/>
      <c r="B60" s="2"/>
      <c r="C60" s="2"/>
      <c r="D60" s="2"/>
      <c r="E60" s="2"/>
      <c r="F60" s="2" t="s">
        <v>72</v>
      </c>
      <c r="G60" s="2"/>
      <c r="H60" s="7"/>
      <c r="I60" s="8"/>
      <c r="J60" s="7"/>
      <c r="K60" s="8"/>
      <c r="L60" s="7"/>
      <c r="M60" s="8"/>
      <c r="N60" s="9"/>
      <c r="O60" s="8"/>
      <c r="P60" s="7"/>
      <c r="Q60" s="8"/>
      <c r="R60" s="7"/>
      <c r="S60" s="8"/>
      <c r="T60" s="7"/>
      <c r="U60" s="8"/>
      <c r="V60" s="9"/>
      <c r="W60" s="8"/>
      <c r="X60" s="7">
        <v>53061.57</v>
      </c>
      <c r="Y60" s="8"/>
      <c r="Z60" s="7">
        <v>51650</v>
      </c>
      <c r="AA60" s="8"/>
      <c r="AB60" s="7">
        <f>ROUND((X60-Z60),5)</f>
        <v>1411.57</v>
      </c>
      <c r="AC60" s="8"/>
      <c r="AD60" s="9">
        <f>ROUND(IF(Z60=0, IF(X60=0, 0, 1), X60/Z60),5)</f>
        <v>1.0273300000000001</v>
      </c>
      <c r="AE60" s="8"/>
      <c r="AF60" s="7"/>
      <c r="AG60" s="8"/>
      <c r="AH60" s="7"/>
      <c r="AI60" s="8"/>
      <c r="AJ60" s="7"/>
      <c r="AK60" s="8"/>
      <c r="AL60" s="9"/>
      <c r="AM60" s="8"/>
      <c r="AN60" s="7"/>
      <c r="AO60" s="8"/>
      <c r="AP60" s="7"/>
      <c r="AQ60" s="8"/>
      <c r="AR60" s="7"/>
      <c r="AS60" s="8"/>
      <c r="AT60" s="9"/>
      <c r="AU60" s="8"/>
      <c r="AV60" s="7"/>
      <c r="AW60" s="8"/>
      <c r="AX60" s="7"/>
      <c r="AY60" s="8"/>
      <c r="AZ60" s="7"/>
      <c r="BA60" s="8"/>
      <c r="BB60" s="9"/>
      <c r="BC60" s="8"/>
      <c r="BD60" s="7"/>
      <c r="BE60" s="8"/>
      <c r="BF60" s="7"/>
      <c r="BG60" s="8"/>
      <c r="BH60" s="7"/>
      <c r="BI60" s="8"/>
      <c r="BJ60" s="9"/>
      <c r="BK60" s="8"/>
      <c r="BL60" s="7"/>
      <c r="BM60" s="8"/>
      <c r="BN60" s="7"/>
      <c r="BO60" s="8"/>
      <c r="BP60" s="7"/>
      <c r="BQ60" s="8"/>
      <c r="BR60" s="9"/>
      <c r="BS60" s="8"/>
      <c r="BT60" s="7"/>
      <c r="BU60" s="8"/>
      <c r="BV60" s="7"/>
      <c r="BW60" s="8"/>
      <c r="BX60" s="7"/>
      <c r="BY60" s="8"/>
      <c r="BZ60" s="9"/>
      <c r="CA60" s="8"/>
      <c r="CB60" s="7"/>
      <c r="CC60" s="8"/>
      <c r="CD60" s="7"/>
      <c r="CE60" s="8"/>
      <c r="CF60" s="7"/>
      <c r="CG60" s="8"/>
      <c r="CH60" s="9"/>
      <c r="CI60" s="8"/>
      <c r="CJ60" s="7">
        <f t="shared" ref="CJ60:CJ65" si="2">ROUND(H60+P60+X60+AF60+AN60+AV60+BD60+BL60+BT60+CB60,5)</f>
        <v>53061.57</v>
      </c>
      <c r="CK60" s="8"/>
      <c r="CL60" s="7">
        <f t="shared" si="0"/>
        <v>51650</v>
      </c>
      <c r="CM60" s="8"/>
      <c r="CN60" s="7">
        <f t="shared" si="1"/>
        <v>1411.57</v>
      </c>
      <c r="CO60" s="8"/>
      <c r="CP60" s="9">
        <f t="shared" ref="CP60:CP65" si="3">ROUND(IF(CL60=0, IF(CJ60=0, 0, 1), CJ60/CL60),5)</f>
        <v>1.0273300000000001</v>
      </c>
    </row>
    <row r="61" spans="1:94" x14ac:dyDescent="0.3">
      <c r="A61" s="2"/>
      <c r="B61" s="2"/>
      <c r="C61" s="2"/>
      <c r="D61" s="2"/>
      <c r="E61" s="2"/>
      <c r="F61" s="2" t="s">
        <v>73</v>
      </c>
      <c r="G61" s="2"/>
      <c r="H61" s="7"/>
      <c r="I61" s="8"/>
      <c r="J61" s="7"/>
      <c r="K61" s="8"/>
      <c r="L61" s="7"/>
      <c r="M61" s="8"/>
      <c r="N61" s="9"/>
      <c r="O61" s="8"/>
      <c r="P61" s="7"/>
      <c r="Q61" s="8"/>
      <c r="R61" s="7"/>
      <c r="S61" s="8"/>
      <c r="T61" s="7"/>
      <c r="U61" s="8"/>
      <c r="V61" s="9"/>
      <c r="W61" s="8"/>
      <c r="X61" s="7"/>
      <c r="Y61" s="8"/>
      <c r="Z61" s="7"/>
      <c r="AA61" s="8"/>
      <c r="AB61" s="7"/>
      <c r="AC61" s="8"/>
      <c r="AD61" s="9"/>
      <c r="AE61" s="8"/>
      <c r="AF61" s="7"/>
      <c r="AG61" s="8"/>
      <c r="AH61" s="7"/>
      <c r="AI61" s="8"/>
      <c r="AJ61" s="7"/>
      <c r="AK61" s="8"/>
      <c r="AL61" s="9"/>
      <c r="AM61" s="8"/>
      <c r="AN61" s="7"/>
      <c r="AO61" s="8"/>
      <c r="AP61" s="7"/>
      <c r="AQ61" s="8"/>
      <c r="AR61" s="7"/>
      <c r="AS61" s="8"/>
      <c r="AT61" s="9"/>
      <c r="AU61" s="8"/>
      <c r="AV61" s="7"/>
      <c r="AW61" s="8"/>
      <c r="AX61" s="7"/>
      <c r="AY61" s="8"/>
      <c r="AZ61" s="7"/>
      <c r="BA61" s="8"/>
      <c r="BB61" s="9"/>
      <c r="BC61" s="8"/>
      <c r="BD61" s="7"/>
      <c r="BE61" s="8"/>
      <c r="BF61" s="7"/>
      <c r="BG61" s="8"/>
      <c r="BH61" s="7"/>
      <c r="BI61" s="8"/>
      <c r="BJ61" s="9"/>
      <c r="BK61" s="8"/>
      <c r="BL61" s="7"/>
      <c r="BM61" s="8"/>
      <c r="BN61" s="7"/>
      <c r="BO61" s="8"/>
      <c r="BP61" s="7"/>
      <c r="BQ61" s="8"/>
      <c r="BR61" s="9"/>
      <c r="BS61" s="8"/>
      <c r="BT61" s="7">
        <v>20481.990000000002</v>
      </c>
      <c r="BU61" s="8"/>
      <c r="BV61" s="7">
        <v>18500</v>
      </c>
      <c r="BW61" s="8"/>
      <c r="BX61" s="7">
        <f>ROUND((BT61-BV61),5)</f>
        <v>1981.99</v>
      </c>
      <c r="BY61" s="8"/>
      <c r="BZ61" s="9">
        <f>ROUND(IF(BV61=0, IF(BT61=0, 0, 1), BT61/BV61),5)</f>
        <v>1.1071299999999999</v>
      </c>
      <c r="CA61" s="8"/>
      <c r="CB61" s="7"/>
      <c r="CC61" s="8"/>
      <c r="CD61" s="7"/>
      <c r="CE61" s="8"/>
      <c r="CF61" s="7"/>
      <c r="CG61" s="8"/>
      <c r="CH61" s="9"/>
      <c r="CI61" s="8"/>
      <c r="CJ61" s="7">
        <f t="shared" si="2"/>
        <v>20481.990000000002</v>
      </c>
      <c r="CK61" s="8"/>
      <c r="CL61" s="7">
        <f t="shared" si="0"/>
        <v>18500</v>
      </c>
      <c r="CM61" s="8"/>
      <c r="CN61" s="7">
        <f t="shared" si="1"/>
        <v>1981.99</v>
      </c>
      <c r="CO61" s="8"/>
      <c r="CP61" s="9">
        <f t="shared" si="3"/>
        <v>1.1071299999999999</v>
      </c>
    </row>
    <row r="62" spans="1:94" x14ac:dyDescent="0.3">
      <c r="A62" s="2"/>
      <c r="B62" s="2"/>
      <c r="C62" s="2"/>
      <c r="D62" s="2"/>
      <c r="E62" s="2"/>
      <c r="F62" s="2" t="s">
        <v>74</v>
      </c>
      <c r="G62" s="2"/>
      <c r="H62" s="7"/>
      <c r="I62" s="8"/>
      <c r="J62" s="7"/>
      <c r="K62" s="8"/>
      <c r="L62" s="7"/>
      <c r="M62" s="8"/>
      <c r="N62" s="9"/>
      <c r="O62" s="8"/>
      <c r="P62" s="7"/>
      <c r="Q62" s="8"/>
      <c r="R62" s="7"/>
      <c r="S62" s="8"/>
      <c r="T62" s="7"/>
      <c r="U62" s="8"/>
      <c r="V62" s="9"/>
      <c r="W62" s="8"/>
      <c r="X62" s="7"/>
      <c r="Y62" s="8"/>
      <c r="Z62" s="7"/>
      <c r="AA62" s="8"/>
      <c r="AB62" s="7"/>
      <c r="AC62" s="8"/>
      <c r="AD62" s="9"/>
      <c r="AE62" s="8"/>
      <c r="AF62" s="7"/>
      <c r="AG62" s="8"/>
      <c r="AH62" s="7"/>
      <c r="AI62" s="8"/>
      <c r="AJ62" s="7"/>
      <c r="AK62" s="8"/>
      <c r="AL62" s="9"/>
      <c r="AM62" s="8"/>
      <c r="AN62" s="7"/>
      <c r="AO62" s="8"/>
      <c r="AP62" s="7"/>
      <c r="AQ62" s="8"/>
      <c r="AR62" s="7"/>
      <c r="AS62" s="8"/>
      <c r="AT62" s="9"/>
      <c r="AU62" s="8"/>
      <c r="AV62" s="7"/>
      <c r="AW62" s="8"/>
      <c r="AX62" s="7"/>
      <c r="AY62" s="8"/>
      <c r="AZ62" s="7"/>
      <c r="BA62" s="8"/>
      <c r="BB62" s="9"/>
      <c r="BC62" s="8"/>
      <c r="BD62" s="7"/>
      <c r="BE62" s="8"/>
      <c r="BF62" s="7"/>
      <c r="BG62" s="8"/>
      <c r="BH62" s="7"/>
      <c r="BI62" s="8"/>
      <c r="BJ62" s="9"/>
      <c r="BK62" s="8"/>
      <c r="BL62" s="7"/>
      <c r="BM62" s="8"/>
      <c r="BN62" s="7"/>
      <c r="BO62" s="8"/>
      <c r="BP62" s="7"/>
      <c r="BQ62" s="8"/>
      <c r="BR62" s="9"/>
      <c r="BS62" s="8"/>
      <c r="BT62" s="7">
        <v>6093.59</v>
      </c>
      <c r="BU62" s="8"/>
      <c r="BV62" s="7">
        <v>5650</v>
      </c>
      <c r="BW62" s="8"/>
      <c r="BX62" s="7">
        <f>ROUND((BT62-BV62),5)</f>
        <v>443.59</v>
      </c>
      <c r="BY62" s="8"/>
      <c r="BZ62" s="9">
        <f>ROUND(IF(BV62=0, IF(BT62=0, 0, 1), BT62/BV62),5)</f>
        <v>1.0785100000000001</v>
      </c>
      <c r="CA62" s="8"/>
      <c r="CB62" s="7"/>
      <c r="CC62" s="8"/>
      <c r="CD62" s="7"/>
      <c r="CE62" s="8"/>
      <c r="CF62" s="7"/>
      <c r="CG62" s="8"/>
      <c r="CH62" s="9"/>
      <c r="CI62" s="8"/>
      <c r="CJ62" s="7">
        <f t="shared" si="2"/>
        <v>6093.59</v>
      </c>
      <c r="CK62" s="8"/>
      <c r="CL62" s="7">
        <f t="shared" si="0"/>
        <v>5650</v>
      </c>
      <c r="CM62" s="8"/>
      <c r="CN62" s="7">
        <f t="shared" si="1"/>
        <v>443.59</v>
      </c>
      <c r="CO62" s="8"/>
      <c r="CP62" s="9">
        <f t="shared" si="3"/>
        <v>1.0785100000000001</v>
      </c>
    </row>
    <row r="63" spans="1:94" x14ac:dyDescent="0.3">
      <c r="A63" s="2"/>
      <c r="B63" s="2"/>
      <c r="C63" s="2"/>
      <c r="D63" s="2"/>
      <c r="E63" s="2"/>
      <c r="F63" s="2" t="s">
        <v>75</v>
      </c>
      <c r="G63" s="2"/>
      <c r="H63" s="7"/>
      <c r="I63" s="8"/>
      <c r="J63" s="7"/>
      <c r="K63" s="8"/>
      <c r="L63" s="7"/>
      <c r="M63" s="8"/>
      <c r="N63" s="9"/>
      <c r="O63" s="8"/>
      <c r="P63" s="7"/>
      <c r="Q63" s="8"/>
      <c r="R63" s="7"/>
      <c r="S63" s="8"/>
      <c r="T63" s="7"/>
      <c r="U63" s="8"/>
      <c r="V63" s="9"/>
      <c r="W63" s="8"/>
      <c r="X63" s="7"/>
      <c r="Y63" s="8"/>
      <c r="Z63" s="7"/>
      <c r="AA63" s="8"/>
      <c r="AB63" s="7"/>
      <c r="AC63" s="8"/>
      <c r="AD63" s="9"/>
      <c r="AE63" s="8"/>
      <c r="AF63" s="7"/>
      <c r="AG63" s="8"/>
      <c r="AH63" s="7"/>
      <c r="AI63" s="8"/>
      <c r="AJ63" s="7"/>
      <c r="AK63" s="8"/>
      <c r="AL63" s="9"/>
      <c r="AM63" s="8"/>
      <c r="AN63" s="7"/>
      <c r="AO63" s="8"/>
      <c r="AP63" s="7"/>
      <c r="AQ63" s="8"/>
      <c r="AR63" s="7"/>
      <c r="AS63" s="8"/>
      <c r="AT63" s="9"/>
      <c r="AU63" s="8"/>
      <c r="AV63" s="7"/>
      <c r="AW63" s="8"/>
      <c r="AX63" s="7"/>
      <c r="AY63" s="8"/>
      <c r="AZ63" s="7"/>
      <c r="BA63" s="8"/>
      <c r="BB63" s="9"/>
      <c r="BC63" s="8"/>
      <c r="BD63" s="7"/>
      <c r="BE63" s="8"/>
      <c r="BF63" s="7"/>
      <c r="BG63" s="8"/>
      <c r="BH63" s="7"/>
      <c r="BI63" s="8"/>
      <c r="BJ63" s="9"/>
      <c r="BK63" s="8"/>
      <c r="BL63" s="7"/>
      <c r="BM63" s="8"/>
      <c r="BN63" s="7"/>
      <c r="BO63" s="8"/>
      <c r="BP63" s="7"/>
      <c r="BQ63" s="8"/>
      <c r="BR63" s="9"/>
      <c r="BS63" s="8"/>
      <c r="BT63" s="7">
        <v>450</v>
      </c>
      <c r="BU63" s="8"/>
      <c r="BV63" s="7"/>
      <c r="BW63" s="8"/>
      <c r="BX63" s="7">
        <f>ROUND((BT63-BV63),5)</f>
        <v>450</v>
      </c>
      <c r="BY63" s="8"/>
      <c r="BZ63" s="9">
        <f>ROUND(IF(BV63=0, IF(BT63=0, 0, 1), BT63/BV63),5)</f>
        <v>1</v>
      </c>
      <c r="CA63" s="8"/>
      <c r="CB63" s="7"/>
      <c r="CC63" s="8"/>
      <c r="CD63" s="7">
        <v>116.13</v>
      </c>
      <c r="CE63" s="8"/>
      <c r="CF63" s="7">
        <f>ROUND((CB63-CD63),5)</f>
        <v>-116.13</v>
      </c>
      <c r="CG63" s="8"/>
      <c r="CH63" s="9"/>
      <c r="CI63" s="8"/>
      <c r="CJ63" s="7">
        <f t="shared" si="2"/>
        <v>450</v>
      </c>
      <c r="CK63" s="8"/>
      <c r="CL63" s="7">
        <f t="shared" si="0"/>
        <v>116.13</v>
      </c>
      <c r="CM63" s="8"/>
      <c r="CN63" s="7">
        <f t="shared" si="1"/>
        <v>333.87</v>
      </c>
      <c r="CO63" s="8"/>
      <c r="CP63" s="9">
        <f t="shared" si="3"/>
        <v>3.8749699999999998</v>
      </c>
    </row>
    <row r="64" spans="1:94" x14ac:dyDescent="0.3">
      <c r="A64" s="2"/>
      <c r="B64" s="2"/>
      <c r="C64" s="2"/>
      <c r="D64" s="2"/>
      <c r="E64" s="2"/>
      <c r="F64" s="2" t="s">
        <v>76</v>
      </c>
      <c r="G64" s="2"/>
      <c r="H64" s="7"/>
      <c r="I64" s="8"/>
      <c r="J64" s="7"/>
      <c r="K64" s="8"/>
      <c r="L64" s="7"/>
      <c r="M64" s="8"/>
      <c r="N64" s="9"/>
      <c r="O64" s="8"/>
      <c r="P64" s="7"/>
      <c r="Q64" s="8"/>
      <c r="R64" s="7"/>
      <c r="S64" s="8"/>
      <c r="T64" s="7"/>
      <c r="U64" s="8"/>
      <c r="V64" s="9"/>
      <c r="W64" s="8"/>
      <c r="X64" s="7"/>
      <c r="Y64" s="8"/>
      <c r="Z64" s="7"/>
      <c r="AA64" s="8"/>
      <c r="AB64" s="7"/>
      <c r="AC64" s="8"/>
      <c r="AD64" s="9"/>
      <c r="AE64" s="8"/>
      <c r="AF64" s="7"/>
      <c r="AG64" s="8"/>
      <c r="AH64" s="7"/>
      <c r="AI64" s="8"/>
      <c r="AJ64" s="7"/>
      <c r="AK64" s="8"/>
      <c r="AL64" s="9"/>
      <c r="AM64" s="8"/>
      <c r="AN64" s="7"/>
      <c r="AO64" s="8"/>
      <c r="AP64" s="7"/>
      <c r="AQ64" s="8"/>
      <c r="AR64" s="7"/>
      <c r="AS64" s="8"/>
      <c r="AT64" s="9"/>
      <c r="AU64" s="8"/>
      <c r="AV64" s="7"/>
      <c r="AW64" s="8"/>
      <c r="AX64" s="7"/>
      <c r="AY64" s="8"/>
      <c r="AZ64" s="7"/>
      <c r="BA64" s="8"/>
      <c r="BB64" s="9"/>
      <c r="BC64" s="8"/>
      <c r="BD64" s="7">
        <v>1064.1099999999999</v>
      </c>
      <c r="BE64" s="8"/>
      <c r="BF64" s="7">
        <v>850</v>
      </c>
      <c r="BG64" s="8"/>
      <c r="BH64" s="7">
        <f>ROUND((BD64-BF64),5)</f>
        <v>214.11</v>
      </c>
      <c r="BI64" s="8"/>
      <c r="BJ64" s="9">
        <f>ROUND(IF(BF64=0, IF(BD64=0, 0, 1), BD64/BF64),5)</f>
        <v>1.2518899999999999</v>
      </c>
      <c r="BK64" s="8"/>
      <c r="BL64" s="7"/>
      <c r="BM64" s="8"/>
      <c r="BN64" s="7"/>
      <c r="BO64" s="8"/>
      <c r="BP64" s="7"/>
      <c r="BQ64" s="8"/>
      <c r="BR64" s="9"/>
      <c r="BS64" s="8"/>
      <c r="BT64" s="7"/>
      <c r="BU64" s="8"/>
      <c r="BV64" s="7"/>
      <c r="BW64" s="8"/>
      <c r="BX64" s="7"/>
      <c r="BY64" s="8"/>
      <c r="BZ64" s="9"/>
      <c r="CA64" s="8"/>
      <c r="CB64" s="7"/>
      <c r="CC64" s="8"/>
      <c r="CD64" s="7"/>
      <c r="CE64" s="8"/>
      <c r="CF64" s="7"/>
      <c r="CG64" s="8"/>
      <c r="CH64" s="9"/>
      <c r="CI64" s="8"/>
      <c r="CJ64" s="7">
        <f t="shared" si="2"/>
        <v>1064.1099999999999</v>
      </c>
      <c r="CK64" s="8"/>
      <c r="CL64" s="7">
        <f t="shared" si="0"/>
        <v>850</v>
      </c>
      <c r="CM64" s="8"/>
      <c r="CN64" s="7">
        <f t="shared" si="1"/>
        <v>214.11</v>
      </c>
      <c r="CO64" s="8"/>
      <c r="CP64" s="9">
        <f t="shared" si="3"/>
        <v>1.2518899999999999</v>
      </c>
    </row>
    <row r="65" spans="1:94" x14ac:dyDescent="0.3">
      <c r="A65" s="2"/>
      <c r="B65" s="2"/>
      <c r="C65" s="2"/>
      <c r="D65" s="2"/>
      <c r="E65" s="2"/>
      <c r="F65" s="2" t="s">
        <v>77</v>
      </c>
      <c r="G65" s="2"/>
      <c r="H65" s="7">
        <v>4693.99</v>
      </c>
      <c r="I65" s="8"/>
      <c r="J65" s="7">
        <v>4204.16</v>
      </c>
      <c r="K65" s="8"/>
      <c r="L65" s="7">
        <f>ROUND((H65-J65),5)</f>
        <v>489.83</v>
      </c>
      <c r="M65" s="8"/>
      <c r="N65" s="9">
        <f>ROUND(IF(J65=0, IF(H65=0, 0, 1), H65/J65),5)</f>
        <v>1.1165099999999999</v>
      </c>
      <c r="O65" s="8"/>
      <c r="P65" s="7">
        <v>5579.73</v>
      </c>
      <c r="Q65" s="8"/>
      <c r="R65" s="7">
        <v>4204.17</v>
      </c>
      <c r="S65" s="8"/>
      <c r="T65" s="7">
        <f>ROUND((P65-R65),5)</f>
        <v>1375.56</v>
      </c>
      <c r="U65" s="8"/>
      <c r="V65" s="9">
        <f>ROUND(IF(R65=0, IF(P65=0, 0, 1), P65/R65),5)</f>
        <v>1.3271900000000001</v>
      </c>
      <c r="W65" s="8"/>
      <c r="X65" s="7">
        <v>4566.82</v>
      </c>
      <c r="Y65" s="8"/>
      <c r="Z65" s="7">
        <v>4204.17</v>
      </c>
      <c r="AA65" s="8"/>
      <c r="AB65" s="7">
        <f>ROUND((X65-Z65),5)</f>
        <v>362.65</v>
      </c>
      <c r="AC65" s="8"/>
      <c r="AD65" s="9">
        <f>ROUND(IF(Z65=0, IF(X65=0, 0, 1), X65/Z65),5)</f>
        <v>1.08626</v>
      </c>
      <c r="AE65" s="8"/>
      <c r="AF65" s="7">
        <v>4105.37</v>
      </c>
      <c r="AG65" s="8"/>
      <c r="AH65" s="7">
        <v>4204.17</v>
      </c>
      <c r="AI65" s="8"/>
      <c r="AJ65" s="7">
        <f>ROUND((AF65-AH65),5)</f>
        <v>-98.8</v>
      </c>
      <c r="AK65" s="8"/>
      <c r="AL65" s="9">
        <f>ROUND(IF(AH65=0, IF(AF65=0, 0, 1), AF65/AH65),5)</f>
        <v>0.97650000000000003</v>
      </c>
      <c r="AM65" s="8"/>
      <c r="AN65" s="7">
        <v>5194.96</v>
      </c>
      <c r="AO65" s="8"/>
      <c r="AP65" s="7">
        <v>4204.17</v>
      </c>
      <c r="AQ65" s="8"/>
      <c r="AR65" s="7">
        <f>ROUND((AN65-AP65),5)</f>
        <v>990.79</v>
      </c>
      <c r="AS65" s="8"/>
      <c r="AT65" s="9">
        <f>ROUND(IF(AP65=0, IF(AN65=0, 0, 1), AN65/AP65),5)</f>
        <v>1.23567</v>
      </c>
      <c r="AU65" s="8"/>
      <c r="AV65" s="7">
        <v>4909.46</v>
      </c>
      <c r="AW65" s="8"/>
      <c r="AX65" s="7">
        <v>4204.17</v>
      </c>
      <c r="AY65" s="8"/>
      <c r="AZ65" s="7">
        <f>ROUND((AV65-AX65),5)</f>
        <v>705.29</v>
      </c>
      <c r="BA65" s="8"/>
      <c r="BB65" s="9">
        <f>ROUND(IF(AX65=0, IF(AV65=0, 0, 1), AV65/AX65),5)</f>
        <v>1.1677599999999999</v>
      </c>
      <c r="BC65" s="8"/>
      <c r="BD65" s="7">
        <v>5391.52</v>
      </c>
      <c r="BE65" s="8"/>
      <c r="BF65" s="7">
        <v>4204.17</v>
      </c>
      <c r="BG65" s="8"/>
      <c r="BH65" s="7">
        <f>ROUND((BD65-BF65),5)</f>
        <v>1187.3499999999999</v>
      </c>
      <c r="BI65" s="8"/>
      <c r="BJ65" s="9">
        <f>ROUND(IF(BF65=0, IF(BD65=0, 0, 1), BD65/BF65),5)</f>
        <v>1.2824199999999999</v>
      </c>
      <c r="BK65" s="8"/>
      <c r="BL65" s="7">
        <v>5815.09</v>
      </c>
      <c r="BM65" s="8"/>
      <c r="BN65" s="7">
        <v>4204.17</v>
      </c>
      <c r="BO65" s="8"/>
      <c r="BP65" s="7">
        <f>ROUND((BL65-BN65),5)</f>
        <v>1610.92</v>
      </c>
      <c r="BQ65" s="8"/>
      <c r="BR65" s="9">
        <f>ROUND(IF(BN65=0, IF(BL65=0, 0, 1), BL65/BN65),5)</f>
        <v>1.38317</v>
      </c>
      <c r="BS65" s="8"/>
      <c r="BT65" s="7">
        <v>5465</v>
      </c>
      <c r="BU65" s="8"/>
      <c r="BV65" s="7">
        <v>4204.17</v>
      </c>
      <c r="BW65" s="8"/>
      <c r="BX65" s="7">
        <f>ROUND((BT65-BV65),5)</f>
        <v>1260.83</v>
      </c>
      <c r="BY65" s="8"/>
      <c r="BZ65" s="9">
        <f>ROUND(IF(BV65=0, IF(BT65=0, 0, 1), BT65/BV65),5)</f>
        <v>1.2999000000000001</v>
      </c>
      <c r="CA65" s="8"/>
      <c r="CB65" s="7"/>
      <c r="CC65" s="8"/>
      <c r="CD65" s="7">
        <v>1084.94</v>
      </c>
      <c r="CE65" s="8"/>
      <c r="CF65" s="7">
        <f>ROUND((CB65-CD65),5)</f>
        <v>-1084.94</v>
      </c>
      <c r="CG65" s="8"/>
      <c r="CH65" s="9"/>
      <c r="CI65" s="8"/>
      <c r="CJ65" s="7">
        <f t="shared" si="2"/>
        <v>45721.94</v>
      </c>
      <c r="CK65" s="8"/>
      <c r="CL65" s="7">
        <f t="shared" si="0"/>
        <v>38922.46</v>
      </c>
      <c r="CM65" s="8"/>
      <c r="CN65" s="7">
        <f t="shared" si="1"/>
        <v>6799.48</v>
      </c>
      <c r="CO65" s="8"/>
      <c r="CP65" s="9">
        <f t="shared" si="3"/>
        <v>1.17469</v>
      </c>
    </row>
    <row r="66" spans="1:94" x14ac:dyDescent="0.3">
      <c r="A66" s="2"/>
      <c r="B66" s="2"/>
      <c r="C66" s="2"/>
      <c r="D66" s="2"/>
      <c r="E66" s="2"/>
      <c r="F66" s="2" t="s">
        <v>78</v>
      </c>
      <c r="G66" s="2"/>
      <c r="H66" s="7"/>
      <c r="I66" s="8"/>
      <c r="J66" s="7"/>
      <c r="K66" s="8"/>
      <c r="L66" s="7"/>
      <c r="M66" s="8"/>
      <c r="N66" s="9"/>
      <c r="O66" s="8"/>
      <c r="P66" s="7"/>
      <c r="Q66" s="8"/>
      <c r="R66" s="7"/>
      <c r="S66" s="8"/>
      <c r="T66" s="7"/>
      <c r="U66" s="8"/>
      <c r="V66" s="9"/>
      <c r="W66" s="8"/>
      <c r="X66" s="7"/>
      <c r="Y66" s="8"/>
      <c r="Z66" s="7"/>
      <c r="AA66" s="8"/>
      <c r="AB66" s="7"/>
      <c r="AC66" s="8"/>
      <c r="AD66" s="9"/>
      <c r="AE66" s="8"/>
      <c r="AF66" s="7"/>
      <c r="AG66" s="8"/>
      <c r="AH66" s="7"/>
      <c r="AI66" s="8"/>
      <c r="AJ66" s="7"/>
      <c r="AK66" s="8"/>
      <c r="AL66" s="9"/>
      <c r="AM66" s="8"/>
      <c r="AN66" s="7"/>
      <c r="AO66" s="8"/>
      <c r="AP66" s="7"/>
      <c r="AQ66" s="8"/>
      <c r="AR66" s="7"/>
      <c r="AS66" s="8"/>
      <c r="AT66" s="9"/>
      <c r="AU66" s="8"/>
      <c r="AV66" s="7"/>
      <c r="AW66" s="8"/>
      <c r="AX66" s="7"/>
      <c r="AY66" s="8"/>
      <c r="AZ66" s="7"/>
      <c r="BA66" s="8"/>
      <c r="BB66" s="9"/>
      <c r="BC66" s="8"/>
      <c r="BD66" s="7"/>
      <c r="BE66" s="8"/>
      <c r="BF66" s="7"/>
      <c r="BG66" s="8"/>
      <c r="BH66" s="7"/>
      <c r="BI66" s="8"/>
      <c r="BJ66" s="9"/>
      <c r="BK66" s="8"/>
      <c r="BL66" s="7"/>
      <c r="BM66" s="8"/>
      <c r="BN66" s="7"/>
      <c r="BO66" s="8"/>
      <c r="BP66" s="7"/>
      <c r="BQ66" s="8"/>
      <c r="BR66" s="9"/>
      <c r="BS66" s="8"/>
      <c r="BT66" s="7"/>
      <c r="BU66" s="8"/>
      <c r="BV66" s="7"/>
      <c r="BW66" s="8"/>
      <c r="BX66" s="7"/>
      <c r="BY66" s="8"/>
      <c r="BZ66" s="9"/>
      <c r="CA66" s="8"/>
      <c r="CB66" s="7"/>
      <c r="CC66" s="8"/>
      <c r="CD66" s="7"/>
      <c r="CE66" s="8"/>
      <c r="CF66" s="7"/>
      <c r="CG66" s="8"/>
      <c r="CH66" s="9"/>
      <c r="CI66" s="8"/>
      <c r="CJ66" s="7"/>
      <c r="CK66" s="8"/>
      <c r="CL66" s="7"/>
      <c r="CM66" s="8"/>
      <c r="CN66" s="7"/>
      <c r="CO66" s="8"/>
      <c r="CP66" s="9"/>
    </row>
    <row r="67" spans="1:94" ht="15" thickBot="1" x14ac:dyDescent="0.35">
      <c r="A67" s="2"/>
      <c r="B67" s="2"/>
      <c r="C67" s="2"/>
      <c r="D67" s="2"/>
      <c r="E67" s="2"/>
      <c r="F67" s="2" t="s">
        <v>79</v>
      </c>
      <c r="G67" s="2"/>
      <c r="H67" s="10"/>
      <c r="I67" s="8"/>
      <c r="J67" s="10"/>
      <c r="K67" s="8"/>
      <c r="L67" s="10"/>
      <c r="M67" s="8"/>
      <c r="N67" s="11"/>
      <c r="O67" s="8"/>
      <c r="P67" s="10"/>
      <c r="Q67" s="8"/>
      <c r="R67" s="10"/>
      <c r="S67" s="8"/>
      <c r="T67" s="10"/>
      <c r="U67" s="8"/>
      <c r="V67" s="11"/>
      <c r="W67" s="8"/>
      <c r="X67" s="10"/>
      <c r="Y67" s="8"/>
      <c r="Z67" s="10"/>
      <c r="AA67" s="8"/>
      <c r="AB67" s="10"/>
      <c r="AC67" s="8"/>
      <c r="AD67" s="11"/>
      <c r="AE67" s="8"/>
      <c r="AF67" s="10"/>
      <c r="AG67" s="8"/>
      <c r="AH67" s="10"/>
      <c r="AI67" s="8"/>
      <c r="AJ67" s="10"/>
      <c r="AK67" s="8"/>
      <c r="AL67" s="11"/>
      <c r="AM67" s="8"/>
      <c r="AN67" s="10"/>
      <c r="AO67" s="8"/>
      <c r="AP67" s="10"/>
      <c r="AQ67" s="8"/>
      <c r="AR67" s="10"/>
      <c r="AS67" s="8"/>
      <c r="AT67" s="11"/>
      <c r="AU67" s="8"/>
      <c r="AV67" s="10"/>
      <c r="AW67" s="8"/>
      <c r="AX67" s="10"/>
      <c r="AY67" s="8"/>
      <c r="AZ67" s="10"/>
      <c r="BA67" s="8"/>
      <c r="BB67" s="11"/>
      <c r="BC67" s="8"/>
      <c r="BD67" s="10"/>
      <c r="BE67" s="8"/>
      <c r="BF67" s="10"/>
      <c r="BG67" s="8"/>
      <c r="BH67" s="10"/>
      <c r="BI67" s="8"/>
      <c r="BJ67" s="11"/>
      <c r="BK67" s="8"/>
      <c r="BL67" s="10"/>
      <c r="BM67" s="8"/>
      <c r="BN67" s="10"/>
      <c r="BO67" s="8"/>
      <c r="BP67" s="10"/>
      <c r="BQ67" s="8"/>
      <c r="BR67" s="11"/>
      <c r="BS67" s="8"/>
      <c r="BT67" s="10"/>
      <c r="BU67" s="8"/>
      <c r="BV67" s="10"/>
      <c r="BW67" s="8"/>
      <c r="BX67" s="10"/>
      <c r="BY67" s="8"/>
      <c r="BZ67" s="11"/>
      <c r="CA67" s="8"/>
      <c r="CB67" s="10"/>
      <c r="CC67" s="8"/>
      <c r="CD67" s="10"/>
      <c r="CE67" s="8"/>
      <c r="CF67" s="10"/>
      <c r="CG67" s="8"/>
      <c r="CH67" s="11"/>
      <c r="CI67" s="8"/>
      <c r="CJ67" s="10"/>
      <c r="CK67" s="8"/>
      <c r="CL67" s="10"/>
      <c r="CM67" s="8"/>
      <c r="CN67" s="10"/>
      <c r="CO67" s="8"/>
      <c r="CP67" s="11"/>
    </row>
    <row r="68" spans="1:94" x14ac:dyDescent="0.3">
      <c r="A68" s="2"/>
      <c r="B68" s="2"/>
      <c r="C68" s="2"/>
      <c r="D68" s="2"/>
      <c r="E68" s="2" t="s">
        <v>80</v>
      </c>
      <c r="F68" s="2"/>
      <c r="G68" s="2"/>
      <c r="H68" s="7">
        <f>ROUND(SUM(H58:H67),5)</f>
        <v>4693.99</v>
      </c>
      <c r="I68" s="8"/>
      <c r="J68" s="7">
        <f>ROUND(SUM(J58:J67),5)</f>
        <v>4204.16</v>
      </c>
      <c r="K68" s="8"/>
      <c r="L68" s="7">
        <f>ROUND((H68-J68),5)</f>
        <v>489.83</v>
      </c>
      <c r="M68" s="8"/>
      <c r="N68" s="9">
        <f>ROUND(IF(J68=0, IF(H68=0, 0, 1), H68/J68),5)</f>
        <v>1.1165099999999999</v>
      </c>
      <c r="O68" s="8"/>
      <c r="P68" s="7">
        <f>ROUND(SUM(P58:P67),5)</f>
        <v>5579.73</v>
      </c>
      <c r="Q68" s="8"/>
      <c r="R68" s="7">
        <f>ROUND(SUM(R58:R67),5)</f>
        <v>4204.17</v>
      </c>
      <c r="S68" s="8"/>
      <c r="T68" s="7">
        <f>ROUND((P68-R68),5)</f>
        <v>1375.56</v>
      </c>
      <c r="U68" s="8"/>
      <c r="V68" s="9">
        <f>ROUND(IF(R68=0, IF(P68=0, 0, 1), P68/R68),5)</f>
        <v>1.3271900000000001</v>
      </c>
      <c r="W68" s="8"/>
      <c r="X68" s="7">
        <f>ROUND(SUM(X58:X67),5)</f>
        <v>57628.39</v>
      </c>
      <c r="Y68" s="8"/>
      <c r="Z68" s="7">
        <f>ROUND(SUM(Z58:Z67),5)</f>
        <v>55854.17</v>
      </c>
      <c r="AA68" s="8"/>
      <c r="AB68" s="7">
        <f>ROUND((X68-Z68),5)</f>
        <v>1774.22</v>
      </c>
      <c r="AC68" s="8"/>
      <c r="AD68" s="9">
        <f>ROUND(IF(Z68=0, IF(X68=0, 0, 1), X68/Z68),5)</f>
        <v>1.0317700000000001</v>
      </c>
      <c r="AE68" s="8"/>
      <c r="AF68" s="7">
        <f>ROUND(SUM(AF58:AF67),5)</f>
        <v>4105.37</v>
      </c>
      <c r="AG68" s="8"/>
      <c r="AH68" s="7">
        <f>ROUND(SUM(AH58:AH67),5)</f>
        <v>4204.17</v>
      </c>
      <c r="AI68" s="8"/>
      <c r="AJ68" s="7">
        <f>ROUND((AF68-AH68),5)</f>
        <v>-98.8</v>
      </c>
      <c r="AK68" s="8"/>
      <c r="AL68" s="9">
        <f>ROUND(IF(AH68=0, IF(AF68=0, 0, 1), AF68/AH68),5)</f>
        <v>0.97650000000000003</v>
      </c>
      <c r="AM68" s="8"/>
      <c r="AN68" s="7">
        <f>ROUND(SUM(AN58:AN67),5)</f>
        <v>5194.96</v>
      </c>
      <c r="AO68" s="8"/>
      <c r="AP68" s="7">
        <f>ROUND(SUM(AP58:AP67),5)</f>
        <v>4204.17</v>
      </c>
      <c r="AQ68" s="8"/>
      <c r="AR68" s="7">
        <f>ROUND((AN68-AP68),5)</f>
        <v>990.79</v>
      </c>
      <c r="AS68" s="8"/>
      <c r="AT68" s="9">
        <f>ROUND(IF(AP68=0, IF(AN68=0, 0, 1), AN68/AP68),5)</f>
        <v>1.23567</v>
      </c>
      <c r="AU68" s="8"/>
      <c r="AV68" s="7">
        <f>ROUND(SUM(AV58:AV67),5)</f>
        <v>4909.46</v>
      </c>
      <c r="AW68" s="8"/>
      <c r="AX68" s="7">
        <f>ROUND(SUM(AX58:AX67),5)</f>
        <v>4204.17</v>
      </c>
      <c r="AY68" s="8"/>
      <c r="AZ68" s="7">
        <f>ROUND((AV68-AX68),5)</f>
        <v>705.29</v>
      </c>
      <c r="BA68" s="8"/>
      <c r="BB68" s="9">
        <f>ROUND(IF(AX68=0, IF(AV68=0, 0, 1), AV68/AX68),5)</f>
        <v>1.1677599999999999</v>
      </c>
      <c r="BC68" s="8"/>
      <c r="BD68" s="7">
        <f>ROUND(SUM(BD58:BD67),5)</f>
        <v>6455.63</v>
      </c>
      <c r="BE68" s="8"/>
      <c r="BF68" s="7">
        <f>ROUND(SUM(BF58:BF67),5)</f>
        <v>5054.17</v>
      </c>
      <c r="BG68" s="8"/>
      <c r="BH68" s="7">
        <f>ROUND((BD68-BF68),5)</f>
        <v>1401.46</v>
      </c>
      <c r="BI68" s="8"/>
      <c r="BJ68" s="9">
        <f>ROUND(IF(BF68=0, IF(BD68=0, 0, 1), BD68/BF68),5)</f>
        <v>1.27729</v>
      </c>
      <c r="BK68" s="8"/>
      <c r="BL68" s="7">
        <f>ROUND(SUM(BL58:BL67),5)</f>
        <v>5815.09</v>
      </c>
      <c r="BM68" s="8"/>
      <c r="BN68" s="7">
        <f>ROUND(SUM(BN58:BN67),5)</f>
        <v>4204.17</v>
      </c>
      <c r="BO68" s="8"/>
      <c r="BP68" s="7">
        <f>ROUND((BL68-BN68),5)</f>
        <v>1610.92</v>
      </c>
      <c r="BQ68" s="8"/>
      <c r="BR68" s="9">
        <f>ROUND(IF(BN68=0, IF(BL68=0, 0, 1), BL68/BN68),5)</f>
        <v>1.38317</v>
      </c>
      <c r="BS68" s="8"/>
      <c r="BT68" s="7">
        <f>ROUND(SUM(BT58:BT67),5)</f>
        <v>32490.58</v>
      </c>
      <c r="BU68" s="8"/>
      <c r="BV68" s="7">
        <f>ROUND(SUM(BV58:BV67),5)</f>
        <v>28354.17</v>
      </c>
      <c r="BW68" s="8"/>
      <c r="BX68" s="7">
        <f>ROUND((BT68-BV68),5)</f>
        <v>4136.41</v>
      </c>
      <c r="BY68" s="8"/>
      <c r="BZ68" s="9">
        <f>ROUND(IF(BV68=0, IF(BT68=0, 0, 1), BT68/BV68),5)</f>
        <v>1.14588</v>
      </c>
      <c r="CA68" s="8"/>
      <c r="CB68" s="7"/>
      <c r="CC68" s="8"/>
      <c r="CD68" s="7">
        <f>ROUND(SUM(CD58:CD67),5)</f>
        <v>1343.01</v>
      </c>
      <c r="CE68" s="8"/>
      <c r="CF68" s="7">
        <f>ROUND((CB68-CD68),5)</f>
        <v>-1343.01</v>
      </c>
      <c r="CG68" s="8"/>
      <c r="CH68" s="9"/>
      <c r="CI68" s="8"/>
      <c r="CJ68" s="7">
        <f>ROUND(H68+P68+X68+AF68+AN68+AV68+BD68+BL68+BT68+CB68,5)</f>
        <v>126873.2</v>
      </c>
      <c r="CK68" s="8"/>
      <c r="CL68" s="7">
        <f>ROUND(J68+R68+Z68+AH68+AP68+AX68+BF68+BN68+BV68+CD68,5)</f>
        <v>115830.53</v>
      </c>
      <c r="CM68" s="8"/>
      <c r="CN68" s="7">
        <f>ROUND((CJ68-CL68),5)</f>
        <v>11042.67</v>
      </c>
      <c r="CO68" s="8"/>
      <c r="CP68" s="9">
        <f>ROUND(IF(CL68=0, IF(CJ68=0, 0, 1), CJ68/CL68),5)</f>
        <v>1.0953299999999999</v>
      </c>
    </row>
    <row r="69" spans="1:94" ht="28.8" customHeight="1" x14ac:dyDescent="0.3">
      <c r="A69" s="2"/>
      <c r="B69" s="2"/>
      <c r="C69" s="2"/>
      <c r="D69" s="2"/>
      <c r="E69" s="2" t="s">
        <v>81</v>
      </c>
      <c r="F69" s="2"/>
      <c r="G69" s="2"/>
      <c r="H69" s="7"/>
      <c r="I69" s="8"/>
      <c r="J69" s="7"/>
      <c r="K69" s="8"/>
      <c r="L69" s="7"/>
      <c r="M69" s="8"/>
      <c r="N69" s="9"/>
      <c r="O69" s="8"/>
      <c r="P69" s="7"/>
      <c r="Q69" s="8"/>
      <c r="R69" s="7"/>
      <c r="S69" s="8"/>
      <c r="T69" s="7"/>
      <c r="U69" s="8"/>
      <c r="V69" s="9"/>
      <c r="W69" s="8"/>
      <c r="X69" s="7"/>
      <c r="Y69" s="8"/>
      <c r="Z69" s="7"/>
      <c r="AA69" s="8"/>
      <c r="AB69" s="7"/>
      <c r="AC69" s="8"/>
      <c r="AD69" s="9"/>
      <c r="AE69" s="8"/>
      <c r="AF69" s="7"/>
      <c r="AG69" s="8"/>
      <c r="AH69" s="7"/>
      <c r="AI69" s="8"/>
      <c r="AJ69" s="7"/>
      <c r="AK69" s="8"/>
      <c r="AL69" s="9"/>
      <c r="AM69" s="8"/>
      <c r="AN69" s="7"/>
      <c r="AO69" s="8"/>
      <c r="AP69" s="7"/>
      <c r="AQ69" s="8"/>
      <c r="AR69" s="7"/>
      <c r="AS69" s="8"/>
      <c r="AT69" s="9"/>
      <c r="AU69" s="8"/>
      <c r="AV69" s="7"/>
      <c r="AW69" s="8"/>
      <c r="AX69" s="7"/>
      <c r="AY69" s="8"/>
      <c r="AZ69" s="7"/>
      <c r="BA69" s="8"/>
      <c r="BB69" s="9"/>
      <c r="BC69" s="8"/>
      <c r="BD69" s="7"/>
      <c r="BE69" s="8"/>
      <c r="BF69" s="7"/>
      <c r="BG69" s="8"/>
      <c r="BH69" s="7"/>
      <c r="BI69" s="8"/>
      <c r="BJ69" s="9"/>
      <c r="BK69" s="8"/>
      <c r="BL69" s="7"/>
      <c r="BM69" s="8"/>
      <c r="BN69" s="7"/>
      <c r="BO69" s="8"/>
      <c r="BP69" s="7"/>
      <c r="BQ69" s="8"/>
      <c r="BR69" s="9"/>
      <c r="BS69" s="8"/>
      <c r="BT69" s="7"/>
      <c r="BU69" s="8"/>
      <c r="BV69" s="7"/>
      <c r="BW69" s="8"/>
      <c r="BX69" s="7"/>
      <c r="BY69" s="8"/>
      <c r="BZ69" s="9"/>
      <c r="CA69" s="8"/>
      <c r="CB69" s="7"/>
      <c r="CC69" s="8"/>
      <c r="CD69" s="7"/>
      <c r="CE69" s="8"/>
      <c r="CF69" s="7"/>
      <c r="CG69" s="8"/>
      <c r="CH69" s="9"/>
      <c r="CI69" s="8"/>
      <c r="CJ69" s="7"/>
      <c r="CK69" s="8"/>
      <c r="CL69" s="7"/>
      <c r="CM69" s="8"/>
      <c r="CN69" s="7"/>
      <c r="CO69" s="8"/>
      <c r="CP69" s="9"/>
    </row>
    <row r="70" spans="1:94" x14ac:dyDescent="0.3">
      <c r="A70" s="2"/>
      <c r="B70" s="2"/>
      <c r="C70" s="2"/>
      <c r="D70" s="2"/>
      <c r="E70" s="2"/>
      <c r="F70" s="2" t="s">
        <v>82</v>
      </c>
      <c r="G70" s="2"/>
      <c r="H70" s="7">
        <v>40</v>
      </c>
      <c r="I70" s="8"/>
      <c r="J70" s="7">
        <v>20</v>
      </c>
      <c r="K70" s="8"/>
      <c r="L70" s="7">
        <f>ROUND((H70-J70),5)</f>
        <v>20</v>
      </c>
      <c r="M70" s="8"/>
      <c r="N70" s="9">
        <f>ROUND(IF(J70=0, IF(H70=0, 0, 1), H70/J70),5)</f>
        <v>2</v>
      </c>
      <c r="O70" s="8"/>
      <c r="P70" s="7"/>
      <c r="Q70" s="8"/>
      <c r="R70" s="7">
        <v>40</v>
      </c>
      <c r="S70" s="8"/>
      <c r="T70" s="7">
        <f>ROUND((P70-R70),5)</f>
        <v>-40</v>
      </c>
      <c r="U70" s="8"/>
      <c r="V70" s="9"/>
      <c r="W70" s="8"/>
      <c r="X70" s="7">
        <v>100</v>
      </c>
      <c r="Y70" s="8"/>
      <c r="Z70" s="7">
        <v>40</v>
      </c>
      <c r="AA70" s="8"/>
      <c r="AB70" s="7">
        <f>ROUND((X70-Z70),5)</f>
        <v>60</v>
      </c>
      <c r="AC70" s="8"/>
      <c r="AD70" s="9">
        <f>ROUND(IF(Z70=0, IF(X70=0, 0, 1), X70/Z70),5)</f>
        <v>2.5</v>
      </c>
      <c r="AE70" s="8"/>
      <c r="AF70" s="7">
        <v>20</v>
      </c>
      <c r="AG70" s="8"/>
      <c r="AH70" s="7">
        <v>40</v>
      </c>
      <c r="AI70" s="8"/>
      <c r="AJ70" s="7">
        <f>ROUND((AF70-AH70),5)</f>
        <v>-20</v>
      </c>
      <c r="AK70" s="8"/>
      <c r="AL70" s="9">
        <f>ROUND(IF(AH70=0, IF(AF70=0, 0, 1), AF70/AH70),5)</f>
        <v>0.5</v>
      </c>
      <c r="AM70" s="8"/>
      <c r="AN70" s="7">
        <v>130</v>
      </c>
      <c r="AO70" s="8"/>
      <c r="AP70" s="7">
        <v>40</v>
      </c>
      <c r="AQ70" s="8"/>
      <c r="AR70" s="7">
        <f>ROUND((AN70-AP70),5)</f>
        <v>90</v>
      </c>
      <c r="AS70" s="8"/>
      <c r="AT70" s="9">
        <f>ROUND(IF(AP70=0, IF(AN70=0, 0, 1), AN70/AP70),5)</f>
        <v>3.25</v>
      </c>
      <c r="AU70" s="8"/>
      <c r="AV70" s="7">
        <v>120</v>
      </c>
      <c r="AW70" s="8"/>
      <c r="AX70" s="7">
        <v>40</v>
      </c>
      <c r="AY70" s="8"/>
      <c r="AZ70" s="7">
        <f>ROUND((AV70-AX70),5)</f>
        <v>80</v>
      </c>
      <c r="BA70" s="8"/>
      <c r="BB70" s="9">
        <f>ROUND(IF(AX70=0, IF(AV70=0, 0, 1), AV70/AX70),5)</f>
        <v>3</v>
      </c>
      <c r="BC70" s="8"/>
      <c r="BD70" s="7"/>
      <c r="BE70" s="8"/>
      <c r="BF70" s="7">
        <v>20</v>
      </c>
      <c r="BG70" s="8"/>
      <c r="BH70" s="7">
        <f>ROUND((BD70-BF70),5)</f>
        <v>-20</v>
      </c>
      <c r="BI70" s="8"/>
      <c r="BJ70" s="9"/>
      <c r="BK70" s="8"/>
      <c r="BL70" s="7">
        <v>60</v>
      </c>
      <c r="BM70" s="8"/>
      <c r="BN70" s="7">
        <v>40</v>
      </c>
      <c r="BO70" s="8"/>
      <c r="BP70" s="7">
        <f>ROUND((BL70-BN70),5)</f>
        <v>20</v>
      </c>
      <c r="BQ70" s="8"/>
      <c r="BR70" s="9">
        <f>ROUND(IF(BN70=0, IF(BL70=0, 0, 1), BL70/BN70),5)</f>
        <v>1.5</v>
      </c>
      <c r="BS70" s="8"/>
      <c r="BT70" s="7">
        <v>40</v>
      </c>
      <c r="BU70" s="8"/>
      <c r="BV70" s="7">
        <v>40</v>
      </c>
      <c r="BW70" s="8"/>
      <c r="BX70" s="7"/>
      <c r="BY70" s="8"/>
      <c r="BZ70" s="9">
        <f>ROUND(IF(BV70=0, IF(BT70=0, 0, 1), BT70/BV70),5)</f>
        <v>1</v>
      </c>
      <c r="CA70" s="8"/>
      <c r="CB70" s="7"/>
      <c r="CC70" s="8"/>
      <c r="CD70" s="7">
        <v>5.16</v>
      </c>
      <c r="CE70" s="8"/>
      <c r="CF70" s="7">
        <f>ROUND((CB70-CD70),5)</f>
        <v>-5.16</v>
      </c>
      <c r="CG70" s="8"/>
      <c r="CH70" s="9"/>
      <c r="CI70" s="8"/>
      <c r="CJ70" s="7">
        <f>ROUND(H70+P70+X70+AF70+AN70+AV70+BD70+BL70+BT70+CB70,5)</f>
        <v>510</v>
      </c>
      <c r="CK70" s="8"/>
      <c r="CL70" s="7">
        <f>ROUND(J70+R70+Z70+AH70+AP70+AX70+BF70+BN70+BV70+CD70,5)</f>
        <v>325.16000000000003</v>
      </c>
      <c r="CM70" s="8"/>
      <c r="CN70" s="7">
        <f>ROUND((CJ70-CL70),5)</f>
        <v>184.84</v>
      </c>
      <c r="CO70" s="8"/>
      <c r="CP70" s="9">
        <f>ROUND(IF(CL70=0, IF(CJ70=0, 0, 1), CJ70/CL70),5)</f>
        <v>1.56846</v>
      </c>
    </row>
    <row r="71" spans="1:94" x14ac:dyDescent="0.3">
      <c r="A71" s="2"/>
      <c r="B71" s="2"/>
      <c r="C71" s="2"/>
      <c r="D71" s="2"/>
      <c r="E71" s="2"/>
      <c r="F71" s="2" t="s">
        <v>83</v>
      </c>
      <c r="G71" s="2"/>
      <c r="H71" s="7"/>
      <c r="I71" s="8"/>
      <c r="J71" s="7"/>
      <c r="K71" s="8"/>
      <c r="L71" s="7"/>
      <c r="M71" s="8"/>
      <c r="N71" s="9"/>
      <c r="O71" s="8"/>
      <c r="P71" s="7"/>
      <c r="Q71" s="8"/>
      <c r="R71" s="7"/>
      <c r="S71" s="8"/>
      <c r="T71" s="7"/>
      <c r="U71" s="8"/>
      <c r="V71" s="9"/>
      <c r="W71" s="8"/>
      <c r="X71" s="7"/>
      <c r="Y71" s="8"/>
      <c r="Z71" s="7"/>
      <c r="AA71" s="8"/>
      <c r="AB71" s="7"/>
      <c r="AC71" s="8"/>
      <c r="AD71" s="9"/>
      <c r="AE71" s="8"/>
      <c r="AF71" s="7">
        <v>175</v>
      </c>
      <c r="AG71" s="8"/>
      <c r="AH71" s="7"/>
      <c r="AI71" s="8"/>
      <c r="AJ71" s="7"/>
      <c r="AK71" s="8"/>
      <c r="AL71" s="9"/>
      <c r="AM71" s="8"/>
      <c r="AN71" s="7"/>
      <c r="AO71" s="8"/>
      <c r="AP71" s="7"/>
      <c r="AQ71" s="8"/>
      <c r="AR71" s="7"/>
      <c r="AS71" s="8"/>
      <c r="AT71" s="9"/>
      <c r="AU71" s="8"/>
      <c r="AV71" s="7"/>
      <c r="AW71" s="8"/>
      <c r="AX71" s="7"/>
      <c r="AY71" s="8"/>
      <c r="AZ71" s="7"/>
      <c r="BA71" s="8"/>
      <c r="BB71" s="9"/>
      <c r="BC71" s="8"/>
      <c r="BD71" s="7"/>
      <c r="BE71" s="8"/>
      <c r="BF71" s="7"/>
      <c r="BG71" s="8"/>
      <c r="BH71" s="7"/>
      <c r="BI71" s="8"/>
      <c r="BJ71" s="9"/>
      <c r="BK71" s="8"/>
      <c r="BL71" s="7"/>
      <c r="BM71" s="8"/>
      <c r="BN71" s="7"/>
      <c r="BO71" s="8"/>
      <c r="BP71" s="7"/>
      <c r="BQ71" s="8"/>
      <c r="BR71" s="9"/>
      <c r="BS71" s="8"/>
      <c r="BT71" s="7">
        <v>175</v>
      </c>
      <c r="BU71" s="8"/>
      <c r="BV71" s="7"/>
      <c r="BW71" s="8"/>
      <c r="BX71" s="7"/>
      <c r="BY71" s="8"/>
      <c r="BZ71" s="9"/>
      <c r="CA71" s="8"/>
      <c r="CB71" s="7"/>
      <c r="CC71" s="8"/>
      <c r="CD71" s="7"/>
      <c r="CE71" s="8"/>
      <c r="CF71" s="7"/>
      <c r="CG71" s="8"/>
      <c r="CH71" s="9"/>
      <c r="CI71" s="8"/>
      <c r="CJ71" s="7">
        <f>ROUND(H71+P71+X71+AF71+AN71+AV71+BD71+BL71+BT71+CB71,5)</f>
        <v>350</v>
      </c>
      <c r="CK71" s="8"/>
      <c r="CL71" s="7"/>
      <c r="CM71" s="8"/>
      <c r="CN71" s="7">
        <f>ROUND((CJ71-CL71),5)</f>
        <v>350</v>
      </c>
      <c r="CO71" s="8"/>
      <c r="CP71" s="9">
        <f>ROUND(IF(CL71=0, IF(CJ71=0, 0, 1), CJ71/CL71),5)</f>
        <v>1</v>
      </c>
    </row>
    <row r="72" spans="1:94" ht="15" thickBot="1" x14ac:dyDescent="0.35">
      <c r="A72" s="2"/>
      <c r="B72" s="2"/>
      <c r="C72" s="2"/>
      <c r="D72" s="2"/>
      <c r="E72" s="2"/>
      <c r="F72" s="2" t="s">
        <v>84</v>
      </c>
      <c r="G72" s="2"/>
      <c r="H72" s="10"/>
      <c r="I72" s="8"/>
      <c r="J72" s="10"/>
      <c r="K72" s="8"/>
      <c r="L72" s="10"/>
      <c r="M72" s="8"/>
      <c r="N72" s="11"/>
      <c r="O72" s="8"/>
      <c r="P72" s="10"/>
      <c r="Q72" s="8"/>
      <c r="R72" s="10"/>
      <c r="S72" s="8"/>
      <c r="T72" s="10"/>
      <c r="U72" s="8"/>
      <c r="V72" s="11"/>
      <c r="W72" s="8"/>
      <c r="X72" s="10"/>
      <c r="Y72" s="8"/>
      <c r="Z72" s="10"/>
      <c r="AA72" s="8"/>
      <c r="AB72" s="10"/>
      <c r="AC72" s="8"/>
      <c r="AD72" s="11"/>
      <c r="AE72" s="8"/>
      <c r="AF72" s="10"/>
      <c r="AG72" s="8"/>
      <c r="AH72" s="10"/>
      <c r="AI72" s="8"/>
      <c r="AJ72" s="10"/>
      <c r="AK72" s="8"/>
      <c r="AL72" s="11"/>
      <c r="AM72" s="8"/>
      <c r="AN72" s="10"/>
      <c r="AO72" s="8"/>
      <c r="AP72" s="10"/>
      <c r="AQ72" s="8"/>
      <c r="AR72" s="10"/>
      <c r="AS72" s="8"/>
      <c r="AT72" s="11"/>
      <c r="AU72" s="8"/>
      <c r="AV72" s="10"/>
      <c r="AW72" s="8"/>
      <c r="AX72" s="10"/>
      <c r="AY72" s="8"/>
      <c r="AZ72" s="10"/>
      <c r="BA72" s="8"/>
      <c r="BB72" s="11"/>
      <c r="BC72" s="8"/>
      <c r="BD72" s="10"/>
      <c r="BE72" s="8"/>
      <c r="BF72" s="10"/>
      <c r="BG72" s="8"/>
      <c r="BH72" s="10"/>
      <c r="BI72" s="8"/>
      <c r="BJ72" s="11"/>
      <c r="BK72" s="8"/>
      <c r="BL72" s="10"/>
      <c r="BM72" s="8"/>
      <c r="BN72" s="10"/>
      <c r="BO72" s="8"/>
      <c r="BP72" s="10"/>
      <c r="BQ72" s="8"/>
      <c r="BR72" s="11"/>
      <c r="BS72" s="8"/>
      <c r="BT72" s="10"/>
      <c r="BU72" s="8"/>
      <c r="BV72" s="10"/>
      <c r="BW72" s="8"/>
      <c r="BX72" s="10"/>
      <c r="BY72" s="8"/>
      <c r="BZ72" s="11"/>
      <c r="CA72" s="8"/>
      <c r="CB72" s="10"/>
      <c r="CC72" s="8"/>
      <c r="CD72" s="10"/>
      <c r="CE72" s="8"/>
      <c r="CF72" s="10"/>
      <c r="CG72" s="8"/>
      <c r="CH72" s="11"/>
      <c r="CI72" s="8"/>
      <c r="CJ72" s="10"/>
      <c r="CK72" s="8"/>
      <c r="CL72" s="10"/>
      <c r="CM72" s="8"/>
      <c r="CN72" s="10"/>
      <c r="CO72" s="8"/>
      <c r="CP72" s="11"/>
    </row>
    <row r="73" spans="1:94" x14ac:dyDescent="0.3">
      <c r="A73" s="2"/>
      <c r="B73" s="2"/>
      <c r="C73" s="2"/>
      <c r="D73" s="2"/>
      <c r="E73" s="2" t="s">
        <v>85</v>
      </c>
      <c r="F73" s="2"/>
      <c r="G73" s="2"/>
      <c r="H73" s="7">
        <f>ROUND(SUM(H69:H72),5)</f>
        <v>40</v>
      </c>
      <c r="I73" s="8"/>
      <c r="J73" s="7">
        <f>ROUND(SUM(J69:J72),5)</f>
        <v>20</v>
      </c>
      <c r="K73" s="8"/>
      <c r="L73" s="7">
        <f>ROUND((H73-J73),5)</f>
        <v>20</v>
      </c>
      <c r="M73" s="8"/>
      <c r="N73" s="9">
        <f>ROUND(IF(J73=0, IF(H73=0, 0, 1), H73/J73),5)</f>
        <v>2</v>
      </c>
      <c r="O73" s="8"/>
      <c r="P73" s="7"/>
      <c r="Q73" s="8"/>
      <c r="R73" s="7">
        <f>ROUND(SUM(R69:R72),5)</f>
        <v>40</v>
      </c>
      <c r="S73" s="8"/>
      <c r="T73" s="7">
        <f>ROUND((P73-R73),5)</f>
        <v>-40</v>
      </c>
      <c r="U73" s="8"/>
      <c r="V73" s="9"/>
      <c r="W73" s="8"/>
      <c r="X73" s="7">
        <f>ROUND(SUM(X69:X72),5)</f>
        <v>100</v>
      </c>
      <c r="Y73" s="8"/>
      <c r="Z73" s="7">
        <f>ROUND(SUM(Z69:Z72),5)</f>
        <v>40</v>
      </c>
      <c r="AA73" s="8"/>
      <c r="AB73" s="7">
        <f>ROUND((X73-Z73),5)</f>
        <v>60</v>
      </c>
      <c r="AC73" s="8"/>
      <c r="AD73" s="9">
        <f>ROUND(IF(Z73=0, IF(X73=0, 0, 1), X73/Z73),5)</f>
        <v>2.5</v>
      </c>
      <c r="AE73" s="8"/>
      <c r="AF73" s="7">
        <f>ROUND(SUM(AF69:AF72),5)</f>
        <v>195</v>
      </c>
      <c r="AG73" s="8"/>
      <c r="AH73" s="7">
        <f>ROUND(SUM(AH69:AH72),5)</f>
        <v>40</v>
      </c>
      <c r="AI73" s="8"/>
      <c r="AJ73" s="7">
        <f>ROUND((AF73-AH73),5)</f>
        <v>155</v>
      </c>
      <c r="AK73" s="8"/>
      <c r="AL73" s="9">
        <f>ROUND(IF(AH73=0, IF(AF73=0, 0, 1), AF73/AH73),5)</f>
        <v>4.875</v>
      </c>
      <c r="AM73" s="8"/>
      <c r="AN73" s="7">
        <f>ROUND(SUM(AN69:AN72),5)</f>
        <v>130</v>
      </c>
      <c r="AO73" s="8"/>
      <c r="AP73" s="7">
        <f>ROUND(SUM(AP69:AP72),5)</f>
        <v>40</v>
      </c>
      <c r="AQ73" s="8"/>
      <c r="AR73" s="7">
        <f>ROUND((AN73-AP73),5)</f>
        <v>90</v>
      </c>
      <c r="AS73" s="8"/>
      <c r="AT73" s="9">
        <f>ROUND(IF(AP73=0, IF(AN73=0, 0, 1), AN73/AP73),5)</f>
        <v>3.25</v>
      </c>
      <c r="AU73" s="8"/>
      <c r="AV73" s="7">
        <f>ROUND(SUM(AV69:AV72),5)</f>
        <v>120</v>
      </c>
      <c r="AW73" s="8"/>
      <c r="AX73" s="7">
        <f>ROUND(SUM(AX69:AX72),5)</f>
        <v>40</v>
      </c>
      <c r="AY73" s="8"/>
      <c r="AZ73" s="7">
        <f>ROUND((AV73-AX73),5)</f>
        <v>80</v>
      </c>
      <c r="BA73" s="8"/>
      <c r="BB73" s="9">
        <f>ROUND(IF(AX73=0, IF(AV73=0, 0, 1), AV73/AX73),5)</f>
        <v>3</v>
      </c>
      <c r="BC73" s="8"/>
      <c r="BD73" s="7"/>
      <c r="BE73" s="8"/>
      <c r="BF73" s="7">
        <f>ROUND(SUM(BF69:BF72),5)</f>
        <v>20</v>
      </c>
      <c r="BG73" s="8"/>
      <c r="BH73" s="7">
        <f>ROUND((BD73-BF73),5)</f>
        <v>-20</v>
      </c>
      <c r="BI73" s="8"/>
      <c r="BJ73" s="9"/>
      <c r="BK73" s="8"/>
      <c r="BL73" s="7">
        <f>ROUND(SUM(BL69:BL72),5)</f>
        <v>60</v>
      </c>
      <c r="BM73" s="8"/>
      <c r="BN73" s="7">
        <f>ROUND(SUM(BN69:BN72),5)</f>
        <v>40</v>
      </c>
      <c r="BO73" s="8"/>
      <c r="BP73" s="7">
        <f>ROUND((BL73-BN73),5)</f>
        <v>20</v>
      </c>
      <c r="BQ73" s="8"/>
      <c r="BR73" s="9">
        <f>ROUND(IF(BN73=0, IF(BL73=0, 0, 1), BL73/BN73),5)</f>
        <v>1.5</v>
      </c>
      <c r="BS73" s="8"/>
      <c r="BT73" s="7">
        <f>ROUND(SUM(BT69:BT72),5)</f>
        <v>215</v>
      </c>
      <c r="BU73" s="8"/>
      <c r="BV73" s="7">
        <f>ROUND(SUM(BV69:BV72),5)</f>
        <v>40</v>
      </c>
      <c r="BW73" s="8"/>
      <c r="BX73" s="7">
        <f>ROUND((BT73-BV73),5)</f>
        <v>175</v>
      </c>
      <c r="BY73" s="8"/>
      <c r="BZ73" s="9">
        <f>ROUND(IF(BV73=0, IF(BT73=0, 0, 1), BT73/BV73),5)</f>
        <v>5.375</v>
      </c>
      <c r="CA73" s="8"/>
      <c r="CB73" s="7"/>
      <c r="CC73" s="8"/>
      <c r="CD73" s="7">
        <f>ROUND(SUM(CD69:CD72),5)</f>
        <v>5.16</v>
      </c>
      <c r="CE73" s="8"/>
      <c r="CF73" s="7">
        <f>ROUND((CB73-CD73),5)</f>
        <v>-5.16</v>
      </c>
      <c r="CG73" s="8"/>
      <c r="CH73" s="9"/>
      <c r="CI73" s="8"/>
      <c r="CJ73" s="7">
        <f>ROUND(H73+P73+X73+AF73+AN73+AV73+BD73+BL73+BT73+CB73,5)</f>
        <v>860</v>
      </c>
      <c r="CK73" s="8"/>
      <c r="CL73" s="7">
        <f>ROUND(J73+R73+Z73+AH73+AP73+AX73+BF73+BN73+BV73+CD73,5)</f>
        <v>325.16000000000003</v>
      </c>
      <c r="CM73" s="8"/>
      <c r="CN73" s="7">
        <f>ROUND((CJ73-CL73),5)</f>
        <v>534.84</v>
      </c>
      <c r="CO73" s="8"/>
      <c r="CP73" s="9">
        <f>ROUND(IF(CL73=0, IF(CJ73=0, 0, 1), CJ73/CL73),5)</f>
        <v>2.6448499999999999</v>
      </c>
    </row>
    <row r="74" spans="1:94" ht="28.8" customHeight="1" x14ac:dyDescent="0.3">
      <c r="A74" s="2"/>
      <c r="B74" s="2"/>
      <c r="C74" s="2"/>
      <c r="D74" s="2"/>
      <c r="E74" s="2" t="s">
        <v>86</v>
      </c>
      <c r="F74" s="2"/>
      <c r="G74" s="2"/>
      <c r="H74" s="7"/>
      <c r="I74" s="8"/>
      <c r="J74" s="7"/>
      <c r="K74" s="8"/>
      <c r="L74" s="7"/>
      <c r="M74" s="8"/>
      <c r="N74" s="9"/>
      <c r="O74" s="8"/>
      <c r="P74" s="7"/>
      <c r="Q74" s="8"/>
      <c r="R74" s="7"/>
      <c r="S74" s="8"/>
      <c r="T74" s="7"/>
      <c r="U74" s="8"/>
      <c r="V74" s="9"/>
      <c r="W74" s="8"/>
      <c r="X74" s="7"/>
      <c r="Y74" s="8"/>
      <c r="Z74" s="7"/>
      <c r="AA74" s="8"/>
      <c r="AB74" s="7"/>
      <c r="AC74" s="8"/>
      <c r="AD74" s="9"/>
      <c r="AE74" s="8"/>
      <c r="AF74" s="7"/>
      <c r="AG74" s="8"/>
      <c r="AH74" s="7"/>
      <c r="AI74" s="8"/>
      <c r="AJ74" s="7"/>
      <c r="AK74" s="8"/>
      <c r="AL74" s="9"/>
      <c r="AM74" s="8"/>
      <c r="AN74" s="7"/>
      <c r="AO74" s="8"/>
      <c r="AP74" s="7"/>
      <c r="AQ74" s="8"/>
      <c r="AR74" s="7"/>
      <c r="AS74" s="8"/>
      <c r="AT74" s="9"/>
      <c r="AU74" s="8"/>
      <c r="AV74" s="7"/>
      <c r="AW74" s="8"/>
      <c r="AX74" s="7"/>
      <c r="AY74" s="8"/>
      <c r="AZ74" s="7"/>
      <c r="BA74" s="8"/>
      <c r="BB74" s="9"/>
      <c r="BC74" s="8"/>
      <c r="BD74" s="7"/>
      <c r="BE74" s="8"/>
      <c r="BF74" s="7"/>
      <c r="BG74" s="8"/>
      <c r="BH74" s="7"/>
      <c r="BI74" s="8"/>
      <c r="BJ74" s="9"/>
      <c r="BK74" s="8"/>
      <c r="BL74" s="7"/>
      <c r="BM74" s="8"/>
      <c r="BN74" s="7"/>
      <c r="BO74" s="8"/>
      <c r="BP74" s="7"/>
      <c r="BQ74" s="8"/>
      <c r="BR74" s="9"/>
      <c r="BS74" s="8"/>
      <c r="BT74" s="7"/>
      <c r="BU74" s="8"/>
      <c r="BV74" s="7"/>
      <c r="BW74" s="8"/>
      <c r="BX74" s="7"/>
      <c r="BY74" s="8"/>
      <c r="BZ74" s="9"/>
      <c r="CA74" s="8"/>
      <c r="CB74" s="7"/>
      <c r="CC74" s="8"/>
      <c r="CD74" s="7"/>
      <c r="CE74" s="8"/>
      <c r="CF74" s="7"/>
      <c r="CG74" s="8"/>
      <c r="CH74" s="9"/>
      <c r="CI74" s="8"/>
      <c r="CJ74" s="7"/>
      <c r="CK74" s="8"/>
      <c r="CL74" s="7"/>
      <c r="CM74" s="8"/>
      <c r="CN74" s="7"/>
      <c r="CO74" s="8"/>
      <c r="CP74" s="9"/>
    </row>
    <row r="75" spans="1:94" x14ac:dyDescent="0.3">
      <c r="A75" s="2"/>
      <c r="B75" s="2"/>
      <c r="C75" s="2"/>
      <c r="D75" s="2"/>
      <c r="E75" s="2"/>
      <c r="F75" s="2" t="s">
        <v>87</v>
      </c>
      <c r="G75" s="2"/>
      <c r="H75" s="7"/>
      <c r="I75" s="8"/>
      <c r="J75" s="7"/>
      <c r="K75" s="8"/>
      <c r="L75" s="7"/>
      <c r="M75" s="8"/>
      <c r="N75" s="9"/>
      <c r="O75" s="8"/>
      <c r="P75" s="7"/>
      <c r="Q75" s="8"/>
      <c r="R75" s="7"/>
      <c r="S75" s="8"/>
      <c r="T75" s="7"/>
      <c r="U75" s="8"/>
      <c r="V75" s="9"/>
      <c r="W75" s="8"/>
      <c r="X75" s="7"/>
      <c r="Y75" s="8"/>
      <c r="Z75" s="7"/>
      <c r="AA75" s="8"/>
      <c r="AB75" s="7"/>
      <c r="AC75" s="8"/>
      <c r="AD75" s="9"/>
      <c r="AE75" s="8"/>
      <c r="AF75" s="7"/>
      <c r="AG75" s="8"/>
      <c r="AH75" s="7">
        <v>650</v>
      </c>
      <c r="AI75" s="8"/>
      <c r="AJ75" s="7">
        <f>ROUND((AF75-AH75),5)</f>
        <v>-650</v>
      </c>
      <c r="AK75" s="8"/>
      <c r="AL75" s="9"/>
      <c r="AM75" s="8"/>
      <c r="AN75" s="7"/>
      <c r="AO75" s="8"/>
      <c r="AP75" s="7"/>
      <c r="AQ75" s="8"/>
      <c r="AR75" s="7"/>
      <c r="AS75" s="8"/>
      <c r="AT75" s="9"/>
      <c r="AU75" s="8"/>
      <c r="AV75" s="7">
        <v>400</v>
      </c>
      <c r="AW75" s="8"/>
      <c r="AX75" s="7">
        <v>650</v>
      </c>
      <c r="AY75" s="8"/>
      <c r="AZ75" s="7">
        <f>ROUND((AV75-AX75),5)</f>
        <v>-250</v>
      </c>
      <c r="BA75" s="8"/>
      <c r="BB75" s="9">
        <f>ROUND(IF(AX75=0, IF(AV75=0, 0, 1), AV75/AX75),5)</f>
        <v>0.61538000000000004</v>
      </c>
      <c r="BC75" s="8"/>
      <c r="BD75" s="7"/>
      <c r="BE75" s="8"/>
      <c r="BF75" s="7"/>
      <c r="BG75" s="8"/>
      <c r="BH75" s="7"/>
      <c r="BI75" s="8"/>
      <c r="BJ75" s="9"/>
      <c r="BK75" s="8"/>
      <c r="BL75" s="7">
        <v>2200</v>
      </c>
      <c r="BM75" s="8"/>
      <c r="BN75" s="7"/>
      <c r="BO75" s="8"/>
      <c r="BP75" s="7">
        <f>ROUND((BL75-BN75),5)</f>
        <v>2200</v>
      </c>
      <c r="BQ75" s="8"/>
      <c r="BR75" s="9">
        <f>ROUND(IF(BN75=0, IF(BL75=0, 0, 1), BL75/BN75),5)</f>
        <v>1</v>
      </c>
      <c r="BS75" s="8"/>
      <c r="BT75" s="7"/>
      <c r="BU75" s="8"/>
      <c r="BV75" s="7">
        <v>650</v>
      </c>
      <c r="BW75" s="8"/>
      <c r="BX75" s="7">
        <f>ROUND((BT75-BV75),5)</f>
        <v>-650</v>
      </c>
      <c r="BY75" s="8"/>
      <c r="BZ75" s="9"/>
      <c r="CA75" s="8"/>
      <c r="CB75" s="7"/>
      <c r="CC75" s="8"/>
      <c r="CD75" s="7">
        <v>167.74</v>
      </c>
      <c r="CE75" s="8"/>
      <c r="CF75" s="7">
        <f>ROUND((CB75-CD75),5)</f>
        <v>-167.74</v>
      </c>
      <c r="CG75" s="8"/>
      <c r="CH75" s="9"/>
      <c r="CI75" s="8"/>
      <c r="CJ75" s="7">
        <f>ROUND(H75+P75+X75+AF75+AN75+AV75+BD75+BL75+BT75+CB75,5)</f>
        <v>2600</v>
      </c>
      <c r="CK75" s="8"/>
      <c r="CL75" s="7">
        <f>ROUND(J75+R75+Z75+AH75+AP75+AX75+BF75+BN75+BV75+CD75,5)</f>
        <v>2117.7399999999998</v>
      </c>
      <c r="CM75" s="8"/>
      <c r="CN75" s="7">
        <f>ROUND((CJ75-CL75),5)</f>
        <v>482.26</v>
      </c>
      <c r="CO75" s="8"/>
      <c r="CP75" s="9">
        <f>ROUND(IF(CL75=0, IF(CJ75=0, 0, 1), CJ75/CL75),5)</f>
        <v>1.2277199999999999</v>
      </c>
    </row>
    <row r="76" spans="1:94" x14ac:dyDescent="0.3">
      <c r="A76" s="2"/>
      <c r="B76" s="2"/>
      <c r="C76" s="2"/>
      <c r="D76" s="2"/>
      <c r="E76" s="2"/>
      <c r="F76" s="2" t="s">
        <v>88</v>
      </c>
      <c r="G76" s="2"/>
      <c r="H76" s="7">
        <v>120</v>
      </c>
      <c r="I76" s="8"/>
      <c r="J76" s="7">
        <v>80</v>
      </c>
      <c r="K76" s="8"/>
      <c r="L76" s="7">
        <f>ROUND((H76-J76),5)</f>
        <v>40</v>
      </c>
      <c r="M76" s="8"/>
      <c r="N76" s="9">
        <f>ROUND(IF(J76=0, IF(H76=0, 0, 1), H76/J76),5)</f>
        <v>1.5</v>
      </c>
      <c r="O76" s="8"/>
      <c r="P76" s="7">
        <v>20</v>
      </c>
      <c r="Q76" s="8"/>
      <c r="R76" s="7">
        <v>100</v>
      </c>
      <c r="S76" s="8"/>
      <c r="T76" s="7">
        <f>ROUND((P76-R76),5)</f>
        <v>-80</v>
      </c>
      <c r="U76" s="8"/>
      <c r="V76" s="9">
        <f>ROUND(IF(R76=0, IF(P76=0, 0, 1), P76/R76),5)</f>
        <v>0.2</v>
      </c>
      <c r="W76" s="8"/>
      <c r="X76" s="7">
        <v>40</v>
      </c>
      <c r="Y76" s="8"/>
      <c r="Z76" s="7">
        <v>80</v>
      </c>
      <c r="AA76" s="8"/>
      <c r="AB76" s="7">
        <f>ROUND((X76-Z76),5)</f>
        <v>-40</v>
      </c>
      <c r="AC76" s="8"/>
      <c r="AD76" s="9">
        <f>ROUND(IF(Z76=0, IF(X76=0, 0, 1), X76/Z76),5)</f>
        <v>0.5</v>
      </c>
      <c r="AE76" s="8"/>
      <c r="AF76" s="7">
        <v>115</v>
      </c>
      <c r="AG76" s="8"/>
      <c r="AH76" s="7">
        <v>80</v>
      </c>
      <c r="AI76" s="8"/>
      <c r="AJ76" s="7">
        <f>ROUND((AF76-AH76),5)</f>
        <v>35</v>
      </c>
      <c r="AK76" s="8"/>
      <c r="AL76" s="9">
        <f>ROUND(IF(AH76=0, IF(AF76=0, 0, 1), AF76/AH76),5)</f>
        <v>1.4375</v>
      </c>
      <c r="AM76" s="8"/>
      <c r="AN76" s="7">
        <v>40</v>
      </c>
      <c r="AO76" s="8"/>
      <c r="AP76" s="7">
        <v>80</v>
      </c>
      <c r="AQ76" s="8"/>
      <c r="AR76" s="7">
        <f>ROUND((AN76-AP76),5)</f>
        <v>-40</v>
      </c>
      <c r="AS76" s="8"/>
      <c r="AT76" s="9">
        <f>ROUND(IF(AP76=0, IF(AN76=0, 0, 1), AN76/AP76),5)</f>
        <v>0.5</v>
      </c>
      <c r="AU76" s="8"/>
      <c r="AV76" s="7"/>
      <c r="AW76" s="8"/>
      <c r="AX76" s="7">
        <v>80</v>
      </c>
      <c r="AY76" s="8"/>
      <c r="AZ76" s="7">
        <f>ROUND((AV76-AX76),5)</f>
        <v>-80</v>
      </c>
      <c r="BA76" s="8"/>
      <c r="BB76" s="9"/>
      <c r="BC76" s="8"/>
      <c r="BD76" s="7"/>
      <c r="BE76" s="8"/>
      <c r="BF76" s="7">
        <v>100</v>
      </c>
      <c r="BG76" s="8"/>
      <c r="BH76" s="7">
        <f>ROUND((BD76-BF76),5)</f>
        <v>-100</v>
      </c>
      <c r="BI76" s="8"/>
      <c r="BJ76" s="9"/>
      <c r="BK76" s="8"/>
      <c r="BL76" s="7">
        <v>155</v>
      </c>
      <c r="BM76" s="8"/>
      <c r="BN76" s="7">
        <v>100</v>
      </c>
      <c r="BO76" s="8"/>
      <c r="BP76" s="7">
        <f>ROUND((BL76-BN76),5)</f>
        <v>55</v>
      </c>
      <c r="BQ76" s="8"/>
      <c r="BR76" s="9">
        <f>ROUND(IF(BN76=0, IF(BL76=0, 0, 1), BL76/BN76),5)</f>
        <v>1.55</v>
      </c>
      <c r="BS76" s="8"/>
      <c r="BT76" s="7">
        <v>15</v>
      </c>
      <c r="BU76" s="8"/>
      <c r="BV76" s="7">
        <v>80</v>
      </c>
      <c r="BW76" s="8"/>
      <c r="BX76" s="7">
        <f>ROUND((BT76-BV76),5)</f>
        <v>-65</v>
      </c>
      <c r="BY76" s="8"/>
      <c r="BZ76" s="9">
        <f>ROUND(IF(BV76=0, IF(BT76=0, 0, 1), BT76/BV76),5)</f>
        <v>0.1875</v>
      </c>
      <c r="CA76" s="8"/>
      <c r="CB76" s="7">
        <v>80</v>
      </c>
      <c r="CC76" s="8"/>
      <c r="CD76" s="7">
        <v>25.81</v>
      </c>
      <c r="CE76" s="8"/>
      <c r="CF76" s="7">
        <f>ROUND((CB76-CD76),5)</f>
        <v>54.19</v>
      </c>
      <c r="CG76" s="8"/>
      <c r="CH76" s="9">
        <f>ROUND(IF(CD76=0, IF(CB76=0, 0, 1), CB76/CD76),5)</f>
        <v>3.0995699999999999</v>
      </c>
      <c r="CI76" s="8"/>
      <c r="CJ76" s="7">
        <f>ROUND(H76+P76+X76+AF76+AN76+AV76+BD76+BL76+BT76+CB76,5)</f>
        <v>585</v>
      </c>
      <c r="CK76" s="8"/>
      <c r="CL76" s="7">
        <f>ROUND(J76+R76+Z76+AH76+AP76+AX76+BF76+BN76+BV76+CD76,5)</f>
        <v>805.81</v>
      </c>
      <c r="CM76" s="8"/>
      <c r="CN76" s="7">
        <f>ROUND((CJ76-CL76),5)</f>
        <v>-220.81</v>
      </c>
      <c r="CO76" s="8"/>
      <c r="CP76" s="9">
        <f>ROUND(IF(CL76=0, IF(CJ76=0, 0, 1), CJ76/CL76),5)</f>
        <v>0.72597999999999996</v>
      </c>
    </row>
    <row r="77" spans="1:94" x14ac:dyDescent="0.3">
      <c r="A77" s="2"/>
      <c r="B77" s="2"/>
      <c r="C77" s="2"/>
      <c r="D77" s="2"/>
      <c r="E77" s="2"/>
      <c r="F77" s="2" t="s">
        <v>89</v>
      </c>
      <c r="G77" s="2"/>
      <c r="H77" s="7"/>
      <c r="I77" s="8"/>
      <c r="J77" s="7"/>
      <c r="K77" s="8"/>
      <c r="L77" s="7"/>
      <c r="M77" s="8"/>
      <c r="N77" s="9"/>
      <c r="O77" s="8"/>
      <c r="P77" s="7"/>
      <c r="Q77" s="8"/>
      <c r="R77" s="7"/>
      <c r="S77" s="8"/>
      <c r="T77" s="7"/>
      <c r="U77" s="8"/>
      <c r="V77" s="9"/>
      <c r="W77" s="8"/>
      <c r="X77" s="7"/>
      <c r="Y77" s="8"/>
      <c r="Z77" s="7"/>
      <c r="AA77" s="8"/>
      <c r="AB77" s="7"/>
      <c r="AC77" s="8"/>
      <c r="AD77" s="9"/>
      <c r="AE77" s="8"/>
      <c r="AF77" s="7"/>
      <c r="AG77" s="8"/>
      <c r="AH77" s="7"/>
      <c r="AI77" s="8"/>
      <c r="AJ77" s="7"/>
      <c r="AK77" s="8"/>
      <c r="AL77" s="9"/>
      <c r="AM77" s="8"/>
      <c r="AN77" s="7"/>
      <c r="AO77" s="8"/>
      <c r="AP77" s="7"/>
      <c r="AQ77" s="8"/>
      <c r="AR77" s="7"/>
      <c r="AS77" s="8"/>
      <c r="AT77" s="9"/>
      <c r="AU77" s="8"/>
      <c r="AV77" s="7"/>
      <c r="AW77" s="8"/>
      <c r="AX77" s="7"/>
      <c r="AY77" s="8"/>
      <c r="AZ77" s="7"/>
      <c r="BA77" s="8"/>
      <c r="BB77" s="9"/>
      <c r="BC77" s="8"/>
      <c r="BD77" s="7"/>
      <c r="BE77" s="8"/>
      <c r="BF77" s="7"/>
      <c r="BG77" s="8"/>
      <c r="BH77" s="7"/>
      <c r="BI77" s="8"/>
      <c r="BJ77" s="9"/>
      <c r="BK77" s="8"/>
      <c r="BL77" s="7"/>
      <c r="BM77" s="8"/>
      <c r="BN77" s="7"/>
      <c r="BO77" s="8"/>
      <c r="BP77" s="7"/>
      <c r="BQ77" s="8"/>
      <c r="BR77" s="9"/>
      <c r="BS77" s="8"/>
      <c r="BT77" s="7"/>
      <c r="BU77" s="8"/>
      <c r="BV77" s="7"/>
      <c r="BW77" s="8"/>
      <c r="BX77" s="7"/>
      <c r="BY77" s="8"/>
      <c r="BZ77" s="9"/>
      <c r="CA77" s="8"/>
      <c r="CB77" s="7"/>
      <c r="CC77" s="8"/>
      <c r="CD77" s="7"/>
      <c r="CE77" s="8"/>
      <c r="CF77" s="7"/>
      <c r="CG77" s="8"/>
      <c r="CH77" s="9"/>
      <c r="CI77" s="8"/>
      <c r="CJ77" s="7"/>
      <c r="CK77" s="8"/>
      <c r="CL77" s="7"/>
      <c r="CM77" s="8"/>
      <c r="CN77" s="7"/>
      <c r="CO77" s="8"/>
      <c r="CP77" s="9"/>
    </row>
    <row r="78" spans="1:94" x14ac:dyDescent="0.3">
      <c r="A78" s="2"/>
      <c r="B78" s="2"/>
      <c r="C78" s="2"/>
      <c r="D78" s="2"/>
      <c r="E78" s="2"/>
      <c r="F78" s="2" t="s">
        <v>90</v>
      </c>
      <c r="G78" s="2"/>
      <c r="H78" s="7"/>
      <c r="I78" s="8"/>
      <c r="J78" s="7"/>
      <c r="K78" s="8"/>
      <c r="L78" s="7"/>
      <c r="M78" s="8"/>
      <c r="N78" s="9"/>
      <c r="O78" s="8"/>
      <c r="P78" s="7"/>
      <c r="Q78" s="8"/>
      <c r="R78" s="7"/>
      <c r="S78" s="8"/>
      <c r="T78" s="7"/>
      <c r="U78" s="8"/>
      <c r="V78" s="9"/>
      <c r="W78" s="8"/>
      <c r="X78" s="7"/>
      <c r="Y78" s="8"/>
      <c r="Z78" s="7"/>
      <c r="AA78" s="8"/>
      <c r="AB78" s="7"/>
      <c r="AC78" s="8"/>
      <c r="AD78" s="9"/>
      <c r="AE78" s="8"/>
      <c r="AF78" s="7">
        <v>94520.49</v>
      </c>
      <c r="AG78" s="8"/>
      <c r="AH78" s="7"/>
      <c r="AI78" s="8"/>
      <c r="AJ78" s="7"/>
      <c r="AK78" s="8"/>
      <c r="AL78" s="9"/>
      <c r="AM78" s="8"/>
      <c r="AN78" s="7">
        <v>2976.4</v>
      </c>
      <c r="AO78" s="8"/>
      <c r="AP78" s="7"/>
      <c r="AQ78" s="8"/>
      <c r="AR78" s="7"/>
      <c r="AS78" s="8"/>
      <c r="AT78" s="9"/>
      <c r="AU78" s="8"/>
      <c r="AV78" s="7"/>
      <c r="AW78" s="8"/>
      <c r="AX78" s="7"/>
      <c r="AY78" s="8"/>
      <c r="AZ78" s="7"/>
      <c r="BA78" s="8"/>
      <c r="BB78" s="9"/>
      <c r="BC78" s="8"/>
      <c r="BD78" s="7"/>
      <c r="BE78" s="8"/>
      <c r="BF78" s="7"/>
      <c r="BG78" s="8"/>
      <c r="BH78" s="7"/>
      <c r="BI78" s="8"/>
      <c r="BJ78" s="9"/>
      <c r="BK78" s="8"/>
      <c r="BL78" s="7"/>
      <c r="BM78" s="8"/>
      <c r="BN78" s="7"/>
      <c r="BO78" s="8"/>
      <c r="BP78" s="7"/>
      <c r="BQ78" s="8"/>
      <c r="BR78" s="9"/>
      <c r="BS78" s="8"/>
      <c r="BT78" s="7"/>
      <c r="BU78" s="8"/>
      <c r="BV78" s="7"/>
      <c r="BW78" s="8"/>
      <c r="BX78" s="7"/>
      <c r="BY78" s="8"/>
      <c r="BZ78" s="9"/>
      <c r="CA78" s="8"/>
      <c r="CB78" s="7"/>
      <c r="CC78" s="8"/>
      <c r="CD78" s="7"/>
      <c r="CE78" s="8"/>
      <c r="CF78" s="7"/>
      <c r="CG78" s="8"/>
      <c r="CH78" s="9"/>
      <c r="CI78" s="8"/>
      <c r="CJ78" s="7">
        <f>ROUND(H78+P78+X78+AF78+AN78+AV78+BD78+BL78+BT78+CB78,5)</f>
        <v>97496.89</v>
      </c>
      <c r="CK78" s="8"/>
      <c r="CL78" s="7"/>
      <c r="CM78" s="8"/>
      <c r="CN78" s="7">
        <f>ROUND((CJ78-CL78),5)</f>
        <v>97496.89</v>
      </c>
      <c r="CO78" s="8"/>
      <c r="CP78" s="9">
        <f>ROUND(IF(CL78=0, IF(CJ78=0, 0, 1), CJ78/CL78),5)</f>
        <v>1</v>
      </c>
    </row>
    <row r="79" spans="1:94" x14ac:dyDescent="0.3">
      <c r="A79" s="2"/>
      <c r="B79" s="2"/>
      <c r="C79" s="2"/>
      <c r="D79" s="2"/>
      <c r="E79" s="2"/>
      <c r="F79" s="2" t="s">
        <v>91</v>
      </c>
      <c r="G79" s="2"/>
      <c r="H79" s="7"/>
      <c r="I79" s="8"/>
      <c r="J79" s="7"/>
      <c r="K79" s="8"/>
      <c r="L79" s="7"/>
      <c r="M79" s="8"/>
      <c r="N79" s="9"/>
      <c r="O79" s="8"/>
      <c r="P79" s="7"/>
      <c r="Q79" s="8"/>
      <c r="R79" s="7"/>
      <c r="S79" s="8"/>
      <c r="T79" s="7"/>
      <c r="U79" s="8"/>
      <c r="V79" s="9"/>
      <c r="W79" s="8"/>
      <c r="X79" s="7"/>
      <c r="Y79" s="8"/>
      <c r="Z79" s="7"/>
      <c r="AA79" s="8"/>
      <c r="AB79" s="7"/>
      <c r="AC79" s="8"/>
      <c r="AD79" s="9"/>
      <c r="AE79" s="8"/>
      <c r="AF79" s="7">
        <v>462.35</v>
      </c>
      <c r="AG79" s="8"/>
      <c r="AH79" s="7">
        <v>400</v>
      </c>
      <c r="AI79" s="8"/>
      <c r="AJ79" s="7">
        <f>ROUND((AF79-AH79),5)</f>
        <v>62.35</v>
      </c>
      <c r="AK79" s="8"/>
      <c r="AL79" s="9">
        <f>ROUND(IF(AH79=0, IF(AF79=0, 0, 1), AF79/AH79),5)</f>
        <v>1.15588</v>
      </c>
      <c r="AM79" s="8"/>
      <c r="AN79" s="7">
        <v>139.25</v>
      </c>
      <c r="AO79" s="8"/>
      <c r="AP79" s="7">
        <v>400</v>
      </c>
      <c r="AQ79" s="8"/>
      <c r="AR79" s="7">
        <f>ROUND((AN79-AP79),5)</f>
        <v>-260.75</v>
      </c>
      <c r="AS79" s="8"/>
      <c r="AT79" s="9">
        <f>ROUND(IF(AP79=0, IF(AN79=0, 0, 1), AN79/AP79),5)</f>
        <v>0.34813</v>
      </c>
      <c r="AU79" s="8"/>
      <c r="AV79" s="7">
        <v>141.4</v>
      </c>
      <c r="AW79" s="8"/>
      <c r="AX79" s="7"/>
      <c r="AY79" s="8"/>
      <c r="AZ79" s="7">
        <f>ROUND((AV79-AX79),5)</f>
        <v>141.4</v>
      </c>
      <c r="BA79" s="8"/>
      <c r="BB79" s="9">
        <f>ROUND(IF(AX79=0, IF(AV79=0, 0, 1), AV79/AX79),5)</f>
        <v>1</v>
      </c>
      <c r="BC79" s="8"/>
      <c r="BD79" s="7"/>
      <c r="BE79" s="8"/>
      <c r="BF79" s="7"/>
      <c r="BG79" s="8"/>
      <c r="BH79" s="7"/>
      <c r="BI79" s="8"/>
      <c r="BJ79" s="9"/>
      <c r="BK79" s="8"/>
      <c r="BL79" s="7"/>
      <c r="BM79" s="8"/>
      <c r="BN79" s="7"/>
      <c r="BO79" s="8"/>
      <c r="BP79" s="7"/>
      <c r="BQ79" s="8"/>
      <c r="BR79" s="9"/>
      <c r="BS79" s="8"/>
      <c r="BT79" s="7">
        <v>486.54</v>
      </c>
      <c r="BU79" s="8"/>
      <c r="BV79" s="7"/>
      <c r="BW79" s="8"/>
      <c r="BX79" s="7">
        <f>ROUND((BT79-BV79),5)</f>
        <v>486.54</v>
      </c>
      <c r="BY79" s="8"/>
      <c r="BZ79" s="9">
        <f>ROUND(IF(BV79=0, IF(BT79=0, 0, 1), BT79/BV79),5)</f>
        <v>1</v>
      </c>
      <c r="CA79" s="8"/>
      <c r="CB79" s="7"/>
      <c r="CC79" s="8"/>
      <c r="CD79" s="7">
        <v>51.61</v>
      </c>
      <c r="CE79" s="8"/>
      <c r="CF79" s="7">
        <f>ROUND((CB79-CD79),5)</f>
        <v>-51.61</v>
      </c>
      <c r="CG79" s="8"/>
      <c r="CH79" s="9"/>
      <c r="CI79" s="8"/>
      <c r="CJ79" s="7">
        <f>ROUND(H79+P79+X79+AF79+AN79+AV79+BD79+BL79+BT79+CB79,5)</f>
        <v>1229.54</v>
      </c>
      <c r="CK79" s="8"/>
      <c r="CL79" s="7">
        <f>ROUND(J79+R79+Z79+AH79+AP79+AX79+BF79+BN79+BV79+CD79,5)</f>
        <v>851.61</v>
      </c>
      <c r="CM79" s="8"/>
      <c r="CN79" s="7">
        <f>ROUND((CJ79-CL79),5)</f>
        <v>377.93</v>
      </c>
      <c r="CO79" s="8"/>
      <c r="CP79" s="9">
        <f>ROUND(IF(CL79=0, IF(CJ79=0, 0, 1), CJ79/CL79),5)</f>
        <v>1.4437800000000001</v>
      </c>
    </row>
    <row r="80" spans="1:94" x14ac:dyDescent="0.3">
      <c r="A80" s="2"/>
      <c r="B80" s="2"/>
      <c r="C80" s="2"/>
      <c r="D80" s="2"/>
      <c r="E80" s="2"/>
      <c r="F80" s="2" t="s">
        <v>92</v>
      </c>
      <c r="G80" s="2"/>
      <c r="H80" s="7"/>
      <c r="I80" s="8"/>
      <c r="J80" s="7"/>
      <c r="K80" s="8"/>
      <c r="L80" s="7"/>
      <c r="M80" s="8"/>
      <c r="N80" s="9"/>
      <c r="O80" s="8"/>
      <c r="P80" s="7">
        <v>1590.5</v>
      </c>
      <c r="Q80" s="8"/>
      <c r="R80" s="7"/>
      <c r="S80" s="8"/>
      <c r="T80" s="7">
        <f>ROUND((P80-R80),5)</f>
        <v>1590.5</v>
      </c>
      <c r="U80" s="8"/>
      <c r="V80" s="9">
        <f>ROUND(IF(R80=0, IF(P80=0, 0, 1), P80/R80),5)</f>
        <v>1</v>
      </c>
      <c r="W80" s="8"/>
      <c r="X80" s="7"/>
      <c r="Y80" s="8"/>
      <c r="Z80" s="7"/>
      <c r="AA80" s="8"/>
      <c r="AB80" s="7"/>
      <c r="AC80" s="8"/>
      <c r="AD80" s="9"/>
      <c r="AE80" s="8"/>
      <c r="AF80" s="7"/>
      <c r="AG80" s="8"/>
      <c r="AH80" s="7">
        <v>300</v>
      </c>
      <c r="AI80" s="8"/>
      <c r="AJ80" s="7">
        <f>ROUND((AF80-AH80),5)</f>
        <v>-300</v>
      </c>
      <c r="AK80" s="8"/>
      <c r="AL80" s="9"/>
      <c r="AM80" s="8"/>
      <c r="AN80" s="7"/>
      <c r="AO80" s="8"/>
      <c r="AP80" s="7">
        <v>300</v>
      </c>
      <c r="AQ80" s="8"/>
      <c r="AR80" s="7">
        <f>ROUND((AN80-AP80),5)</f>
        <v>-300</v>
      </c>
      <c r="AS80" s="8"/>
      <c r="AT80" s="9"/>
      <c r="AU80" s="8"/>
      <c r="AV80" s="7">
        <v>290.5</v>
      </c>
      <c r="AW80" s="8"/>
      <c r="AX80" s="7"/>
      <c r="AY80" s="8"/>
      <c r="AZ80" s="7">
        <f>ROUND((AV80-AX80),5)</f>
        <v>290.5</v>
      </c>
      <c r="BA80" s="8"/>
      <c r="BB80" s="9">
        <f>ROUND(IF(AX80=0, IF(AV80=0, 0, 1), AV80/AX80),5)</f>
        <v>1</v>
      </c>
      <c r="BC80" s="8"/>
      <c r="BD80" s="7"/>
      <c r="BE80" s="8"/>
      <c r="BF80" s="7"/>
      <c r="BG80" s="8"/>
      <c r="BH80" s="7"/>
      <c r="BI80" s="8"/>
      <c r="BJ80" s="9"/>
      <c r="BK80" s="8"/>
      <c r="BL80" s="7">
        <v>238.5</v>
      </c>
      <c r="BM80" s="8"/>
      <c r="BN80" s="7">
        <v>300</v>
      </c>
      <c r="BO80" s="8"/>
      <c r="BP80" s="7">
        <f>ROUND((BL80-BN80),5)</f>
        <v>-61.5</v>
      </c>
      <c r="BQ80" s="8"/>
      <c r="BR80" s="9">
        <f>ROUND(IF(BN80=0, IF(BL80=0, 0, 1), BL80/BN80),5)</f>
        <v>0.79500000000000004</v>
      </c>
      <c r="BS80" s="8"/>
      <c r="BT80" s="7"/>
      <c r="BU80" s="8"/>
      <c r="BV80" s="7"/>
      <c r="BW80" s="8"/>
      <c r="BX80" s="7"/>
      <c r="BY80" s="8"/>
      <c r="BZ80" s="9"/>
      <c r="CA80" s="8"/>
      <c r="CB80" s="7"/>
      <c r="CC80" s="8"/>
      <c r="CD80" s="7">
        <v>25.81</v>
      </c>
      <c r="CE80" s="8"/>
      <c r="CF80" s="7">
        <f>ROUND((CB80-CD80),5)</f>
        <v>-25.81</v>
      </c>
      <c r="CG80" s="8"/>
      <c r="CH80" s="9"/>
      <c r="CI80" s="8"/>
      <c r="CJ80" s="7">
        <f>ROUND(H80+P80+X80+AF80+AN80+AV80+BD80+BL80+BT80+CB80,5)</f>
        <v>2119.5</v>
      </c>
      <c r="CK80" s="8"/>
      <c r="CL80" s="7">
        <f>ROUND(J80+R80+Z80+AH80+AP80+AX80+BF80+BN80+BV80+CD80,5)</f>
        <v>925.81</v>
      </c>
      <c r="CM80" s="8"/>
      <c r="CN80" s="7">
        <f>ROUND((CJ80-CL80),5)</f>
        <v>1193.69</v>
      </c>
      <c r="CO80" s="8"/>
      <c r="CP80" s="9">
        <f>ROUND(IF(CL80=0, IF(CJ80=0, 0, 1), CJ80/CL80),5)</f>
        <v>2.2893500000000002</v>
      </c>
    </row>
    <row r="81" spans="1:94" x14ac:dyDescent="0.3">
      <c r="A81" s="2"/>
      <c r="B81" s="2"/>
      <c r="C81" s="2"/>
      <c r="D81" s="2"/>
      <c r="E81" s="2"/>
      <c r="F81" s="2" t="s">
        <v>93</v>
      </c>
      <c r="G81" s="2"/>
      <c r="H81" s="7">
        <v>365</v>
      </c>
      <c r="I81" s="8"/>
      <c r="J81" s="7">
        <v>100</v>
      </c>
      <c r="K81" s="8"/>
      <c r="L81" s="7">
        <f>ROUND((H81-J81),5)</f>
        <v>265</v>
      </c>
      <c r="M81" s="8"/>
      <c r="N81" s="9">
        <f>ROUND(IF(J81=0, IF(H81=0, 0, 1), H81/J81),5)</f>
        <v>3.65</v>
      </c>
      <c r="O81" s="8"/>
      <c r="P81" s="7"/>
      <c r="Q81" s="8"/>
      <c r="R81" s="7">
        <v>220</v>
      </c>
      <c r="S81" s="8"/>
      <c r="T81" s="7">
        <f>ROUND((P81-R81),5)</f>
        <v>-220</v>
      </c>
      <c r="U81" s="8"/>
      <c r="V81" s="9"/>
      <c r="W81" s="8"/>
      <c r="X81" s="7">
        <v>245</v>
      </c>
      <c r="Y81" s="8"/>
      <c r="Z81" s="7">
        <v>200</v>
      </c>
      <c r="AA81" s="8"/>
      <c r="AB81" s="7">
        <f>ROUND((X81-Z81),5)</f>
        <v>45</v>
      </c>
      <c r="AC81" s="8"/>
      <c r="AD81" s="9">
        <f>ROUND(IF(Z81=0, IF(X81=0, 0, 1), X81/Z81),5)</f>
        <v>1.2250000000000001</v>
      </c>
      <c r="AE81" s="8"/>
      <c r="AF81" s="7">
        <v>265</v>
      </c>
      <c r="AG81" s="8"/>
      <c r="AH81" s="7">
        <v>200</v>
      </c>
      <c r="AI81" s="8"/>
      <c r="AJ81" s="7">
        <f>ROUND((AF81-AH81),5)</f>
        <v>65</v>
      </c>
      <c r="AK81" s="8"/>
      <c r="AL81" s="9">
        <f>ROUND(IF(AH81=0, IF(AF81=0, 0, 1), AF81/AH81),5)</f>
        <v>1.325</v>
      </c>
      <c r="AM81" s="8"/>
      <c r="AN81" s="7">
        <v>1315</v>
      </c>
      <c r="AO81" s="8"/>
      <c r="AP81" s="7">
        <v>200</v>
      </c>
      <c r="AQ81" s="8"/>
      <c r="AR81" s="7">
        <f>ROUND((AN81-AP81),5)</f>
        <v>1115</v>
      </c>
      <c r="AS81" s="8"/>
      <c r="AT81" s="9">
        <f>ROUND(IF(AP81=0, IF(AN81=0, 0, 1), AN81/AP81),5)</f>
        <v>6.5750000000000002</v>
      </c>
      <c r="AU81" s="8"/>
      <c r="AV81" s="7">
        <v>925</v>
      </c>
      <c r="AW81" s="8"/>
      <c r="AX81" s="7">
        <v>200</v>
      </c>
      <c r="AY81" s="8"/>
      <c r="AZ81" s="7">
        <f>ROUND((AV81-AX81),5)</f>
        <v>725</v>
      </c>
      <c r="BA81" s="8"/>
      <c r="BB81" s="9">
        <f>ROUND(IF(AX81=0, IF(AV81=0, 0, 1), AV81/AX81),5)</f>
        <v>4.625</v>
      </c>
      <c r="BC81" s="8"/>
      <c r="BD81" s="7">
        <v>65</v>
      </c>
      <c r="BE81" s="8"/>
      <c r="BF81" s="7">
        <v>200</v>
      </c>
      <c r="BG81" s="8"/>
      <c r="BH81" s="7">
        <f>ROUND((BD81-BF81),5)</f>
        <v>-135</v>
      </c>
      <c r="BI81" s="8"/>
      <c r="BJ81" s="9">
        <f>ROUND(IF(BF81=0, IF(BD81=0, 0, 1), BD81/BF81),5)</f>
        <v>0.32500000000000001</v>
      </c>
      <c r="BK81" s="8"/>
      <c r="BL81" s="7">
        <v>495</v>
      </c>
      <c r="BM81" s="8"/>
      <c r="BN81" s="7">
        <v>240</v>
      </c>
      <c r="BO81" s="8"/>
      <c r="BP81" s="7">
        <f>ROUND((BL81-BN81),5)</f>
        <v>255</v>
      </c>
      <c r="BQ81" s="8"/>
      <c r="BR81" s="9">
        <f>ROUND(IF(BN81=0, IF(BL81=0, 0, 1), BL81/BN81),5)</f>
        <v>2.0625</v>
      </c>
      <c r="BS81" s="8"/>
      <c r="BT81" s="7">
        <v>65</v>
      </c>
      <c r="BU81" s="8"/>
      <c r="BV81" s="7">
        <v>200</v>
      </c>
      <c r="BW81" s="8"/>
      <c r="BX81" s="7">
        <f>ROUND((BT81-BV81),5)</f>
        <v>-135</v>
      </c>
      <c r="BY81" s="8"/>
      <c r="BZ81" s="9">
        <f>ROUND(IF(BV81=0, IF(BT81=0, 0, 1), BT81/BV81),5)</f>
        <v>0.32500000000000001</v>
      </c>
      <c r="CA81" s="8"/>
      <c r="CB81" s="7"/>
      <c r="CC81" s="8"/>
      <c r="CD81" s="7">
        <v>51.61</v>
      </c>
      <c r="CE81" s="8"/>
      <c r="CF81" s="7">
        <f>ROUND((CB81-CD81),5)</f>
        <v>-51.61</v>
      </c>
      <c r="CG81" s="8"/>
      <c r="CH81" s="9"/>
      <c r="CI81" s="8"/>
      <c r="CJ81" s="7">
        <f>ROUND(H81+P81+X81+AF81+AN81+AV81+BD81+BL81+BT81+CB81,5)</f>
        <v>3740</v>
      </c>
      <c r="CK81" s="8"/>
      <c r="CL81" s="7">
        <f>ROUND(J81+R81+Z81+AH81+AP81+AX81+BF81+BN81+BV81+CD81,5)</f>
        <v>1811.61</v>
      </c>
      <c r="CM81" s="8"/>
      <c r="CN81" s="7">
        <f>ROUND((CJ81-CL81),5)</f>
        <v>1928.39</v>
      </c>
      <c r="CO81" s="8"/>
      <c r="CP81" s="9">
        <f>ROUND(IF(CL81=0, IF(CJ81=0, 0, 1), CJ81/CL81),5)</f>
        <v>2.06446</v>
      </c>
    </row>
    <row r="82" spans="1:94" x14ac:dyDescent="0.3">
      <c r="A82" s="2"/>
      <c r="B82" s="2"/>
      <c r="C82" s="2"/>
      <c r="D82" s="2"/>
      <c r="E82" s="2"/>
      <c r="F82" s="2" t="s">
        <v>94</v>
      </c>
      <c r="G82" s="2"/>
      <c r="H82" s="7"/>
      <c r="I82" s="8"/>
      <c r="J82" s="7"/>
      <c r="K82" s="8"/>
      <c r="L82" s="7"/>
      <c r="M82" s="8"/>
      <c r="N82" s="9"/>
      <c r="O82" s="8"/>
      <c r="P82" s="7"/>
      <c r="Q82" s="8"/>
      <c r="R82" s="7"/>
      <c r="S82" s="8"/>
      <c r="T82" s="7"/>
      <c r="U82" s="8"/>
      <c r="V82" s="9"/>
      <c r="W82" s="8"/>
      <c r="X82" s="7"/>
      <c r="Y82" s="8"/>
      <c r="Z82" s="7">
        <v>50</v>
      </c>
      <c r="AA82" s="8"/>
      <c r="AB82" s="7">
        <f>ROUND((X82-Z82),5)</f>
        <v>-50</v>
      </c>
      <c r="AC82" s="8"/>
      <c r="AD82" s="9"/>
      <c r="AE82" s="8"/>
      <c r="AF82" s="7">
        <v>60</v>
      </c>
      <c r="AG82" s="8"/>
      <c r="AH82" s="7"/>
      <c r="AI82" s="8"/>
      <c r="AJ82" s="7">
        <f>ROUND((AF82-AH82),5)</f>
        <v>60</v>
      </c>
      <c r="AK82" s="8"/>
      <c r="AL82" s="9">
        <f>ROUND(IF(AH82=0, IF(AF82=0, 0, 1), AF82/AH82),5)</f>
        <v>1</v>
      </c>
      <c r="AM82" s="8"/>
      <c r="AN82" s="7"/>
      <c r="AO82" s="8"/>
      <c r="AP82" s="7"/>
      <c r="AQ82" s="8"/>
      <c r="AR82" s="7"/>
      <c r="AS82" s="8"/>
      <c r="AT82" s="9"/>
      <c r="AU82" s="8"/>
      <c r="AV82" s="7"/>
      <c r="AW82" s="8"/>
      <c r="AX82" s="7"/>
      <c r="AY82" s="8"/>
      <c r="AZ82" s="7"/>
      <c r="BA82" s="8"/>
      <c r="BB82" s="9"/>
      <c r="BC82" s="8"/>
      <c r="BD82" s="7"/>
      <c r="BE82" s="8"/>
      <c r="BF82" s="7"/>
      <c r="BG82" s="8"/>
      <c r="BH82" s="7"/>
      <c r="BI82" s="8"/>
      <c r="BJ82" s="9"/>
      <c r="BK82" s="8"/>
      <c r="BL82" s="7"/>
      <c r="BM82" s="8"/>
      <c r="BN82" s="7"/>
      <c r="BO82" s="8"/>
      <c r="BP82" s="7"/>
      <c r="BQ82" s="8"/>
      <c r="BR82" s="9"/>
      <c r="BS82" s="8"/>
      <c r="BT82" s="7"/>
      <c r="BU82" s="8"/>
      <c r="BV82" s="7"/>
      <c r="BW82" s="8"/>
      <c r="BX82" s="7"/>
      <c r="BY82" s="8"/>
      <c r="BZ82" s="9"/>
      <c r="CA82" s="8"/>
      <c r="CB82" s="7"/>
      <c r="CC82" s="8"/>
      <c r="CD82" s="7"/>
      <c r="CE82" s="8"/>
      <c r="CF82" s="7"/>
      <c r="CG82" s="8"/>
      <c r="CH82" s="9"/>
      <c r="CI82" s="8"/>
      <c r="CJ82" s="7">
        <f>ROUND(H82+P82+X82+AF82+AN82+AV82+BD82+BL82+BT82+CB82,5)</f>
        <v>60</v>
      </c>
      <c r="CK82" s="8"/>
      <c r="CL82" s="7">
        <f>ROUND(J82+R82+Z82+AH82+AP82+AX82+BF82+BN82+BV82+CD82,5)</f>
        <v>50</v>
      </c>
      <c r="CM82" s="8"/>
      <c r="CN82" s="7">
        <f>ROUND((CJ82-CL82),5)</f>
        <v>10</v>
      </c>
      <c r="CO82" s="8"/>
      <c r="CP82" s="9">
        <f>ROUND(IF(CL82=0, IF(CJ82=0, 0, 1), CJ82/CL82),5)</f>
        <v>1.2</v>
      </c>
    </row>
    <row r="83" spans="1:94" ht="15" thickBot="1" x14ac:dyDescent="0.35">
      <c r="A83" s="2"/>
      <c r="B83" s="2"/>
      <c r="C83" s="2"/>
      <c r="D83" s="2"/>
      <c r="E83" s="2"/>
      <c r="F83" s="2" t="s">
        <v>95</v>
      </c>
      <c r="G83" s="2"/>
      <c r="H83" s="10"/>
      <c r="I83" s="8"/>
      <c r="J83" s="10"/>
      <c r="K83" s="8"/>
      <c r="L83" s="10"/>
      <c r="M83" s="8"/>
      <c r="N83" s="11"/>
      <c r="O83" s="8"/>
      <c r="P83" s="10"/>
      <c r="Q83" s="8"/>
      <c r="R83" s="10"/>
      <c r="S83" s="8"/>
      <c r="T83" s="10"/>
      <c r="U83" s="8"/>
      <c r="V83" s="11"/>
      <c r="W83" s="8"/>
      <c r="X83" s="10"/>
      <c r="Y83" s="8"/>
      <c r="Z83" s="10"/>
      <c r="AA83" s="8"/>
      <c r="AB83" s="10"/>
      <c r="AC83" s="8"/>
      <c r="AD83" s="11"/>
      <c r="AE83" s="8"/>
      <c r="AF83" s="10"/>
      <c r="AG83" s="8"/>
      <c r="AH83" s="10"/>
      <c r="AI83" s="8"/>
      <c r="AJ83" s="10"/>
      <c r="AK83" s="8"/>
      <c r="AL83" s="11"/>
      <c r="AM83" s="8"/>
      <c r="AN83" s="10"/>
      <c r="AO83" s="8"/>
      <c r="AP83" s="10"/>
      <c r="AQ83" s="8"/>
      <c r="AR83" s="10"/>
      <c r="AS83" s="8"/>
      <c r="AT83" s="11"/>
      <c r="AU83" s="8"/>
      <c r="AV83" s="10"/>
      <c r="AW83" s="8"/>
      <c r="AX83" s="10"/>
      <c r="AY83" s="8"/>
      <c r="AZ83" s="10"/>
      <c r="BA83" s="8"/>
      <c r="BB83" s="11"/>
      <c r="BC83" s="8"/>
      <c r="BD83" s="10"/>
      <c r="BE83" s="8"/>
      <c r="BF83" s="10"/>
      <c r="BG83" s="8"/>
      <c r="BH83" s="10"/>
      <c r="BI83" s="8"/>
      <c r="BJ83" s="11"/>
      <c r="BK83" s="8"/>
      <c r="BL83" s="10"/>
      <c r="BM83" s="8"/>
      <c r="BN83" s="10"/>
      <c r="BO83" s="8"/>
      <c r="BP83" s="10"/>
      <c r="BQ83" s="8"/>
      <c r="BR83" s="11"/>
      <c r="BS83" s="8"/>
      <c r="BT83" s="10"/>
      <c r="BU83" s="8"/>
      <c r="BV83" s="10"/>
      <c r="BW83" s="8"/>
      <c r="BX83" s="10"/>
      <c r="BY83" s="8"/>
      <c r="BZ83" s="11"/>
      <c r="CA83" s="8"/>
      <c r="CB83" s="10"/>
      <c r="CC83" s="8"/>
      <c r="CD83" s="10"/>
      <c r="CE83" s="8"/>
      <c r="CF83" s="10"/>
      <c r="CG83" s="8"/>
      <c r="CH83" s="11"/>
      <c r="CI83" s="8"/>
      <c r="CJ83" s="10"/>
      <c r="CK83" s="8"/>
      <c r="CL83" s="10"/>
      <c r="CM83" s="8"/>
      <c r="CN83" s="10"/>
      <c r="CO83" s="8"/>
      <c r="CP83" s="11"/>
    </row>
    <row r="84" spans="1:94" x14ac:dyDescent="0.3">
      <c r="A84" s="2"/>
      <c r="B84" s="2"/>
      <c r="C84" s="2"/>
      <c r="D84" s="2"/>
      <c r="E84" s="2" t="s">
        <v>96</v>
      </c>
      <c r="F84" s="2"/>
      <c r="G84" s="2"/>
      <c r="H84" s="7">
        <f>ROUND(SUM(H74:H83),5)</f>
        <v>485</v>
      </c>
      <c r="I84" s="8"/>
      <c r="J84" s="7">
        <f>ROUND(SUM(J74:J83),5)</f>
        <v>180</v>
      </c>
      <c r="K84" s="8"/>
      <c r="L84" s="7">
        <f>ROUND((H84-J84),5)</f>
        <v>305</v>
      </c>
      <c r="M84" s="8"/>
      <c r="N84" s="9">
        <f>ROUND(IF(J84=0, IF(H84=0, 0, 1), H84/J84),5)</f>
        <v>2.6944400000000002</v>
      </c>
      <c r="O84" s="8"/>
      <c r="P84" s="7">
        <f>ROUND(SUM(P74:P83),5)</f>
        <v>1610.5</v>
      </c>
      <c r="Q84" s="8"/>
      <c r="R84" s="7">
        <f>ROUND(SUM(R74:R83),5)</f>
        <v>320</v>
      </c>
      <c r="S84" s="8"/>
      <c r="T84" s="7">
        <f>ROUND((P84-R84),5)</f>
        <v>1290.5</v>
      </c>
      <c r="U84" s="8"/>
      <c r="V84" s="9">
        <f>ROUND(IF(R84=0, IF(P84=0, 0, 1), P84/R84),5)</f>
        <v>5.0328099999999996</v>
      </c>
      <c r="W84" s="8"/>
      <c r="X84" s="7">
        <f>ROUND(SUM(X74:X83),5)</f>
        <v>285</v>
      </c>
      <c r="Y84" s="8"/>
      <c r="Z84" s="7">
        <f>ROUND(SUM(Z74:Z83),5)</f>
        <v>330</v>
      </c>
      <c r="AA84" s="8"/>
      <c r="AB84" s="7">
        <f>ROUND((X84-Z84),5)</f>
        <v>-45</v>
      </c>
      <c r="AC84" s="8"/>
      <c r="AD84" s="9">
        <f>ROUND(IF(Z84=0, IF(X84=0, 0, 1), X84/Z84),5)</f>
        <v>0.86363999999999996</v>
      </c>
      <c r="AE84" s="8"/>
      <c r="AF84" s="7">
        <f>ROUND(SUM(AF74:AF83),5)</f>
        <v>95422.84</v>
      </c>
      <c r="AG84" s="8"/>
      <c r="AH84" s="7">
        <f>ROUND(SUM(AH74:AH83),5)</f>
        <v>1630</v>
      </c>
      <c r="AI84" s="8"/>
      <c r="AJ84" s="7">
        <f>ROUND((AF84-AH84),5)</f>
        <v>93792.84</v>
      </c>
      <c r="AK84" s="8"/>
      <c r="AL84" s="9">
        <f>ROUND(IF(AH84=0, IF(AF84=0, 0, 1), AF84/AH84),5)</f>
        <v>58.541620000000002</v>
      </c>
      <c r="AM84" s="8"/>
      <c r="AN84" s="7">
        <f>ROUND(SUM(AN74:AN83),5)</f>
        <v>4470.6499999999996</v>
      </c>
      <c r="AO84" s="8"/>
      <c r="AP84" s="7">
        <f>ROUND(SUM(AP74:AP83),5)</f>
        <v>980</v>
      </c>
      <c r="AQ84" s="8"/>
      <c r="AR84" s="7">
        <f>ROUND((AN84-AP84),5)</f>
        <v>3490.65</v>
      </c>
      <c r="AS84" s="8"/>
      <c r="AT84" s="9">
        <f>ROUND(IF(AP84=0, IF(AN84=0, 0, 1), AN84/AP84),5)</f>
        <v>4.56189</v>
      </c>
      <c r="AU84" s="8"/>
      <c r="AV84" s="7">
        <f>ROUND(SUM(AV74:AV83),5)</f>
        <v>1756.9</v>
      </c>
      <c r="AW84" s="8"/>
      <c r="AX84" s="7">
        <f>ROUND(SUM(AX74:AX83),5)</f>
        <v>930</v>
      </c>
      <c r="AY84" s="8"/>
      <c r="AZ84" s="7">
        <f>ROUND((AV84-AX84),5)</f>
        <v>826.9</v>
      </c>
      <c r="BA84" s="8"/>
      <c r="BB84" s="9">
        <f>ROUND(IF(AX84=0, IF(AV84=0, 0, 1), AV84/AX84),5)</f>
        <v>1.88914</v>
      </c>
      <c r="BC84" s="8"/>
      <c r="BD84" s="7">
        <f>ROUND(SUM(BD74:BD83),5)</f>
        <v>65</v>
      </c>
      <c r="BE84" s="8"/>
      <c r="BF84" s="7">
        <f>ROUND(SUM(BF74:BF83),5)</f>
        <v>300</v>
      </c>
      <c r="BG84" s="8"/>
      <c r="BH84" s="7">
        <f>ROUND((BD84-BF84),5)</f>
        <v>-235</v>
      </c>
      <c r="BI84" s="8"/>
      <c r="BJ84" s="9">
        <f>ROUND(IF(BF84=0, IF(BD84=0, 0, 1), BD84/BF84),5)</f>
        <v>0.21667</v>
      </c>
      <c r="BK84" s="8"/>
      <c r="BL84" s="7">
        <f>ROUND(SUM(BL74:BL83),5)</f>
        <v>3088.5</v>
      </c>
      <c r="BM84" s="8"/>
      <c r="BN84" s="7">
        <f>ROUND(SUM(BN74:BN83),5)</f>
        <v>640</v>
      </c>
      <c r="BO84" s="8"/>
      <c r="BP84" s="7">
        <f>ROUND((BL84-BN84),5)</f>
        <v>2448.5</v>
      </c>
      <c r="BQ84" s="8"/>
      <c r="BR84" s="9">
        <f>ROUND(IF(BN84=0, IF(BL84=0, 0, 1), BL84/BN84),5)</f>
        <v>4.82578</v>
      </c>
      <c r="BS84" s="8"/>
      <c r="BT84" s="7">
        <f>ROUND(SUM(BT74:BT83),5)</f>
        <v>566.54</v>
      </c>
      <c r="BU84" s="8"/>
      <c r="BV84" s="7">
        <f>ROUND(SUM(BV74:BV83),5)</f>
        <v>930</v>
      </c>
      <c r="BW84" s="8"/>
      <c r="BX84" s="7">
        <f>ROUND((BT84-BV84),5)</f>
        <v>-363.46</v>
      </c>
      <c r="BY84" s="8"/>
      <c r="BZ84" s="9">
        <f>ROUND(IF(BV84=0, IF(BT84=0, 0, 1), BT84/BV84),5)</f>
        <v>0.60918000000000005</v>
      </c>
      <c r="CA84" s="8"/>
      <c r="CB84" s="7">
        <f>ROUND(SUM(CB74:CB83),5)</f>
        <v>80</v>
      </c>
      <c r="CC84" s="8"/>
      <c r="CD84" s="7">
        <f>ROUND(SUM(CD74:CD83),5)</f>
        <v>322.58</v>
      </c>
      <c r="CE84" s="8"/>
      <c r="CF84" s="7">
        <f>ROUND((CB84-CD84),5)</f>
        <v>-242.58</v>
      </c>
      <c r="CG84" s="8"/>
      <c r="CH84" s="9">
        <f>ROUND(IF(CD84=0, IF(CB84=0, 0, 1), CB84/CD84),5)</f>
        <v>0.248</v>
      </c>
      <c r="CI84" s="8"/>
      <c r="CJ84" s="7">
        <f>ROUND(H84+P84+X84+AF84+AN84+AV84+BD84+BL84+BT84+CB84,5)</f>
        <v>107830.93</v>
      </c>
      <c r="CK84" s="8"/>
      <c r="CL84" s="7">
        <f>ROUND(J84+R84+Z84+AH84+AP84+AX84+BF84+BN84+BV84+CD84,5)</f>
        <v>6562.58</v>
      </c>
      <c r="CM84" s="8"/>
      <c r="CN84" s="7">
        <f>ROUND((CJ84-CL84),5)</f>
        <v>101268.35</v>
      </c>
      <c r="CO84" s="8"/>
      <c r="CP84" s="9">
        <f>ROUND(IF(CL84=0, IF(CJ84=0, 0, 1), CJ84/CL84),5)</f>
        <v>16.431180000000001</v>
      </c>
    </row>
    <row r="85" spans="1:94" ht="28.8" customHeight="1" x14ac:dyDescent="0.3">
      <c r="A85" s="2"/>
      <c r="B85" s="2"/>
      <c r="C85" s="2"/>
      <c r="D85" s="2"/>
      <c r="E85" s="2" t="s">
        <v>97</v>
      </c>
      <c r="F85" s="2"/>
      <c r="G85" s="2"/>
      <c r="H85" s="7"/>
      <c r="I85" s="8"/>
      <c r="J85" s="7"/>
      <c r="K85" s="8"/>
      <c r="L85" s="7"/>
      <c r="M85" s="8"/>
      <c r="N85" s="9"/>
      <c r="O85" s="8"/>
      <c r="P85" s="7"/>
      <c r="Q85" s="8"/>
      <c r="R85" s="7"/>
      <c r="S85" s="8"/>
      <c r="T85" s="7"/>
      <c r="U85" s="8"/>
      <c r="V85" s="9"/>
      <c r="W85" s="8"/>
      <c r="X85" s="7"/>
      <c r="Y85" s="8"/>
      <c r="Z85" s="7"/>
      <c r="AA85" s="8"/>
      <c r="AB85" s="7"/>
      <c r="AC85" s="8"/>
      <c r="AD85" s="9"/>
      <c r="AE85" s="8"/>
      <c r="AF85" s="7"/>
      <c r="AG85" s="8"/>
      <c r="AH85" s="7"/>
      <c r="AI85" s="8"/>
      <c r="AJ85" s="7"/>
      <c r="AK85" s="8"/>
      <c r="AL85" s="9"/>
      <c r="AM85" s="8"/>
      <c r="AN85" s="7"/>
      <c r="AO85" s="8"/>
      <c r="AP85" s="7"/>
      <c r="AQ85" s="8"/>
      <c r="AR85" s="7"/>
      <c r="AS85" s="8"/>
      <c r="AT85" s="9"/>
      <c r="AU85" s="8"/>
      <c r="AV85" s="7"/>
      <c r="AW85" s="8"/>
      <c r="AX85" s="7"/>
      <c r="AY85" s="8"/>
      <c r="AZ85" s="7"/>
      <c r="BA85" s="8"/>
      <c r="BB85" s="9"/>
      <c r="BC85" s="8"/>
      <c r="BD85" s="7"/>
      <c r="BE85" s="8"/>
      <c r="BF85" s="7"/>
      <c r="BG85" s="8"/>
      <c r="BH85" s="7"/>
      <c r="BI85" s="8"/>
      <c r="BJ85" s="9"/>
      <c r="BK85" s="8"/>
      <c r="BL85" s="7"/>
      <c r="BM85" s="8"/>
      <c r="BN85" s="7"/>
      <c r="BO85" s="8"/>
      <c r="BP85" s="7"/>
      <c r="BQ85" s="8"/>
      <c r="BR85" s="9"/>
      <c r="BS85" s="8"/>
      <c r="BT85" s="7"/>
      <c r="BU85" s="8"/>
      <c r="BV85" s="7"/>
      <c r="BW85" s="8"/>
      <c r="BX85" s="7"/>
      <c r="BY85" s="8"/>
      <c r="BZ85" s="9"/>
      <c r="CA85" s="8"/>
      <c r="CB85" s="7"/>
      <c r="CC85" s="8"/>
      <c r="CD85" s="7"/>
      <c r="CE85" s="8"/>
      <c r="CF85" s="7"/>
      <c r="CG85" s="8"/>
      <c r="CH85" s="9"/>
      <c r="CI85" s="8"/>
      <c r="CJ85" s="7"/>
      <c r="CK85" s="8"/>
      <c r="CL85" s="7"/>
      <c r="CM85" s="8"/>
      <c r="CN85" s="7"/>
      <c r="CO85" s="8"/>
      <c r="CP85" s="9"/>
    </row>
    <row r="86" spans="1:94" x14ac:dyDescent="0.3">
      <c r="A86" s="2"/>
      <c r="B86" s="2"/>
      <c r="C86" s="2"/>
      <c r="D86" s="2"/>
      <c r="E86" s="2"/>
      <c r="F86" s="2" t="s">
        <v>98</v>
      </c>
      <c r="G86" s="2"/>
      <c r="H86" s="7"/>
      <c r="I86" s="8"/>
      <c r="J86" s="7">
        <v>100</v>
      </c>
      <c r="K86" s="8"/>
      <c r="L86" s="7">
        <f>ROUND((H86-J86),5)</f>
        <v>-100</v>
      </c>
      <c r="M86" s="8"/>
      <c r="N86" s="9"/>
      <c r="O86" s="8"/>
      <c r="P86" s="7"/>
      <c r="Q86" s="8"/>
      <c r="R86" s="7">
        <v>50</v>
      </c>
      <c r="S86" s="8"/>
      <c r="T86" s="7">
        <f>ROUND((P86-R86),5)</f>
        <v>-50</v>
      </c>
      <c r="U86" s="8"/>
      <c r="V86" s="9"/>
      <c r="W86" s="8"/>
      <c r="X86" s="7"/>
      <c r="Y86" s="8"/>
      <c r="Z86" s="7">
        <v>50</v>
      </c>
      <c r="AA86" s="8"/>
      <c r="AB86" s="7">
        <f>ROUND((X86-Z86),5)</f>
        <v>-50</v>
      </c>
      <c r="AC86" s="8"/>
      <c r="AD86" s="9"/>
      <c r="AE86" s="8"/>
      <c r="AF86" s="7"/>
      <c r="AG86" s="8"/>
      <c r="AH86" s="7">
        <v>50</v>
      </c>
      <c r="AI86" s="8"/>
      <c r="AJ86" s="7">
        <f>ROUND((AF86-AH86),5)</f>
        <v>-50</v>
      </c>
      <c r="AK86" s="8"/>
      <c r="AL86" s="9"/>
      <c r="AM86" s="8"/>
      <c r="AN86" s="7"/>
      <c r="AO86" s="8"/>
      <c r="AP86" s="7">
        <v>100</v>
      </c>
      <c r="AQ86" s="8"/>
      <c r="AR86" s="7">
        <f>ROUND((AN86-AP86),5)</f>
        <v>-100</v>
      </c>
      <c r="AS86" s="8"/>
      <c r="AT86" s="9"/>
      <c r="AU86" s="8"/>
      <c r="AV86" s="7"/>
      <c r="AW86" s="8"/>
      <c r="AX86" s="7">
        <v>200</v>
      </c>
      <c r="AY86" s="8"/>
      <c r="AZ86" s="7">
        <f>ROUND((AV86-AX86),5)</f>
        <v>-200</v>
      </c>
      <c r="BA86" s="8"/>
      <c r="BB86" s="9"/>
      <c r="BC86" s="8"/>
      <c r="BD86" s="7">
        <v>30</v>
      </c>
      <c r="BE86" s="8"/>
      <c r="BF86" s="7">
        <v>200</v>
      </c>
      <c r="BG86" s="8"/>
      <c r="BH86" s="7">
        <f>ROUND((BD86-BF86),5)</f>
        <v>-170</v>
      </c>
      <c r="BI86" s="8"/>
      <c r="BJ86" s="9">
        <f>ROUND(IF(BF86=0, IF(BD86=0, 0, 1), BD86/BF86),5)</f>
        <v>0.15</v>
      </c>
      <c r="BK86" s="8"/>
      <c r="BL86" s="7">
        <v>45</v>
      </c>
      <c r="BM86" s="8"/>
      <c r="BN86" s="7">
        <v>150</v>
      </c>
      <c r="BO86" s="8"/>
      <c r="BP86" s="7">
        <f>ROUND((BL86-BN86),5)</f>
        <v>-105</v>
      </c>
      <c r="BQ86" s="8"/>
      <c r="BR86" s="9">
        <f>ROUND(IF(BN86=0, IF(BL86=0, 0, 1), BL86/BN86),5)</f>
        <v>0.3</v>
      </c>
      <c r="BS86" s="8"/>
      <c r="BT86" s="7">
        <v>90</v>
      </c>
      <c r="BU86" s="8"/>
      <c r="BV86" s="7">
        <v>150</v>
      </c>
      <c r="BW86" s="8"/>
      <c r="BX86" s="7">
        <f>ROUND((BT86-BV86),5)</f>
        <v>-60</v>
      </c>
      <c r="BY86" s="8"/>
      <c r="BZ86" s="9">
        <f>ROUND(IF(BV86=0, IF(BT86=0, 0, 1), BT86/BV86),5)</f>
        <v>0.6</v>
      </c>
      <c r="CA86" s="8"/>
      <c r="CB86" s="7"/>
      <c r="CC86" s="8"/>
      <c r="CD86" s="7">
        <v>12.9</v>
      </c>
      <c r="CE86" s="8"/>
      <c r="CF86" s="7">
        <f>ROUND((CB86-CD86),5)</f>
        <v>-12.9</v>
      </c>
      <c r="CG86" s="8"/>
      <c r="CH86" s="9"/>
      <c r="CI86" s="8"/>
      <c r="CJ86" s="7">
        <f>ROUND(H86+P86+X86+AF86+AN86+AV86+BD86+BL86+BT86+CB86,5)</f>
        <v>165</v>
      </c>
      <c r="CK86" s="8"/>
      <c r="CL86" s="7">
        <f>ROUND(J86+R86+Z86+AH86+AP86+AX86+BF86+BN86+BV86+CD86,5)</f>
        <v>1062.9000000000001</v>
      </c>
      <c r="CM86" s="8"/>
      <c r="CN86" s="7">
        <f>ROUND((CJ86-CL86),5)</f>
        <v>-897.9</v>
      </c>
      <c r="CO86" s="8"/>
      <c r="CP86" s="9">
        <f>ROUND(IF(CL86=0, IF(CJ86=0, 0, 1), CJ86/CL86),5)</f>
        <v>0.15523999999999999</v>
      </c>
    </row>
    <row r="87" spans="1:94" x14ac:dyDescent="0.3">
      <c r="A87" s="2"/>
      <c r="B87" s="2"/>
      <c r="C87" s="2"/>
      <c r="D87" s="2"/>
      <c r="E87" s="2"/>
      <c r="F87" s="2" t="s">
        <v>99</v>
      </c>
      <c r="G87" s="2"/>
      <c r="H87" s="7">
        <v>621.25</v>
      </c>
      <c r="I87" s="8"/>
      <c r="J87" s="7"/>
      <c r="K87" s="8"/>
      <c r="L87" s="7">
        <f>ROUND((H87-J87),5)</f>
        <v>621.25</v>
      </c>
      <c r="M87" s="8"/>
      <c r="N87" s="9">
        <f>ROUND(IF(J87=0, IF(H87=0, 0, 1), H87/J87),5)</f>
        <v>1</v>
      </c>
      <c r="O87" s="8"/>
      <c r="P87" s="7"/>
      <c r="Q87" s="8"/>
      <c r="R87" s="7"/>
      <c r="S87" s="8"/>
      <c r="T87" s="7"/>
      <c r="U87" s="8"/>
      <c r="V87" s="9"/>
      <c r="W87" s="8"/>
      <c r="X87" s="7">
        <v>1053.1300000000001</v>
      </c>
      <c r="Y87" s="8"/>
      <c r="Z87" s="7">
        <v>50</v>
      </c>
      <c r="AA87" s="8"/>
      <c r="AB87" s="7">
        <f>ROUND((X87-Z87),5)</f>
        <v>1003.13</v>
      </c>
      <c r="AC87" s="8"/>
      <c r="AD87" s="9">
        <f>ROUND(IF(Z87=0, IF(X87=0, 0, 1), X87/Z87),5)</f>
        <v>21.0626</v>
      </c>
      <c r="AE87" s="8"/>
      <c r="AF87" s="7">
        <v>771.32</v>
      </c>
      <c r="AG87" s="8"/>
      <c r="AH87" s="7">
        <v>600</v>
      </c>
      <c r="AI87" s="8"/>
      <c r="AJ87" s="7">
        <f>ROUND((AF87-AH87),5)</f>
        <v>171.32</v>
      </c>
      <c r="AK87" s="8"/>
      <c r="AL87" s="9">
        <f>ROUND(IF(AH87=0, IF(AF87=0, 0, 1), AF87/AH87),5)</f>
        <v>1.2855300000000001</v>
      </c>
      <c r="AM87" s="8"/>
      <c r="AN87" s="7">
        <v>725.91</v>
      </c>
      <c r="AO87" s="8"/>
      <c r="AP87" s="7">
        <v>50</v>
      </c>
      <c r="AQ87" s="8"/>
      <c r="AR87" s="7">
        <f>ROUND((AN87-AP87),5)</f>
        <v>675.91</v>
      </c>
      <c r="AS87" s="8"/>
      <c r="AT87" s="9">
        <f>ROUND(IF(AP87=0, IF(AN87=0, 0, 1), AN87/AP87),5)</f>
        <v>14.5182</v>
      </c>
      <c r="AU87" s="8"/>
      <c r="AV87" s="7">
        <v>624.54999999999995</v>
      </c>
      <c r="AW87" s="8"/>
      <c r="AX87" s="7">
        <v>50</v>
      </c>
      <c r="AY87" s="8"/>
      <c r="AZ87" s="7">
        <f>ROUND((AV87-AX87),5)</f>
        <v>574.54999999999995</v>
      </c>
      <c r="BA87" s="8"/>
      <c r="BB87" s="9">
        <f>ROUND(IF(AX87=0, IF(AV87=0, 0, 1), AV87/AX87),5)</f>
        <v>12.491</v>
      </c>
      <c r="BC87" s="8"/>
      <c r="BD87" s="7">
        <v>748.03</v>
      </c>
      <c r="BE87" s="8"/>
      <c r="BF87" s="7">
        <v>50</v>
      </c>
      <c r="BG87" s="8"/>
      <c r="BH87" s="7">
        <f>ROUND((BD87-BF87),5)</f>
        <v>698.03</v>
      </c>
      <c r="BI87" s="8"/>
      <c r="BJ87" s="9">
        <f>ROUND(IF(BF87=0, IF(BD87=0, 0, 1), BD87/BF87),5)</f>
        <v>14.960599999999999</v>
      </c>
      <c r="BK87" s="8"/>
      <c r="BL87" s="7">
        <v>2</v>
      </c>
      <c r="BM87" s="8"/>
      <c r="BN87" s="7">
        <v>600</v>
      </c>
      <c r="BO87" s="8"/>
      <c r="BP87" s="7">
        <f>ROUND((BL87-BN87),5)</f>
        <v>-598</v>
      </c>
      <c r="BQ87" s="8"/>
      <c r="BR87" s="9">
        <f>ROUND(IF(BN87=0, IF(BL87=0, 0, 1), BL87/BN87),5)</f>
        <v>3.3300000000000001E-3</v>
      </c>
      <c r="BS87" s="8"/>
      <c r="BT87" s="7">
        <v>604.55999999999995</v>
      </c>
      <c r="BU87" s="8"/>
      <c r="BV87" s="7">
        <v>50</v>
      </c>
      <c r="BW87" s="8"/>
      <c r="BX87" s="7">
        <f>ROUND((BT87-BV87),5)</f>
        <v>554.55999999999995</v>
      </c>
      <c r="BY87" s="8"/>
      <c r="BZ87" s="9">
        <f>ROUND(IF(BV87=0, IF(BT87=0, 0, 1), BT87/BV87),5)</f>
        <v>12.091200000000001</v>
      </c>
      <c r="CA87" s="8"/>
      <c r="CB87" s="7"/>
      <c r="CC87" s="8"/>
      <c r="CD87" s="7">
        <v>12.9</v>
      </c>
      <c r="CE87" s="8"/>
      <c r="CF87" s="7">
        <f>ROUND((CB87-CD87),5)</f>
        <v>-12.9</v>
      </c>
      <c r="CG87" s="8"/>
      <c r="CH87" s="9"/>
      <c r="CI87" s="8"/>
      <c r="CJ87" s="7">
        <f>ROUND(H87+P87+X87+AF87+AN87+AV87+BD87+BL87+BT87+CB87,5)</f>
        <v>5150.75</v>
      </c>
      <c r="CK87" s="8"/>
      <c r="CL87" s="7">
        <f>ROUND(J87+R87+Z87+AH87+AP87+AX87+BF87+BN87+BV87+CD87,5)</f>
        <v>1462.9</v>
      </c>
      <c r="CM87" s="8"/>
      <c r="CN87" s="7">
        <f>ROUND((CJ87-CL87),5)</f>
        <v>3687.85</v>
      </c>
      <c r="CO87" s="8"/>
      <c r="CP87" s="9">
        <f>ROUND(IF(CL87=0, IF(CJ87=0, 0, 1), CJ87/CL87),5)</f>
        <v>3.5209199999999998</v>
      </c>
    </row>
    <row r="88" spans="1:94" x14ac:dyDescent="0.3">
      <c r="A88" s="2"/>
      <c r="B88" s="2"/>
      <c r="C88" s="2"/>
      <c r="D88" s="2"/>
      <c r="E88" s="2"/>
      <c r="F88" s="2" t="s">
        <v>100</v>
      </c>
      <c r="G88" s="2"/>
      <c r="H88" s="7">
        <v>80</v>
      </c>
      <c r="I88" s="8"/>
      <c r="J88" s="7">
        <v>80</v>
      </c>
      <c r="K88" s="8"/>
      <c r="L88" s="7"/>
      <c r="M88" s="8"/>
      <c r="N88" s="9">
        <f>ROUND(IF(J88=0, IF(H88=0, 0, 1), H88/J88),5)</f>
        <v>1</v>
      </c>
      <c r="O88" s="8"/>
      <c r="P88" s="7"/>
      <c r="Q88" s="8"/>
      <c r="R88" s="7">
        <v>40</v>
      </c>
      <c r="S88" s="8"/>
      <c r="T88" s="7">
        <f>ROUND((P88-R88),5)</f>
        <v>-40</v>
      </c>
      <c r="U88" s="8"/>
      <c r="V88" s="9"/>
      <c r="W88" s="8"/>
      <c r="X88" s="7"/>
      <c r="Y88" s="8"/>
      <c r="Z88" s="7">
        <v>60</v>
      </c>
      <c r="AA88" s="8"/>
      <c r="AB88" s="7">
        <f>ROUND((X88-Z88),5)</f>
        <v>-60</v>
      </c>
      <c r="AC88" s="8"/>
      <c r="AD88" s="9"/>
      <c r="AE88" s="8"/>
      <c r="AF88" s="7"/>
      <c r="AG88" s="8"/>
      <c r="AH88" s="7">
        <v>80</v>
      </c>
      <c r="AI88" s="8"/>
      <c r="AJ88" s="7">
        <f>ROUND((AF88-AH88),5)</f>
        <v>-80</v>
      </c>
      <c r="AK88" s="8"/>
      <c r="AL88" s="9"/>
      <c r="AM88" s="8"/>
      <c r="AN88" s="7">
        <v>120</v>
      </c>
      <c r="AO88" s="8"/>
      <c r="AP88" s="7"/>
      <c r="AQ88" s="8"/>
      <c r="AR88" s="7">
        <f>ROUND((AN88-AP88),5)</f>
        <v>120</v>
      </c>
      <c r="AS88" s="8"/>
      <c r="AT88" s="9">
        <f>ROUND(IF(AP88=0, IF(AN88=0, 0, 1), AN88/AP88),5)</f>
        <v>1</v>
      </c>
      <c r="AU88" s="8"/>
      <c r="AV88" s="7"/>
      <c r="AW88" s="8"/>
      <c r="AX88" s="7">
        <v>120</v>
      </c>
      <c r="AY88" s="8"/>
      <c r="AZ88" s="7">
        <f>ROUND((AV88-AX88),5)</f>
        <v>-120</v>
      </c>
      <c r="BA88" s="8"/>
      <c r="BB88" s="9"/>
      <c r="BC88" s="8"/>
      <c r="BD88" s="7"/>
      <c r="BE88" s="8"/>
      <c r="BF88" s="7">
        <v>120</v>
      </c>
      <c r="BG88" s="8"/>
      <c r="BH88" s="7">
        <f>ROUND((BD88-BF88),5)</f>
        <v>-120</v>
      </c>
      <c r="BI88" s="8"/>
      <c r="BJ88" s="9"/>
      <c r="BK88" s="8"/>
      <c r="BL88" s="7">
        <v>16</v>
      </c>
      <c r="BM88" s="8"/>
      <c r="BN88" s="7">
        <v>40</v>
      </c>
      <c r="BO88" s="8"/>
      <c r="BP88" s="7">
        <f>ROUND((BL88-BN88),5)</f>
        <v>-24</v>
      </c>
      <c r="BQ88" s="8"/>
      <c r="BR88" s="9">
        <f>ROUND(IF(BN88=0, IF(BL88=0, 0, 1), BL88/BN88),5)</f>
        <v>0.4</v>
      </c>
      <c r="BS88" s="8"/>
      <c r="BT88" s="7"/>
      <c r="BU88" s="8"/>
      <c r="BV88" s="7">
        <v>60</v>
      </c>
      <c r="BW88" s="8"/>
      <c r="BX88" s="7">
        <f>ROUND((BT88-BV88),5)</f>
        <v>-60</v>
      </c>
      <c r="BY88" s="8"/>
      <c r="BZ88" s="9"/>
      <c r="CA88" s="8"/>
      <c r="CB88" s="7"/>
      <c r="CC88" s="8"/>
      <c r="CD88" s="7">
        <v>10.32</v>
      </c>
      <c r="CE88" s="8"/>
      <c r="CF88" s="7">
        <f>ROUND((CB88-CD88),5)</f>
        <v>-10.32</v>
      </c>
      <c r="CG88" s="8"/>
      <c r="CH88" s="9"/>
      <c r="CI88" s="8"/>
      <c r="CJ88" s="7">
        <f>ROUND(H88+P88+X88+AF88+AN88+AV88+BD88+BL88+BT88+CB88,5)</f>
        <v>216</v>
      </c>
      <c r="CK88" s="8"/>
      <c r="CL88" s="7">
        <f>ROUND(J88+R88+Z88+AH88+AP88+AX88+BF88+BN88+BV88+CD88,5)</f>
        <v>610.32000000000005</v>
      </c>
      <c r="CM88" s="8"/>
      <c r="CN88" s="7">
        <f>ROUND((CJ88-CL88),5)</f>
        <v>-394.32</v>
      </c>
      <c r="CO88" s="8"/>
      <c r="CP88" s="9">
        <f>ROUND(IF(CL88=0, IF(CJ88=0, 0, 1), CJ88/CL88),5)</f>
        <v>0.35391</v>
      </c>
    </row>
    <row r="89" spans="1:94" x14ac:dyDescent="0.3">
      <c r="A89" s="2"/>
      <c r="B89" s="2"/>
      <c r="C89" s="2"/>
      <c r="D89" s="2"/>
      <c r="E89" s="2"/>
      <c r="F89" s="2" t="s">
        <v>101</v>
      </c>
      <c r="G89" s="2"/>
      <c r="H89" s="7"/>
      <c r="I89" s="8"/>
      <c r="J89" s="7"/>
      <c r="K89" s="8"/>
      <c r="L89" s="7"/>
      <c r="M89" s="8"/>
      <c r="N89" s="9"/>
      <c r="O89" s="8"/>
      <c r="P89" s="7"/>
      <c r="Q89" s="8"/>
      <c r="R89" s="7"/>
      <c r="S89" s="8"/>
      <c r="T89" s="7"/>
      <c r="U89" s="8"/>
      <c r="V89" s="9"/>
      <c r="W89" s="8"/>
      <c r="X89" s="7"/>
      <c r="Y89" s="8"/>
      <c r="Z89" s="7"/>
      <c r="AA89" s="8"/>
      <c r="AB89" s="7"/>
      <c r="AC89" s="8"/>
      <c r="AD89" s="9"/>
      <c r="AE89" s="8"/>
      <c r="AF89" s="7"/>
      <c r="AG89" s="8"/>
      <c r="AH89" s="7"/>
      <c r="AI89" s="8"/>
      <c r="AJ89" s="7"/>
      <c r="AK89" s="8"/>
      <c r="AL89" s="9"/>
      <c r="AM89" s="8"/>
      <c r="AN89" s="7"/>
      <c r="AO89" s="8"/>
      <c r="AP89" s="7"/>
      <c r="AQ89" s="8"/>
      <c r="AR89" s="7"/>
      <c r="AS89" s="8"/>
      <c r="AT89" s="9"/>
      <c r="AU89" s="8"/>
      <c r="AV89" s="7"/>
      <c r="AW89" s="8"/>
      <c r="AX89" s="7"/>
      <c r="AY89" s="8"/>
      <c r="AZ89" s="7"/>
      <c r="BA89" s="8"/>
      <c r="BB89" s="9"/>
      <c r="BC89" s="8"/>
      <c r="BD89" s="7"/>
      <c r="BE89" s="8"/>
      <c r="BF89" s="7"/>
      <c r="BG89" s="8"/>
      <c r="BH89" s="7"/>
      <c r="BI89" s="8"/>
      <c r="BJ89" s="9"/>
      <c r="BK89" s="8"/>
      <c r="BL89" s="7"/>
      <c r="BM89" s="8"/>
      <c r="BN89" s="7"/>
      <c r="BO89" s="8"/>
      <c r="BP89" s="7"/>
      <c r="BQ89" s="8"/>
      <c r="BR89" s="9"/>
      <c r="BS89" s="8"/>
      <c r="BT89" s="7"/>
      <c r="BU89" s="8"/>
      <c r="BV89" s="7"/>
      <c r="BW89" s="8"/>
      <c r="BX89" s="7"/>
      <c r="BY89" s="8"/>
      <c r="BZ89" s="9"/>
      <c r="CA89" s="8"/>
      <c r="CB89" s="7"/>
      <c r="CC89" s="8"/>
      <c r="CD89" s="7"/>
      <c r="CE89" s="8"/>
      <c r="CF89" s="7"/>
      <c r="CG89" s="8"/>
      <c r="CH89" s="9"/>
      <c r="CI89" s="8"/>
      <c r="CJ89" s="7"/>
      <c r="CK89" s="8"/>
      <c r="CL89" s="7"/>
      <c r="CM89" s="8"/>
      <c r="CN89" s="7"/>
      <c r="CO89" s="8"/>
      <c r="CP89" s="9"/>
    </row>
    <row r="90" spans="1:94" x14ac:dyDescent="0.3">
      <c r="A90" s="2"/>
      <c r="B90" s="2"/>
      <c r="C90" s="2"/>
      <c r="D90" s="2"/>
      <c r="E90" s="2"/>
      <c r="F90" s="2" t="s">
        <v>102</v>
      </c>
      <c r="G90" s="2"/>
      <c r="H90" s="7"/>
      <c r="I90" s="8"/>
      <c r="J90" s="7"/>
      <c r="K90" s="8"/>
      <c r="L90" s="7"/>
      <c r="M90" s="8"/>
      <c r="N90" s="9"/>
      <c r="O90" s="8"/>
      <c r="P90" s="7"/>
      <c r="Q90" s="8"/>
      <c r="R90" s="7"/>
      <c r="S90" s="8"/>
      <c r="T90" s="7"/>
      <c r="U90" s="8"/>
      <c r="V90" s="9"/>
      <c r="W90" s="8"/>
      <c r="X90" s="7"/>
      <c r="Y90" s="8"/>
      <c r="Z90" s="7"/>
      <c r="AA90" s="8"/>
      <c r="AB90" s="7"/>
      <c r="AC90" s="8"/>
      <c r="AD90" s="9"/>
      <c r="AE90" s="8"/>
      <c r="AF90" s="7"/>
      <c r="AG90" s="8"/>
      <c r="AH90" s="7"/>
      <c r="AI90" s="8"/>
      <c r="AJ90" s="7"/>
      <c r="AK90" s="8"/>
      <c r="AL90" s="9"/>
      <c r="AM90" s="8"/>
      <c r="AN90" s="7"/>
      <c r="AO90" s="8"/>
      <c r="AP90" s="7"/>
      <c r="AQ90" s="8"/>
      <c r="AR90" s="7"/>
      <c r="AS90" s="8"/>
      <c r="AT90" s="9"/>
      <c r="AU90" s="8"/>
      <c r="AV90" s="7"/>
      <c r="AW90" s="8"/>
      <c r="AX90" s="7"/>
      <c r="AY90" s="8"/>
      <c r="AZ90" s="7"/>
      <c r="BA90" s="8"/>
      <c r="BB90" s="9"/>
      <c r="BC90" s="8"/>
      <c r="BD90" s="7"/>
      <c r="BE90" s="8"/>
      <c r="BF90" s="7"/>
      <c r="BG90" s="8"/>
      <c r="BH90" s="7"/>
      <c r="BI90" s="8"/>
      <c r="BJ90" s="9"/>
      <c r="BK90" s="8"/>
      <c r="BL90" s="7"/>
      <c r="BM90" s="8"/>
      <c r="BN90" s="7"/>
      <c r="BO90" s="8"/>
      <c r="BP90" s="7"/>
      <c r="BQ90" s="8"/>
      <c r="BR90" s="9"/>
      <c r="BS90" s="8"/>
      <c r="BT90" s="7"/>
      <c r="BU90" s="8"/>
      <c r="BV90" s="7"/>
      <c r="BW90" s="8"/>
      <c r="BX90" s="7"/>
      <c r="BY90" s="8"/>
      <c r="BZ90" s="9"/>
      <c r="CA90" s="8"/>
      <c r="CB90" s="7"/>
      <c r="CC90" s="8"/>
      <c r="CD90" s="7"/>
      <c r="CE90" s="8"/>
      <c r="CF90" s="7"/>
      <c r="CG90" s="8"/>
      <c r="CH90" s="9"/>
      <c r="CI90" s="8"/>
      <c r="CJ90" s="7"/>
      <c r="CK90" s="8"/>
      <c r="CL90" s="7"/>
      <c r="CM90" s="8"/>
      <c r="CN90" s="7"/>
      <c r="CO90" s="8"/>
      <c r="CP90" s="9"/>
    </row>
    <row r="91" spans="1:94" ht="15" thickBot="1" x14ac:dyDescent="0.35">
      <c r="A91" s="2"/>
      <c r="B91" s="2"/>
      <c r="C91" s="2"/>
      <c r="D91" s="2"/>
      <c r="E91" s="2"/>
      <c r="F91" s="2" t="s">
        <v>103</v>
      </c>
      <c r="G91" s="2"/>
      <c r="H91" s="10"/>
      <c r="I91" s="8"/>
      <c r="J91" s="10"/>
      <c r="K91" s="8"/>
      <c r="L91" s="10"/>
      <c r="M91" s="8"/>
      <c r="N91" s="11"/>
      <c r="O91" s="8"/>
      <c r="P91" s="10"/>
      <c r="Q91" s="8"/>
      <c r="R91" s="27"/>
      <c r="S91" s="8"/>
      <c r="T91" s="10"/>
      <c r="U91" s="8"/>
      <c r="V91" s="11"/>
      <c r="W91" s="8"/>
      <c r="X91" s="10"/>
      <c r="Y91" s="8"/>
      <c r="Z91" s="10"/>
      <c r="AA91" s="8"/>
      <c r="AB91" s="10"/>
      <c r="AC91" s="8"/>
      <c r="AD91" s="11"/>
      <c r="AE91" s="8"/>
      <c r="AF91" s="10"/>
      <c r="AG91" s="8"/>
      <c r="AH91" s="10"/>
      <c r="AI91" s="8"/>
      <c r="AJ91" s="10"/>
      <c r="AK91" s="8"/>
      <c r="AL91" s="11"/>
      <c r="AM91" s="8"/>
      <c r="AN91" s="10"/>
      <c r="AO91" s="8"/>
      <c r="AP91" s="10"/>
      <c r="AQ91" s="8"/>
      <c r="AR91" s="10"/>
      <c r="AS91" s="8"/>
      <c r="AT91" s="11"/>
      <c r="AU91" s="8"/>
      <c r="AV91" s="10"/>
      <c r="AW91" s="8"/>
      <c r="AX91" s="10"/>
      <c r="AY91" s="8"/>
      <c r="AZ91" s="10"/>
      <c r="BA91" s="8"/>
      <c r="BB91" s="11"/>
      <c r="BC91" s="8"/>
      <c r="BD91" s="10"/>
      <c r="BE91" s="8"/>
      <c r="BF91" s="10"/>
      <c r="BG91" s="8"/>
      <c r="BH91" s="10"/>
      <c r="BI91" s="8"/>
      <c r="BJ91" s="11"/>
      <c r="BK91" s="8"/>
      <c r="BL91" s="10"/>
      <c r="BM91" s="8"/>
      <c r="BN91" s="10"/>
      <c r="BO91" s="8"/>
      <c r="BP91" s="10"/>
      <c r="BQ91" s="8"/>
      <c r="BR91" s="11"/>
      <c r="BS91" s="8"/>
      <c r="BT91" s="10"/>
      <c r="BU91" s="8"/>
      <c r="BV91" s="10"/>
      <c r="BW91" s="8"/>
      <c r="BX91" s="10"/>
      <c r="BY91" s="8"/>
      <c r="BZ91" s="11"/>
      <c r="CA91" s="8"/>
      <c r="CB91" s="10"/>
      <c r="CC91" s="8"/>
      <c r="CD91" s="10"/>
      <c r="CE91" s="8"/>
      <c r="CF91" s="10"/>
      <c r="CG91" s="8"/>
      <c r="CH91" s="11"/>
      <c r="CI91" s="8"/>
      <c r="CJ91" s="10"/>
      <c r="CK91" s="8"/>
      <c r="CL91" s="10"/>
      <c r="CM91" s="8"/>
      <c r="CN91" s="10"/>
      <c r="CO91" s="8"/>
      <c r="CP91" s="11"/>
    </row>
    <row r="92" spans="1:94" x14ac:dyDescent="0.3">
      <c r="A92" s="2"/>
      <c r="B92" s="2"/>
      <c r="C92" s="2"/>
      <c r="D92" s="2"/>
      <c r="E92" s="2" t="s">
        <v>104</v>
      </c>
      <c r="F92" s="2"/>
      <c r="G92" s="2"/>
      <c r="H92" s="7">
        <f>ROUND(SUM(H85:H91),5)</f>
        <v>701.25</v>
      </c>
      <c r="I92" s="8"/>
      <c r="J92" s="7">
        <f>ROUND(SUM(J85:J91),5)</f>
        <v>180</v>
      </c>
      <c r="K92" s="8"/>
      <c r="L92" s="7">
        <f>ROUND((H92-J92),5)</f>
        <v>521.25</v>
      </c>
      <c r="M92" s="8"/>
      <c r="N92" s="9">
        <f>ROUND(IF(J92=0, IF(H92=0, 0, 1), H92/J92),5)</f>
        <v>3.8958300000000001</v>
      </c>
      <c r="O92" s="8"/>
      <c r="P92" s="7"/>
      <c r="Q92" s="8"/>
      <c r="R92" s="7">
        <f>ROUND(SUM(R85:R91),5)</f>
        <v>90</v>
      </c>
      <c r="S92" s="8"/>
      <c r="T92" s="7">
        <f>ROUND((P92-R92),5)</f>
        <v>-90</v>
      </c>
      <c r="U92" s="8"/>
      <c r="V92" s="9"/>
      <c r="W92" s="8"/>
      <c r="X92" s="7">
        <f>ROUND(SUM(X85:X91),5)</f>
        <v>1053.1300000000001</v>
      </c>
      <c r="Y92" s="8"/>
      <c r="Z92" s="7">
        <f>ROUND(SUM(Z85:Z91),5)</f>
        <v>160</v>
      </c>
      <c r="AA92" s="8"/>
      <c r="AB92" s="7">
        <f>ROUND((X92-Z92),5)</f>
        <v>893.13</v>
      </c>
      <c r="AC92" s="8"/>
      <c r="AD92" s="9">
        <f>ROUND(IF(Z92=0, IF(X92=0, 0, 1), X92/Z92),5)</f>
        <v>6.5820600000000002</v>
      </c>
      <c r="AE92" s="8"/>
      <c r="AF92" s="7">
        <f>ROUND(SUM(AF85:AF91),5)</f>
        <v>771.32</v>
      </c>
      <c r="AG92" s="8"/>
      <c r="AH92" s="7">
        <f>ROUND(SUM(AH85:AH91),5)</f>
        <v>730</v>
      </c>
      <c r="AI92" s="8"/>
      <c r="AJ92" s="7">
        <f>ROUND((AF92-AH92),5)</f>
        <v>41.32</v>
      </c>
      <c r="AK92" s="8"/>
      <c r="AL92" s="9">
        <f>ROUND(IF(AH92=0, IF(AF92=0, 0, 1), AF92/AH92),5)</f>
        <v>1.0566</v>
      </c>
      <c r="AM92" s="8"/>
      <c r="AN92" s="7">
        <f>ROUND(SUM(AN85:AN91),5)</f>
        <v>845.91</v>
      </c>
      <c r="AO92" s="8"/>
      <c r="AP92" s="7">
        <f>ROUND(SUM(AP85:AP91),5)</f>
        <v>150</v>
      </c>
      <c r="AQ92" s="8"/>
      <c r="AR92" s="7">
        <f>ROUND((AN92-AP92),5)</f>
        <v>695.91</v>
      </c>
      <c r="AS92" s="8"/>
      <c r="AT92" s="9">
        <f>ROUND(IF(AP92=0, IF(AN92=0, 0, 1), AN92/AP92),5)</f>
        <v>5.6394000000000002</v>
      </c>
      <c r="AU92" s="8"/>
      <c r="AV92" s="7">
        <f>ROUND(SUM(AV85:AV91),5)</f>
        <v>624.54999999999995</v>
      </c>
      <c r="AW92" s="8"/>
      <c r="AX92" s="7">
        <f>ROUND(SUM(AX85:AX91),5)</f>
        <v>370</v>
      </c>
      <c r="AY92" s="8"/>
      <c r="AZ92" s="7">
        <f>ROUND((AV92-AX92),5)</f>
        <v>254.55</v>
      </c>
      <c r="BA92" s="8"/>
      <c r="BB92" s="9">
        <f>ROUND(IF(AX92=0, IF(AV92=0, 0, 1), AV92/AX92),5)</f>
        <v>1.68797</v>
      </c>
      <c r="BC92" s="8"/>
      <c r="BD92" s="7">
        <f>ROUND(SUM(BD85:BD91),5)</f>
        <v>778.03</v>
      </c>
      <c r="BE92" s="8"/>
      <c r="BF92" s="7">
        <f>ROUND(SUM(BF85:BF91),5)</f>
        <v>370</v>
      </c>
      <c r="BG92" s="8"/>
      <c r="BH92" s="7">
        <f>ROUND((BD92-BF92),5)</f>
        <v>408.03</v>
      </c>
      <c r="BI92" s="8"/>
      <c r="BJ92" s="9">
        <f>ROUND(IF(BF92=0, IF(BD92=0, 0, 1), BD92/BF92),5)</f>
        <v>2.1027800000000001</v>
      </c>
      <c r="BK92" s="8"/>
      <c r="BL92" s="7">
        <f>ROUND(SUM(BL85:BL91),5)</f>
        <v>63</v>
      </c>
      <c r="BM92" s="8"/>
      <c r="BN92" s="7">
        <f>ROUND(SUM(BN85:BN91),5)</f>
        <v>790</v>
      </c>
      <c r="BO92" s="8"/>
      <c r="BP92" s="7">
        <f>ROUND((BL92-BN92),5)</f>
        <v>-727</v>
      </c>
      <c r="BQ92" s="8"/>
      <c r="BR92" s="9">
        <f>ROUND(IF(BN92=0, IF(BL92=0, 0, 1), BL92/BN92),5)</f>
        <v>7.9750000000000001E-2</v>
      </c>
      <c r="BS92" s="8"/>
      <c r="BT92" s="7">
        <f>ROUND(SUM(BT85:BT91),5)</f>
        <v>694.56</v>
      </c>
      <c r="BU92" s="8"/>
      <c r="BV92" s="7">
        <f>ROUND(SUM(BV85:BV91),5)</f>
        <v>260</v>
      </c>
      <c r="BW92" s="8"/>
      <c r="BX92" s="7">
        <f>ROUND((BT92-BV92),5)</f>
        <v>434.56</v>
      </c>
      <c r="BY92" s="8"/>
      <c r="BZ92" s="9">
        <f>ROUND(IF(BV92=0, IF(BT92=0, 0, 1), BT92/BV92),5)</f>
        <v>2.6713800000000001</v>
      </c>
      <c r="CA92" s="8"/>
      <c r="CB92" s="7"/>
      <c r="CC92" s="8"/>
      <c r="CD92" s="7">
        <f>ROUND(SUM(CD85:CD91),5)</f>
        <v>36.119999999999997</v>
      </c>
      <c r="CE92" s="8"/>
      <c r="CF92" s="7">
        <f>ROUND((CB92-CD92),5)</f>
        <v>-36.119999999999997</v>
      </c>
      <c r="CG92" s="8"/>
      <c r="CH92" s="9"/>
      <c r="CI92" s="8"/>
      <c r="CJ92" s="7">
        <f>ROUND(H92+P92+X92+AF92+AN92+AV92+BD92+BL92+BT92+CB92,5)</f>
        <v>5531.75</v>
      </c>
      <c r="CK92" s="8"/>
      <c r="CL92" s="7">
        <f>ROUND(J92+R92+Z92+AH92+AP92+AX92+BF92+BN92+BV92+CD92,5)</f>
        <v>3136.12</v>
      </c>
      <c r="CM92" s="8"/>
      <c r="CN92" s="7">
        <f>ROUND((CJ92-CL92),5)</f>
        <v>2395.63</v>
      </c>
      <c r="CO92" s="8"/>
      <c r="CP92" s="9">
        <f>ROUND(IF(CL92=0, IF(CJ92=0, 0, 1), CJ92/CL92),5)</f>
        <v>1.7638799999999999</v>
      </c>
    </row>
    <row r="93" spans="1:94" ht="28.8" customHeight="1" x14ac:dyDescent="0.3">
      <c r="A93" s="2"/>
      <c r="B93" s="2"/>
      <c r="C93" s="2"/>
      <c r="D93" s="2"/>
      <c r="E93" s="2" t="s">
        <v>105</v>
      </c>
      <c r="F93" s="2"/>
      <c r="G93" s="2"/>
      <c r="H93" s="7"/>
      <c r="I93" s="8"/>
      <c r="J93" s="7"/>
      <c r="K93" s="8"/>
      <c r="L93" s="7"/>
      <c r="M93" s="8"/>
      <c r="N93" s="9"/>
      <c r="O93" s="8"/>
      <c r="P93" s="7"/>
      <c r="Q93" s="8"/>
      <c r="R93" s="7"/>
      <c r="S93" s="8"/>
      <c r="T93" s="7"/>
      <c r="U93" s="8"/>
      <c r="V93" s="9"/>
      <c r="W93" s="8"/>
      <c r="X93" s="7"/>
      <c r="Y93" s="8"/>
      <c r="Z93" s="7"/>
      <c r="AA93" s="8"/>
      <c r="AB93" s="7"/>
      <c r="AC93" s="8"/>
      <c r="AD93" s="9"/>
      <c r="AE93" s="8"/>
      <c r="AF93" s="7"/>
      <c r="AG93" s="8"/>
      <c r="AH93" s="7"/>
      <c r="AI93" s="8"/>
      <c r="AJ93" s="7"/>
      <c r="AK93" s="8"/>
      <c r="AL93" s="9"/>
      <c r="AM93" s="8"/>
      <c r="AN93" s="7"/>
      <c r="AO93" s="8"/>
      <c r="AP93" s="7"/>
      <c r="AQ93" s="8"/>
      <c r="AR93" s="7"/>
      <c r="AS93" s="8"/>
      <c r="AT93" s="9"/>
      <c r="AU93" s="8"/>
      <c r="AV93" s="7"/>
      <c r="AW93" s="8"/>
      <c r="AX93" s="7"/>
      <c r="AY93" s="8"/>
      <c r="AZ93" s="7"/>
      <c r="BA93" s="8"/>
      <c r="BB93" s="9"/>
      <c r="BC93" s="8"/>
      <c r="BD93" s="7"/>
      <c r="BE93" s="8"/>
      <c r="BF93" s="7"/>
      <c r="BG93" s="8"/>
      <c r="BH93" s="7"/>
      <c r="BI93" s="8"/>
      <c r="BJ93" s="9"/>
      <c r="BK93" s="8"/>
      <c r="BL93" s="7"/>
      <c r="BM93" s="8"/>
      <c r="BN93" s="7"/>
      <c r="BO93" s="8"/>
      <c r="BP93" s="7"/>
      <c r="BQ93" s="8"/>
      <c r="BR93" s="9"/>
      <c r="BS93" s="8"/>
      <c r="BT93" s="7"/>
      <c r="BU93" s="8"/>
      <c r="BV93" s="7"/>
      <c r="BW93" s="8"/>
      <c r="BX93" s="7"/>
      <c r="BY93" s="8"/>
      <c r="BZ93" s="9"/>
      <c r="CA93" s="8"/>
      <c r="CB93" s="7"/>
      <c r="CC93" s="8"/>
      <c r="CD93" s="7"/>
      <c r="CE93" s="8"/>
      <c r="CF93" s="7"/>
      <c r="CG93" s="8"/>
      <c r="CH93" s="9"/>
      <c r="CI93" s="8"/>
      <c r="CJ93" s="7"/>
      <c r="CK93" s="8"/>
      <c r="CL93" s="7"/>
      <c r="CM93" s="8"/>
      <c r="CN93" s="7"/>
      <c r="CO93" s="8"/>
      <c r="CP93" s="9"/>
    </row>
    <row r="94" spans="1:94" x14ac:dyDescent="0.3">
      <c r="A94" s="2"/>
      <c r="B94" s="2"/>
      <c r="C94" s="2"/>
      <c r="D94" s="2"/>
      <c r="E94" s="2"/>
      <c r="F94" s="2" t="s">
        <v>106</v>
      </c>
      <c r="G94" s="2"/>
      <c r="H94" s="7"/>
      <c r="I94" s="8"/>
      <c r="J94" s="7"/>
      <c r="K94" s="8"/>
      <c r="L94" s="7"/>
      <c r="M94" s="8"/>
      <c r="N94" s="9"/>
      <c r="O94" s="8"/>
      <c r="P94" s="7"/>
      <c r="Q94" s="8"/>
      <c r="R94" s="7"/>
      <c r="S94" s="8"/>
      <c r="T94" s="7"/>
      <c r="U94" s="8"/>
      <c r="V94" s="9"/>
      <c r="W94" s="8"/>
      <c r="X94" s="7"/>
      <c r="Y94" s="8"/>
      <c r="Z94" s="7"/>
      <c r="AA94" s="8"/>
      <c r="AB94" s="7"/>
      <c r="AC94" s="8"/>
      <c r="AD94" s="9"/>
      <c r="AE94" s="8"/>
      <c r="AF94" s="7"/>
      <c r="AG94" s="8"/>
      <c r="AH94" s="7"/>
      <c r="AI94" s="8"/>
      <c r="AJ94" s="7"/>
      <c r="AK94" s="8"/>
      <c r="AL94" s="9"/>
      <c r="AM94" s="8"/>
      <c r="AN94" s="7"/>
      <c r="AO94" s="8"/>
      <c r="AP94" s="7"/>
      <c r="AQ94" s="8"/>
      <c r="AR94" s="7"/>
      <c r="AS94" s="8"/>
      <c r="AT94" s="9"/>
      <c r="AU94" s="8"/>
      <c r="AV94" s="7"/>
      <c r="AW94" s="8"/>
      <c r="AX94" s="7"/>
      <c r="AY94" s="8"/>
      <c r="AZ94" s="7"/>
      <c r="BA94" s="8"/>
      <c r="BB94" s="9"/>
      <c r="BC94" s="8"/>
      <c r="BD94" s="7"/>
      <c r="BE94" s="8"/>
      <c r="BF94" s="7"/>
      <c r="BG94" s="8"/>
      <c r="BH94" s="7"/>
      <c r="BI94" s="8"/>
      <c r="BJ94" s="9"/>
      <c r="BK94" s="8"/>
      <c r="BL94" s="7"/>
      <c r="BM94" s="8"/>
      <c r="BN94" s="7"/>
      <c r="BO94" s="8"/>
      <c r="BP94" s="7"/>
      <c r="BQ94" s="8"/>
      <c r="BR94" s="9"/>
      <c r="BS94" s="8"/>
      <c r="BT94" s="7"/>
      <c r="BU94" s="8"/>
      <c r="BV94" s="7"/>
      <c r="BW94" s="8"/>
      <c r="BX94" s="7"/>
      <c r="BY94" s="8"/>
      <c r="BZ94" s="9"/>
      <c r="CA94" s="8"/>
      <c r="CB94" s="7"/>
      <c r="CC94" s="8"/>
      <c r="CD94" s="7"/>
      <c r="CE94" s="8"/>
      <c r="CF94" s="7"/>
      <c r="CG94" s="8"/>
      <c r="CH94" s="9"/>
      <c r="CI94" s="8"/>
      <c r="CJ94" s="7"/>
      <c r="CK94" s="8"/>
      <c r="CL94" s="7"/>
      <c r="CM94" s="8"/>
      <c r="CN94" s="7"/>
      <c r="CO94" s="8"/>
      <c r="CP94" s="9"/>
    </row>
    <row r="95" spans="1:94" x14ac:dyDescent="0.3">
      <c r="A95" s="2"/>
      <c r="B95" s="2"/>
      <c r="C95" s="2"/>
      <c r="D95" s="2"/>
      <c r="E95" s="2"/>
      <c r="F95" s="2" t="s">
        <v>107</v>
      </c>
      <c r="G95" s="2"/>
      <c r="H95" s="7"/>
      <c r="I95" s="8"/>
      <c r="J95" s="7"/>
      <c r="K95" s="8"/>
      <c r="L95" s="7"/>
      <c r="M95" s="8"/>
      <c r="N95" s="9"/>
      <c r="O95" s="8"/>
      <c r="P95" s="7">
        <v>169.12</v>
      </c>
      <c r="Q95" s="8"/>
      <c r="R95" s="7">
        <v>150</v>
      </c>
      <c r="S95" s="8"/>
      <c r="T95" s="7"/>
      <c r="U95" s="8"/>
      <c r="V95" s="9"/>
      <c r="W95" s="8"/>
      <c r="X95" s="7"/>
      <c r="Y95" s="8"/>
      <c r="Z95" s="7"/>
      <c r="AA95" s="8"/>
      <c r="AB95" s="7"/>
      <c r="AC95" s="8"/>
      <c r="AD95" s="9"/>
      <c r="AE95" s="8"/>
      <c r="AF95" s="7"/>
      <c r="AG95" s="8"/>
      <c r="AH95" s="7">
        <v>150</v>
      </c>
      <c r="AI95" s="8"/>
      <c r="AJ95" s="7"/>
      <c r="AK95" s="8"/>
      <c r="AL95" s="9"/>
      <c r="AM95" s="8"/>
      <c r="AN95" s="7">
        <v>1328.58</v>
      </c>
      <c r="AO95" s="8"/>
      <c r="AP95" s="7"/>
      <c r="AQ95" s="8"/>
      <c r="AR95" s="7"/>
      <c r="AS95" s="8"/>
      <c r="AT95" s="9"/>
      <c r="AU95" s="8"/>
      <c r="AV95" s="7">
        <v>192.86</v>
      </c>
      <c r="AW95" s="8"/>
      <c r="AX95" s="7"/>
      <c r="AY95" s="8"/>
      <c r="AZ95" s="7"/>
      <c r="BA95" s="8"/>
      <c r="BB95" s="9"/>
      <c r="BC95" s="8"/>
      <c r="BD95" s="7"/>
      <c r="BE95" s="8"/>
      <c r="BF95" s="7"/>
      <c r="BG95" s="8"/>
      <c r="BH95" s="7"/>
      <c r="BI95" s="8"/>
      <c r="BJ95" s="9"/>
      <c r="BK95" s="8"/>
      <c r="BL95" s="7"/>
      <c r="BM95" s="8"/>
      <c r="BN95" s="7"/>
      <c r="BO95" s="8"/>
      <c r="BP95" s="7"/>
      <c r="BQ95" s="8"/>
      <c r="BR95" s="9"/>
      <c r="BS95" s="8"/>
      <c r="BT95" s="7">
        <v>2001.98</v>
      </c>
      <c r="BU95" s="8"/>
      <c r="BV95" s="7"/>
      <c r="BW95" s="8"/>
      <c r="BX95" s="7"/>
      <c r="BY95" s="8"/>
      <c r="BZ95" s="9"/>
      <c r="CA95" s="8"/>
      <c r="CB95" s="7"/>
      <c r="CC95" s="8"/>
      <c r="CD95" s="7"/>
      <c r="CE95" s="8"/>
      <c r="CF95" s="7"/>
      <c r="CG95" s="8"/>
      <c r="CH95" s="9"/>
      <c r="CI95" s="8"/>
      <c r="CJ95" s="7">
        <f>ROUND(H95+P95+X95+AF95+AN95+AV95+BD95+BL95+BT95+CB95,5)</f>
        <v>3692.54</v>
      </c>
      <c r="CK95" s="8"/>
      <c r="CL95" s="7"/>
      <c r="CM95" s="8"/>
      <c r="CN95" s="7">
        <f>ROUND((CJ95-CL95),5)</f>
        <v>3692.54</v>
      </c>
      <c r="CO95" s="8"/>
      <c r="CP95" s="9">
        <f>ROUND(IF(CL95=0, IF(CJ95=0, 0, 1), CJ95/CL95),5)</f>
        <v>1</v>
      </c>
    </row>
    <row r="96" spans="1:94" x14ac:dyDescent="0.3">
      <c r="A96" s="2"/>
      <c r="B96" s="2"/>
      <c r="C96" s="2"/>
      <c r="D96" s="2"/>
      <c r="E96" s="2"/>
      <c r="F96" s="2" t="s">
        <v>108</v>
      </c>
      <c r="G96" s="2"/>
      <c r="H96" s="7"/>
      <c r="I96" s="8"/>
      <c r="J96" s="7"/>
      <c r="K96" s="8"/>
      <c r="L96" s="7"/>
      <c r="M96" s="8"/>
      <c r="N96" s="9"/>
      <c r="O96" s="8"/>
      <c r="P96" s="7"/>
      <c r="Q96" s="8"/>
      <c r="R96" s="7"/>
      <c r="S96" s="8"/>
      <c r="T96" s="7"/>
      <c r="U96" s="8"/>
      <c r="V96" s="9"/>
      <c r="W96" s="8"/>
      <c r="X96" s="7"/>
      <c r="Y96" s="8"/>
      <c r="Z96" s="7"/>
      <c r="AA96" s="8"/>
      <c r="AB96" s="7"/>
      <c r="AC96" s="8"/>
      <c r="AD96" s="9"/>
      <c r="AE96" s="8"/>
      <c r="AF96" s="7"/>
      <c r="AG96" s="8"/>
      <c r="AH96" s="7"/>
      <c r="AI96" s="8"/>
      <c r="AJ96" s="7"/>
      <c r="AK96" s="8"/>
      <c r="AL96" s="9"/>
      <c r="AM96" s="8"/>
      <c r="AN96" s="7"/>
      <c r="AO96" s="8"/>
      <c r="AP96" s="7"/>
      <c r="AQ96" s="8"/>
      <c r="AR96" s="7"/>
      <c r="AS96" s="8"/>
      <c r="AT96" s="9"/>
      <c r="AU96" s="8"/>
      <c r="AV96" s="7"/>
      <c r="AW96" s="8"/>
      <c r="AX96" s="7"/>
      <c r="AY96" s="8"/>
      <c r="AZ96" s="7"/>
      <c r="BA96" s="8"/>
      <c r="BB96" s="9"/>
      <c r="BC96" s="8"/>
      <c r="BD96" s="7"/>
      <c r="BE96" s="8"/>
      <c r="BF96" s="7"/>
      <c r="BG96" s="8"/>
      <c r="BH96" s="7"/>
      <c r="BI96" s="8"/>
      <c r="BJ96" s="9"/>
      <c r="BK96" s="8"/>
      <c r="BL96" s="7"/>
      <c r="BM96" s="8"/>
      <c r="BN96" s="7"/>
      <c r="BO96" s="8"/>
      <c r="BP96" s="7"/>
      <c r="BQ96" s="8"/>
      <c r="BR96" s="9"/>
      <c r="BS96" s="8"/>
      <c r="BT96" s="7"/>
      <c r="BU96" s="8"/>
      <c r="BV96" s="7"/>
      <c r="BW96" s="8"/>
      <c r="BX96" s="7"/>
      <c r="BY96" s="8"/>
      <c r="BZ96" s="9"/>
      <c r="CA96" s="8"/>
      <c r="CB96" s="7"/>
      <c r="CC96" s="8"/>
      <c r="CD96" s="7"/>
      <c r="CE96" s="8"/>
      <c r="CF96" s="7"/>
      <c r="CG96" s="8"/>
      <c r="CH96" s="9"/>
      <c r="CI96" s="8"/>
      <c r="CJ96" s="7"/>
      <c r="CK96" s="8"/>
      <c r="CL96" s="7"/>
      <c r="CM96" s="8"/>
      <c r="CN96" s="7"/>
      <c r="CO96" s="8"/>
      <c r="CP96" s="9"/>
    </row>
    <row r="97" spans="1:94" x14ac:dyDescent="0.3">
      <c r="A97" s="2"/>
      <c r="B97" s="2"/>
      <c r="C97" s="2"/>
      <c r="D97" s="2"/>
      <c r="E97" s="2"/>
      <c r="F97" s="2" t="s">
        <v>109</v>
      </c>
      <c r="G97" s="2"/>
      <c r="H97" s="7"/>
      <c r="I97" s="8"/>
      <c r="J97" s="7"/>
      <c r="K97" s="8"/>
      <c r="L97" s="7"/>
      <c r="M97" s="8"/>
      <c r="N97" s="9"/>
      <c r="O97" s="8"/>
      <c r="P97" s="7"/>
      <c r="Q97" s="8"/>
      <c r="R97" s="7"/>
      <c r="S97" s="8"/>
      <c r="T97" s="7"/>
      <c r="U97" s="8"/>
      <c r="V97" s="9"/>
      <c r="W97" s="8"/>
      <c r="X97" s="7"/>
      <c r="Y97" s="8"/>
      <c r="Z97" s="7"/>
      <c r="AA97" s="8"/>
      <c r="AB97" s="7"/>
      <c r="AC97" s="8"/>
      <c r="AD97" s="9"/>
      <c r="AE97" s="8"/>
      <c r="AF97" s="7"/>
      <c r="AG97" s="8"/>
      <c r="AH97" s="7"/>
      <c r="AI97" s="8"/>
      <c r="AJ97" s="7"/>
      <c r="AK97" s="8"/>
      <c r="AL97" s="9"/>
      <c r="AM97" s="8"/>
      <c r="AN97" s="7"/>
      <c r="AO97" s="8"/>
      <c r="AP97" s="7"/>
      <c r="AQ97" s="8"/>
      <c r="AR97" s="7"/>
      <c r="AS97" s="8"/>
      <c r="AT97" s="9"/>
      <c r="AU97" s="8"/>
      <c r="AV97" s="7"/>
      <c r="AW97" s="8"/>
      <c r="AX97" s="7"/>
      <c r="AY97" s="8"/>
      <c r="AZ97" s="7"/>
      <c r="BA97" s="8"/>
      <c r="BB97" s="9"/>
      <c r="BC97" s="8"/>
      <c r="BD97" s="7"/>
      <c r="BE97" s="8"/>
      <c r="BF97" s="7"/>
      <c r="BG97" s="8"/>
      <c r="BH97" s="7"/>
      <c r="BI97" s="8"/>
      <c r="BJ97" s="9"/>
      <c r="BK97" s="8"/>
      <c r="BL97" s="7"/>
      <c r="BM97" s="8"/>
      <c r="BN97" s="7"/>
      <c r="BO97" s="8"/>
      <c r="BP97" s="7"/>
      <c r="BQ97" s="8"/>
      <c r="BR97" s="9"/>
      <c r="BS97" s="8"/>
      <c r="BT97" s="7"/>
      <c r="BU97" s="8"/>
      <c r="BV97" s="7"/>
      <c r="BW97" s="8"/>
      <c r="BX97" s="7"/>
      <c r="BY97" s="8"/>
      <c r="BZ97" s="9"/>
      <c r="CA97" s="8"/>
      <c r="CB97" s="7"/>
      <c r="CC97" s="8"/>
      <c r="CD97" s="7"/>
      <c r="CE97" s="8"/>
      <c r="CF97" s="7"/>
      <c r="CG97" s="8"/>
      <c r="CH97" s="9"/>
      <c r="CI97" s="8"/>
      <c r="CJ97" s="7"/>
      <c r="CK97" s="8"/>
      <c r="CL97" s="7"/>
      <c r="CM97" s="8"/>
      <c r="CN97" s="7"/>
      <c r="CO97" s="8"/>
      <c r="CP97" s="9"/>
    </row>
    <row r="98" spans="1:94" ht="15" thickBot="1" x14ac:dyDescent="0.35">
      <c r="A98" s="2"/>
      <c r="B98" s="2"/>
      <c r="C98" s="2"/>
      <c r="D98" s="2"/>
      <c r="E98" s="2"/>
      <c r="F98" s="2" t="s">
        <v>110</v>
      </c>
      <c r="G98" s="2"/>
      <c r="H98" s="10"/>
      <c r="I98" s="8"/>
      <c r="J98" s="7"/>
      <c r="K98" s="8"/>
      <c r="L98" s="7"/>
      <c r="M98" s="8"/>
      <c r="N98" s="9"/>
      <c r="O98" s="8"/>
      <c r="P98" s="10"/>
      <c r="Q98" s="8"/>
      <c r="R98" s="27"/>
      <c r="S98" s="8"/>
      <c r="T98" s="7"/>
      <c r="U98" s="8"/>
      <c r="V98" s="9"/>
      <c r="W98" s="8"/>
      <c r="X98" s="10"/>
      <c r="Y98" s="8"/>
      <c r="Z98" s="7"/>
      <c r="AA98" s="8"/>
      <c r="AB98" s="7"/>
      <c r="AC98" s="8"/>
      <c r="AD98" s="9"/>
      <c r="AE98" s="8"/>
      <c r="AF98" s="10"/>
      <c r="AG98" s="8"/>
      <c r="AH98" s="10"/>
      <c r="AI98" s="8"/>
      <c r="AJ98" s="7"/>
      <c r="AK98" s="8"/>
      <c r="AL98" s="9"/>
      <c r="AM98" s="8"/>
      <c r="AN98" s="10"/>
      <c r="AO98" s="8"/>
      <c r="AP98" s="7"/>
      <c r="AQ98" s="8"/>
      <c r="AR98" s="7"/>
      <c r="AS98" s="8"/>
      <c r="AT98" s="9"/>
      <c r="AU98" s="8"/>
      <c r="AV98" s="10"/>
      <c r="AW98" s="8"/>
      <c r="AX98" s="10">
        <v>150</v>
      </c>
      <c r="AY98" s="8"/>
      <c r="AZ98" s="7"/>
      <c r="BA98" s="8"/>
      <c r="BB98" s="9"/>
      <c r="BC98" s="8"/>
      <c r="BD98" s="10"/>
      <c r="BE98" s="8"/>
      <c r="BF98" s="10">
        <v>150</v>
      </c>
      <c r="BG98" s="8"/>
      <c r="BH98" s="7"/>
      <c r="BI98" s="8"/>
      <c r="BJ98" s="9"/>
      <c r="BK98" s="8"/>
      <c r="BL98" s="10"/>
      <c r="BM98" s="8"/>
      <c r="BN98" s="10"/>
      <c r="BO98" s="8"/>
      <c r="BP98" s="7"/>
      <c r="BQ98" s="8"/>
      <c r="BR98" s="9"/>
      <c r="BS98" s="8"/>
      <c r="BT98" s="10"/>
      <c r="BU98" s="8"/>
      <c r="BV98" s="7"/>
      <c r="BW98" s="8"/>
      <c r="BX98" s="7"/>
      <c r="BY98" s="8"/>
      <c r="BZ98" s="9"/>
      <c r="CA98" s="8"/>
      <c r="CB98" s="10"/>
      <c r="CC98" s="8"/>
      <c r="CD98" s="10"/>
      <c r="CE98" s="8"/>
      <c r="CF98" s="10"/>
      <c r="CG98" s="8"/>
      <c r="CH98" s="11"/>
      <c r="CI98" s="8"/>
      <c r="CJ98" s="10"/>
      <c r="CK98" s="8"/>
      <c r="CL98" s="10"/>
      <c r="CM98" s="8"/>
      <c r="CN98" s="10"/>
      <c r="CO98" s="8"/>
      <c r="CP98" s="11"/>
    </row>
    <row r="99" spans="1:94" x14ac:dyDescent="0.3">
      <c r="A99" s="2"/>
      <c r="B99" s="2"/>
      <c r="C99" s="2"/>
      <c r="D99" s="2"/>
      <c r="E99" s="2" t="s">
        <v>111</v>
      </c>
      <c r="F99" s="2"/>
      <c r="G99" s="2"/>
      <c r="H99" s="7"/>
      <c r="I99" s="8"/>
      <c r="J99" s="7"/>
      <c r="K99" s="8"/>
      <c r="L99" s="7"/>
      <c r="M99" s="8"/>
      <c r="N99" s="9"/>
      <c r="O99" s="8"/>
      <c r="P99" s="7">
        <f>ROUND(SUM(P93:P98),5)</f>
        <v>169.12</v>
      </c>
      <c r="Q99" s="8"/>
      <c r="R99" s="7">
        <v>150</v>
      </c>
      <c r="S99" s="8"/>
      <c r="T99" s="7"/>
      <c r="U99" s="8"/>
      <c r="V99" s="9"/>
      <c r="W99" s="8"/>
      <c r="X99" s="7"/>
      <c r="Y99" s="8"/>
      <c r="Z99" s="7"/>
      <c r="AA99" s="8"/>
      <c r="AB99" s="7"/>
      <c r="AC99" s="8"/>
      <c r="AD99" s="9"/>
      <c r="AE99" s="8"/>
      <c r="AF99" s="7"/>
      <c r="AG99" s="8"/>
      <c r="AH99" s="7">
        <v>150</v>
      </c>
      <c r="AI99" s="8"/>
      <c r="AJ99" s="7"/>
      <c r="AK99" s="8"/>
      <c r="AL99" s="9"/>
      <c r="AM99" s="8"/>
      <c r="AN99" s="7">
        <f>ROUND(SUM(AN93:AN98),5)</f>
        <v>1328.58</v>
      </c>
      <c r="AO99" s="8"/>
      <c r="AP99" s="7"/>
      <c r="AQ99" s="8"/>
      <c r="AR99" s="7"/>
      <c r="AS99" s="8"/>
      <c r="AT99" s="9"/>
      <c r="AU99" s="8"/>
      <c r="AV99" s="7">
        <f>ROUND(SUM(AV93:AV98),5)</f>
        <v>192.86</v>
      </c>
      <c r="AW99" s="8"/>
      <c r="AX99" s="7">
        <v>150</v>
      </c>
      <c r="AY99" s="8"/>
      <c r="AZ99" s="7"/>
      <c r="BA99" s="8"/>
      <c r="BB99" s="9"/>
      <c r="BC99" s="8"/>
      <c r="BD99" s="7"/>
      <c r="BE99" s="8"/>
      <c r="BF99" s="7">
        <v>150</v>
      </c>
      <c r="BG99" s="8"/>
      <c r="BH99" s="7"/>
      <c r="BI99" s="8"/>
      <c r="BJ99" s="9"/>
      <c r="BK99" s="8"/>
      <c r="BL99" s="7"/>
      <c r="BM99" s="8"/>
      <c r="BN99" s="7">
        <v>150</v>
      </c>
      <c r="BO99" s="8"/>
      <c r="BP99" s="7"/>
      <c r="BQ99" s="8"/>
      <c r="BR99" s="9"/>
      <c r="BS99" s="8"/>
      <c r="BT99" s="7">
        <f>ROUND(SUM(BT93:BT98),5)</f>
        <v>2001.98</v>
      </c>
      <c r="BU99" s="8"/>
      <c r="BV99" s="7"/>
      <c r="BW99" s="8"/>
      <c r="BX99" s="7"/>
      <c r="BY99" s="8"/>
      <c r="BZ99" s="9"/>
      <c r="CA99" s="8"/>
      <c r="CB99" s="7"/>
      <c r="CC99" s="8"/>
      <c r="CD99" s="7"/>
      <c r="CE99" s="8"/>
      <c r="CF99" s="7"/>
      <c r="CG99" s="8"/>
      <c r="CH99" s="9"/>
      <c r="CI99" s="8"/>
      <c r="CJ99" s="7">
        <f>ROUND(H99+P99+X99+AF99+AN99+AV99+BD99+BL99+BT99+CB99,5)</f>
        <v>3692.54</v>
      </c>
      <c r="CK99" s="8"/>
      <c r="CL99" s="7"/>
      <c r="CM99" s="8"/>
      <c r="CN99" s="7">
        <f>ROUND((CJ99-CL99),5)</f>
        <v>3692.54</v>
      </c>
      <c r="CO99" s="8"/>
      <c r="CP99" s="9">
        <f>ROUND(IF(CL99=0, IF(CJ99=0, 0, 1), CJ99/CL99),5)</f>
        <v>1</v>
      </c>
    </row>
    <row r="100" spans="1:94" ht="28.8" customHeight="1" x14ac:dyDescent="0.3">
      <c r="A100" s="2"/>
      <c r="B100" s="2"/>
      <c r="C100" s="2"/>
      <c r="D100" s="2"/>
      <c r="E100" s="2" t="s">
        <v>112</v>
      </c>
      <c r="F100" s="2"/>
      <c r="G100" s="2"/>
      <c r="H100" s="7"/>
      <c r="I100" s="8"/>
      <c r="J100" s="7"/>
      <c r="K100" s="8"/>
      <c r="L100" s="7"/>
      <c r="M100" s="8"/>
      <c r="N100" s="9"/>
      <c r="O100" s="8"/>
      <c r="P100" s="7"/>
      <c r="Q100" s="8"/>
      <c r="R100" s="7"/>
      <c r="S100" s="8"/>
      <c r="T100" s="7">
        <f>ROUND((P100-R100),5)</f>
        <v>0</v>
      </c>
      <c r="U100" s="8"/>
      <c r="V100" s="9"/>
      <c r="W100" s="8"/>
      <c r="X100" s="7"/>
      <c r="Y100" s="8"/>
      <c r="Z100" s="7"/>
      <c r="AA100" s="8"/>
      <c r="AB100" s="7"/>
      <c r="AC100" s="8"/>
      <c r="AD100" s="9"/>
      <c r="AE100" s="8"/>
      <c r="AF100" s="7"/>
      <c r="AG100" s="8"/>
      <c r="AH100" s="7"/>
      <c r="AI100" s="8"/>
      <c r="AJ100" s="7">
        <f>ROUND((AF100-AH100),5)</f>
        <v>0</v>
      </c>
      <c r="AK100" s="8"/>
      <c r="AL100" s="9"/>
      <c r="AM100" s="8"/>
      <c r="AN100" s="7"/>
      <c r="AO100" s="8"/>
      <c r="AP100" s="7"/>
      <c r="AQ100" s="8"/>
      <c r="AR100" s="7"/>
      <c r="AS100" s="8"/>
      <c r="AT100" s="9"/>
      <c r="AU100" s="8"/>
      <c r="AV100" s="7"/>
      <c r="AW100" s="8"/>
      <c r="AX100" s="7"/>
      <c r="AY100" s="8"/>
      <c r="AZ100" s="7">
        <f>ROUND((AV100-AX100),5)</f>
        <v>0</v>
      </c>
      <c r="BA100" s="8"/>
      <c r="BB100" s="9"/>
      <c r="BC100" s="8"/>
      <c r="BD100" s="7"/>
      <c r="BE100" s="8"/>
      <c r="BF100" s="7"/>
      <c r="BG100" s="8"/>
      <c r="BH100" s="7">
        <f>ROUND((BD100-BF100),5)</f>
        <v>0</v>
      </c>
      <c r="BI100" s="8"/>
      <c r="BJ100" s="9"/>
      <c r="BK100" s="8"/>
      <c r="BL100" s="7"/>
      <c r="BM100" s="8"/>
      <c r="BN100" s="7"/>
      <c r="BO100" s="8"/>
      <c r="BP100" s="7">
        <f>ROUND((BL100-BN100),5)</f>
        <v>0</v>
      </c>
      <c r="BQ100" s="8"/>
      <c r="BR100" s="9"/>
      <c r="BS100" s="8"/>
      <c r="BT100" s="7"/>
      <c r="BU100" s="8"/>
      <c r="BV100" s="7"/>
      <c r="BW100" s="8"/>
      <c r="BX100" s="7"/>
      <c r="BY100" s="8"/>
      <c r="BZ100" s="9"/>
      <c r="CA100" s="8"/>
      <c r="CB100" s="7"/>
      <c r="CC100" s="8"/>
      <c r="CD100" s="7"/>
      <c r="CE100" s="8"/>
      <c r="CF100" s="7"/>
      <c r="CG100" s="8"/>
      <c r="CH100" s="9"/>
      <c r="CI100" s="8"/>
      <c r="CJ100" s="7"/>
      <c r="CK100" s="8"/>
      <c r="CL100" s="7">
        <f>ROUND(J100+R100+Z100+AH100+AP100+AX100+BF100+BN100+BV100+CD100,5)</f>
        <v>0</v>
      </c>
      <c r="CM100" s="8"/>
      <c r="CN100" s="7">
        <f>ROUND((CJ100-CL100),5)</f>
        <v>0</v>
      </c>
      <c r="CO100" s="8"/>
      <c r="CP100" s="9"/>
    </row>
    <row r="101" spans="1:94" x14ac:dyDescent="0.3">
      <c r="A101" s="2"/>
      <c r="B101" s="2"/>
      <c r="C101" s="2"/>
      <c r="D101" s="2"/>
      <c r="E101" s="2" t="s">
        <v>113</v>
      </c>
      <c r="F101" s="2"/>
      <c r="G101" s="2"/>
      <c r="H101" s="7"/>
      <c r="I101" s="8"/>
      <c r="J101" s="7"/>
      <c r="K101" s="8"/>
      <c r="L101" s="7"/>
      <c r="M101" s="8"/>
      <c r="N101" s="9"/>
      <c r="O101" s="8"/>
      <c r="P101" s="7"/>
      <c r="Q101" s="8"/>
      <c r="R101" s="7"/>
      <c r="S101" s="8"/>
      <c r="T101" s="7"/>
      <c r="U101" s="8"/>
      <c r="V101" s="9"/>
      <c r="W101" s="8"/>
      <c r="X101" s="7"/>
      <c r="Y101" s="8"/>
      <c r="Z101" s="7"/>
      <c r="AA101" s="8"/>
      <c r="AB101" s="7"/>
      <c r="AC101" s="8"/>
      <c r="AD101" s="9"/>
      <c r="AE101" s="8"/>
      <c r="AF101" s="7"/>
      <c r="AG101" s="8"/>
      <c r="AH101" s="7"/>
      <c r="AI101" s="8"/>
      <c r="AJ101" s="7"/>
      <c r="AK101" s="8"/>
      <c r="AL101" s="9"/>
      <c r="AM101" s="8"/>
      <c r="AN101" s="7"/>
      <c r="AO101" s="8"/>
      <c r="AP101" s="7"/>
      <c r="AQ101" s="8"/>
      <c r="AR101" s="7"/>
      <c r="AS101" s="8"/>
      <c r="AT101" s="9"/>
      <c r="AU101" s="8"/>
      <c r="AV101" s="7"/>
      <c r="AW101" s="8"/>
      <c r="AX101" s="7"/>
      <c r="AY101" s="8"/>
      <c r="AZ101" s="7"/>
      <c r="BA101" s="8"/>
      <c r="BB101" s="9"/>
      <c r="BC101" s="8"/>
      <c r="BD101" s="7"/>
      <c r="BE101" s="8"/>
      <c r="BF101" s="7"/>
      <c r="BG101" s="8"/>
      <c r="BH101" s="7"/>
      <c r="BI101" s="8"/>
      <c r="BJ101" s="9"/>
      <c r="BK101" s="8"/>
      <c r="BL101" s="7">
        <v>200</v>
      </c>
      <c r="BM101" s="8"/>
      <c r="BN101" s="7"/>
      <c r="BO101" s="8"/>
      <c r="BP101" s="7"/>
      <c r="BQ101" s="8"/>
      <c r="BR101" s="9"/>
      <c r="BS101" s="8"/>
      <c r="BT101" s="7"/>
      <c r="BU101" s="8"/>
      <c r="BV101" s="7"/>
      <c r="BW101" s="8"/>
      <c r="BX101" s="7"/>
      <c r="BY101" s="8"/>
      <c r="BZ101" s="9"/>
      <c r="CA101" s="8"/>
      <c r="CB101" s="7"/>
      <c r="CC101" s="8"/>
      <c r="CD101" s="7"/>
      <c r="CE101" s="8"/>
      <c r="CF101" s="7"/>
      <c r="CG101" s="8"/>
      <c r="CH101" s="9"/>
      <c r="CI101" s="8"/>
      <c r="CJ101" s="7">
        <f>ROUND(H101+P101+X101+AF101+AN101+AV101+BD101+BL101+BT101+CB101,5)</f>
        <v>200</v>
      </c>
      <c r="CK101" s="8"/>
      <c r="CL101" s="7"/>
      <c r="CM101" s="8"/>
      <c r="CN101" s="7">
        <f>ROUND((CJ101-CL101),5)</f>
        <v>200</v>
      </c>
      <c r="CO101" s="8"/>
      <c r="CP101" s="9">
        <f>ROUND(IF(CL101=0, IF(CJ101=0, 0, 1), CJ101/CL101),5)</f>
        <v>1</v>
      </c>
    </row>
    <row r="102" spans="1:94" x14ac:dyDescent="0.3">
      <c r="A102" s="2"/>
      <c r="B102" s="2"/>
      <c r="C102" s="2"/>
      <c r="D102" s="2"/>
      <c r="E102" s="2" t="s">
        <v>114</v>
      </c>
      <c r="F102" s="2"/>
      <c r="G102" s="2"/>
      <c r="H102" s="7"/>
      <c r="I102" s="8"/>
      <c r="J102" s="7"/>
      <c r="K102" s="8"/>
      <c r="L102" s="7"/>
      <c r="M102" s="8"/>
      <c r="N102" s="9"/>
      <c r="O102" s="8"/>
      <c r="P102" s="7"/>
      <c r="Q102" s="8"/>
      <c r="R102" s="7"/>
      <c r="S102" s="8"/>
      <c r="T102" s="7"/>
      <c r="U102" s="8"/>
      <c r="V102" s="9"/>
      <c r="W102" s="8"/>
      <c r="X102" s="7"/>
      <c r="Y102" s="8"/>
      <c r="Z102" s="7"/>
      <c r="AA102" s="8"/>
      <c r="AB102" s="7"/>
      <c r="AC102" s="8"/>
      <c r="AD102" s="9"/>
      <c r="AE102" s="8"/>
      <c r="AF102" s="7"/>
      <c r="AG102" s="8"/>
      <c r="AH102" s="7"/>
      <c r="AI102" s="8"/>
      <c r="AJ102" s="7"/>
      <c r="AK102" s="8"/>
      <c r="AL102" s="9"/>
      <c r="AM102" s="8"/>
      <c r="AN102" s="7"/>
      <c r="AO102" s="8"/>
      <c r="AP102" s="7"/>
      <c r="AQ102" s="8"/>
      <c r="AR102" s="7"/>
      <c r="AS102" s="8"/>
      <c r="AT102" s="9"/>
      <c r="AU102" s="8"/>
      <c r="AV102" s="7"/>
      <c r="AW102" s="8"/>
      <c r="AX102" s="7"/>
      <c r="AY102" s="8"/>
      <c r="AZ102" s="7"/>
      <c r="BA102" s="8"/>
      <c r="BB102" s="9"/>
      <c r="BC102" s="8"/>
      <c r="BD102" s="7"/>
      <c r="BE102" s="8"/>
      <c r="BF102" s="7"/>
      <c r="BG102" s="8"/>
      <c r="BH102" s="7"/>
      <c r="BI102" s="8"/>
      <c r="BJ102" s="9"/>
      <c r="BK102" s="8"/>
      <c r="BL102" s="7"/>
      <c r="BM102" s="8"/>
      <c r="BN102" s="7"/>
      <c r="BO102" s="8"/>
      <c r="BP102" s="7"/>
      <c r="BQ102" s="8"/>
      <c r="BR102" s="9"/>
      <c r="BS102" s="8"/>
      <c r="BT102" s="7"/>
      <c r="BU102" s="8"/>
      <c r="BV102" s="7"/>
      <c r="BW102" s="8"/>
      <c r="BX102" s="7"/>
      <c r="BY102" s="8"/>
      <c r="BZ102" s="9"/>
      <c r="CA102" s="8"/>
      <c r="CB102" s="7"/>
      <c r="CC102" s="8"/>
      <c r="CD102" s="7"/>
      <c r="CE102" s="8"/>
      <c r="CF102" s="7"/>
      <c r="CG102" s="8"/>
      <c r="CH102" s="9"/>
      <c r="CI102" s="8"/>
      <c r="CJ102" s="7"/>
      <c r="CK102" s="8"/>
      <c r="CL102" s="7"/>
      <c r="CM102" s="8"/>
      <c r="CN102" s="7"/>
      <c r="CO102" s="8"/>
      <c r="CP102" s="9"/>
    </row>
    <row r="103" spans="1:94" x14ac:dyDescent="0.3">
      <c r="A103" s="2"/>
      <c r="B103" s="2"/>
      <c r="C103" s="2"/>
      <c r="D103" s="2"/>
      <c r="E103" s="2" t="s">
        <v>115</v>
      </c>
      <c r="F103" s="2"/>
      <c r="G103" s="2"/>
      <c r="H103" s="7"/>
      <c r="I103" s="8"/>
      <c r="J103" s="7"/>
      <c r="K103" s="8"/>
      <c r="L103" s="7"/>
      <c r="M103" s="8"/>
      <c r="N103" s="9"/>
      <c r="O103" s="8"/>
      <c r="P103" s="7"/>
      <c r="Q103" s="8"/>
      <c r="R103" s="7"/>
      <c r="S103" s="8"/>
      <c r="T103" s="7"/>
      <c r="U103" s="8"/>
      <c r="V103" s="9"/>
      <c r="W103" s="8"/>
      <c r="X103" s="7"/>
      <c r="Y103" s="8"/>
      <c r="Z103" s="7"/>
      <c r="AA103" s="8"/>
      <c r="AB103" s="7"/>
      <c r="AC103" s="8"/>
      <c r="AD103" s="9"/>
      <c r="AE103" s="8"/>
      <c r="AF103" s="7"/>
      <c r="AG103" s="8"/>
      <c r="AH103" s="7"/>
      <c r="AI103" s="8"/>
      <c r="AJ103" s="7"/>
      <c r="AK103" s="8"/>
      <c r="AL103" s="9"/>
      <c r="AM103" s="8"/>
      <c r="AN103" s="7"/>
      <c r="AO103" s="8"/>
      <c r="AP103" s="7"/>
      <c r="AQ103" s="8"/>
      <c r="AR103" s="7"/>
      <c r="AS103" s="8"/>
      <c r="AT103" s="9"/>
      <c r="AU103" s="8"/>
      <c r="AV103" s="7"/>
      <c r="AW103" s="8"/>
      <c r="AX103" s="7"/>
      <c r="AY103" s="8"/>
      <c r="AZ103" s="7"/>
      <c r="BA103" s="8"/>
      <c r="BB103" s="9"/>
      <c r="BC103" s="8"/>
      <c r="BD103" s="7"/>
      <c r="BE103" s="8"/>
      <c r="BF103" s="7"/>
      <c r="BG103" s="8"/>
      <c r="BH103" s="7"/>
      <c r="BI103" s="8"/>
      <c r="BJ103" s="9"/>
      <c r="BK103" s="8"/>
      <c r="BL103" s="7"/>
      <c r="BM103" s="8"/>
      <c r="BN103" s="7"/>
      <c r="BO103" s="8"/>
      <c r="BP103" s="7"/>
      <c r="BQ103" s="8"/>
      <c r="BR103" s="9"/>
      <c r="BS103" s="8"/>
      <c r="BT103" s="7"/>
      <c r="BU103" s="8"/>
      <c r="BV103" s="7"/>
      <c r="BW103" s="8"/>
      <c r="BX103" s="7"/>
      <c r="BY103" s="8"/>
      <c r="BZ103" s="9"/>
      <c r="CA103" s="8"/>
      <c r="CB103" s="7"/>
      <c r="CC103" s="8"/>
      <c r="CD103" s="7"/>
      <c r="CE103" s="8"/>
      <c r="CF103" s="7"/>
      <c r="CG103" s="8"/>
      <c r="CH103" s="9"/>
      <c r="CI103" s="8"/>
      <c r="CJ103" s="7"/>
      <c r="CK103" s="8"/>
      <c r="CL103" s="7"/>
      <c r="CM103" s="8"/>
      <c r="CN103" s="7"/>
      <c r="CO103" s="8"/>
      <c r="CP103" s="9"/>
    </row>
    <row r="104" spans="1:94" x14ac:dyDescent="0.3">
      <c r="A104" s="2"/>
      <c r="B104" s="2"/>
      <c r="C104" s="2"/>
      <c r="D104" s="2"/>
      <c r="E104" s="2" t="s">
        <v>116</v>
      </c>
      <c r="F104" s="2"/>
      <c r="G104" s="2"/>
      <c r="H104" s="7"/>
      <c r="I104" s="8"/>
      <c r="J104" s="7"/>
      <c r="K104" s="8"/>
      <c r="L104" s="7"/>
      <c r="M104" s="8"/>
      <c r="N104" s="9"/>
      <c r="O104" s="8"/>
      <c r="P104" s="7"/>
      <c r="Q104" s="8"/>
      <c r="R104" s="7"/>
      <c r="S104" s="8"/>
      <c r="T104" s="7"/>
      <c r="U104" s="8"/>
      <c r="V104" s="9"/>
      <c r="W104" s="8"/>
      <c r="X104" s="7"/>
      <c r="Y104" s="8"/>
      <c r="Z104" s="7"/>
      <c r="AA104" s="8"/>
      <c r="AB104" s="7"/>
      <c r="AC104" s="8"/>
      <c r="AD104" s="9"/>
      <c r="AE104" s="8"/>
      <c r="AF104" s="7"/>
      <c r="AG104" s="8"/>
      <c r="AH104" s="7"/>
      <c r="AI104" s="8"/>
      <c r="AJ104" s="7"/>
      <c r="AK104" s="8"/>
      <c r="AL104" s="9"/>
      <c r="AM104" s="8"/>
      <c r="AN104" s="7"/>
      <c r="AO104" s="8"/>
      <c r="AP104" s="7"/>
      <c r="AQ104" s="8"/>
      <c r="AR104" s="7"/>
      <c r="AS104" s="8"/>
      <c r="AT104" s="9"/>
      <c r="AU104" s="8"/>
      <c r="AV104" s="7"/>
      <c r="AW104" s="8"/>
      <c r="AX104" s="7"/>
      <c r="AY104" s="8"/>
      <c r="AZ104" s="7"/>
      <c r="BA104" s="8"/>
      <c r="BB104" s="9"/>
      <c r="BC104" s="8"/>
      <c r="BD104" s="7"/>
      <c r="BE104" s="8"/>
      <c r="BF104" s="7"/>
      <c r="BG104" s="8"/>
      <c r="BH104" s="7"/>
      <c r="BI104" s="8"/>
      <c r="BJ104" s="9"/>
      <c r="BK104" s="8"/>
      <c r="BL104" s="7"/>
      <c r="BM104" s="8"/>
      <c r="BN104" s="7"/>
      <c r="BO104" s="8"/>
      <c r="BP104" s="7"/>
      <c r="BQ104" s="8"/>
      <c r="BR104" s="9"/>
      <c r="BS104" s="8"/>
      <c r="BT104" s="7"/>
      <c r="BU104" s="8"/>
      <c r="BV104" s="7"/>
      <c r="BW104" s="8"/>
      <c r="BX104" s="7"/>
      <c r="BY104" s="8"/>
      <c r="BZ104" s="9"/>
      <c r="CA104" s="8"/>
      <c r="CB104" s="7"/>
      <c r="CC104" s="8"/>
      <c r="CD104" s="7"/>
      <c r="CE104" s="8"/>
      <c r="CF104" s="7"/>
      <c r="CG104" s="8"/>
      <c r="CH104" s="9"/>
      <c r="CI104" s="8"/>
      <c r="CJ104" s="7"/>
      <c r="CK104" s="8"/>
      <c r="CL104" s="7"/>
      <c r="CM104" s="8"/>
      <c r="CN104" s="7"/>
      <c r="CO104" s="8"/>
      <c r="CP104" s="9"/>
    </row>
    <row r="105" spans="1:94" x14ac:dyDescent="0.3">
      <c r="A105" s="2"/>
      <c r="B105" s="2"/>
      <c r="C105" s="2"/>
      <c r="D105" s="2"/>
      <c r="E105" s="2"/>
      <c r="F105" s="2" t="s">
        <v>117</v>
      </c>
      <c r="G105" s="2"/>
      <c r="H105" s="7">
        <v>500</v>
      </c>
      <c r="I105" s="8"/>
      <c r="J105" s="7">
        <v>850</v>
      </c>
      <c r="K105" s="8"/>
      <c r="L105" s="7">
        <f>ROUND((H105-J105),5)</f>
        <v>-350</v>
      </c>
      <c r="M105" s="8"/>
      <c r="N105" s="9">
        <f>ROUND(IF(J105=0, IF(H105=0, 0, 1), H105/J105),5)</f>
        <v>0.58823999999999999</v>
      </c>
      <c r="O105" s="8"/>
      <c r="P105" s="7"/>
      <c r="Q105" s="8"/>
      <c r="R105" s="7">
        <v>850</v>
      </c>
      <c r="S105" s="8"/>
      <c r="T105" s="7">
        <f>ROUND((P105-R105),5)</f>
        <v>-850</v>
      </c>
      <c r="U105" s="8"/>
      <c r="V105" s="9"/>
      <c r="W105" s="8"/>
      <c r="X105" s="7"/>
      <c r="Y105" s="8"/>
      <c r="Z105" s="7">
        <v>850</v>
      </c>
      <c r="AA105" s="8"/>
      <c r="AB105" s="7">
        <f>ROUND((X105-Z105),5)</f>
        <v>-850</v>
      </c>
      <c r="AC105" s="8"/>
      <c r="AD105" s="9"/>
      <c r="AE105" s="8"/>
      <c r="AF105" s="7"/>
      <c r="AG105" s="8"/>
      <c r="AH105" s="7">
        <v>850</v>
      </c>
      <c r="AI105" s="8"/>
      <c r="AJ105" s="7">
        <f>ROUND((AF105-AH105),5)</f>
        <v>-850</v>
      </c>
      <c r="AK105" s="8"/>
      <c r="AL105" s="9"/>
      <c r="AM105" s="8"/>
      <c r="AN105" s="7"/>
      <c r="AO105" s="8"/>
      <c r="AP105" s="7">
        <v>850</v>
      </c>
      <c r="AQ105" s="8"/>
      <c r="AR105" s="7">
        <f>ROUND((AN105-AP105),5)</f>
        <v>-850</v>
      </c>
      <c r="AS105" s="8"/>
      <c r="AT105" s="9"/>
      <c r="AU105" s="8"/>
      <c r="AV105" s="7"/>
      <c r="AW105" s="8"/>
      <c r="AX105" s="7">
        <v>850</v>
      </c>
      <c r="AY105" s="8"/>
      <c r="AZ105" s="7">
        <f>ROUND((AV105-AX105),5)</f>
        <v>-850</v>
      </c>
      <c r="BA105" s="8"/>
      <c r="BB105" s="9"/>
      <c r="BC105" s="8"/>
      <c r="BD105" s="7"/>
      <c r="BE105" s="8"/>
      <c r="BF105" s="7">
        <v>850</v>
      </c>
      <c r="BG105" s="8"/>
      <c r="BH105" s="7">
        <f>ROUND((BD105-BF105),5)</f>
        <v>-850</v>
      </c>
      <c r="BI105" s="8"/>
      <c r="BJ105" s="9"/>
      <c r="BK105" s="8"/>
      <c r="BL105" s="7"/>
      <c r="BM105" s="8"/>
      <c r="BN105" s="7">
        <v>850</v>
      </c>
      <c r="BO105" s="8"/>
      <c r="BP105" s="7">
        <f>ROUND((BL105-BN105),5)</f>
        <v>-850</v>
      </c>
      <c r="BQ105" s="8"/>
      <c r="BR105" s="9"/>
      <c r="BS105" s="8"/>
      <c r="BT105" s="7"/>
      <c r="BU105" s="8"/>
      <c r="BV105" s="7">
        <v>850</v>
      </c>
      <c r="BW105" s="8"/>
      <c r="BX105" s="7">
        <f>ROUND((BT105-BV105),5)</f>
        <v>-850</v>
      </c>
      <c r="BY105" s="8"/>
      <c r="BZ105" s="9"/>
      <c r="CA105" s="8"/>
      <c r="CB105" s="7"/>
      <c r="CC105" s="8"/>
      <c r="CD105" s="7">
        <v>219.35</v>
      </c>
      <c r="CE105" s="8"/>
      <c r="CF105" s="7">
        <f>ROUND((CB105-CD105),5)</f>
        <v>-219.35</v>
      </c>
      <c r="CG105" s="8"/>
      <c r="CH105" s="9"/>
      <c r="CI105" s="8"/>
      <c r="CJ105" s="7">
        <f>ROUND(H105+P105+X105+AF105+AN105+AV105+BD105+BL105+BT105+CB105,5)</f>
        <v>500</v>
      </c>
      <c r="CK105" s="8"/>
      <c r="CL105" s="7">
        <f>ROUND(J105+R105+Z105+AH105+AP105+AX105+BF105+BN105+BV105+CD105,5)</f>
        <v>7869.35</v>
      </c>
      <c r="CM105" s="8"/>
      <c r="CN105" s="7">
        <f>ROUND((CJ105-CL105),5)</f>
        <v>-7369.35</v>
      </c>
      <c r="CO105" s="8"/>
      <c r="CP105" s="9">
        <f>ROUND(IF(CL105=0, IF(CJ105=0, 0, 1), CJ105/CL105),5)</f>
        <v>6.3539999999999999E-2</v>
      </c>
    </row>
    <row r="106" spans="1:94" x14ac:dyDescent="0.3">
      <c r="A106" s="2"/>
      <c r="B106" s="2"/>
      <c r="C106" s="2"/>
      <c r="D106" s="2"/>
      <c r="E106" s="2"/>
      <c r="F106" s="2" t="s">
        <v>118</v>
      </c>
      <c r="G106" s="2"/>
      <c r="H106" s="7"/>
      <c r="I106" s="8"/>
      <c r="J106" s="7">
        <v>500</v>
      </c>
      <c r="K106" s="8"/>
      <c r="L106" s="7">
        <f>ROUND((H106-J106),5)</f>
        <v>-500</v>
      </c>
      <c r="M106" s="8"/>
      <c r="N106" s="9"/>
      <c r="O106" s="8"/>
      <c r="P106" s="7"/>
      <c r="Q106" s="8"/>
      <c r="R106" s="7">
        <v>500</v>
      </c>
      <c r="S106" s="8"/>
      <c r="T106" s="7">
        <f>ROUND((P106-R106),5)</f>
        <v>-500</v>
      </c>
      <c r="U106" s="8"/>
      <c r="V106" s="9"/>
      <c r="W106" s="8"/>
      <c r="X106" s="7"/>
      <c r="Y106" s="8"/>
      <c r="Z106" s="7">
        <v>1550</v>
      </c>
      <c r="AA106" s="8"/>
      <c r="AB106" s="7">
        <f>ROUND((X106-Z106),5)</f>
        <v>-1550</v>
      </c>
      <c r="AC106" s="8"/>
      <c r="AD106" s="9"/>
      <c r="AE106" s="8"/>
      <c r="AF106" s="7"/>
      <c r="AG106" s="8"/>
      <c r="AH106" s="7">
        <v>800</v>
      </c>
      <c r="AI106" s="8"/>
      <c r="AJ106" s="7">
        <f>ROUND((AF106-AH106),5)</f>
        <v>-800</v>
      </c>
      <c r="AK106" s="8"/>
      <c r="AL106" s="9"/>
      <c r="AM106" s="8"/>
      <c r="AN106" s="7"/>
      <c r="AO106" s="8"/>
      <c r="AP106" s="7">
        <v>800</v>
      </c>
      <c r="AQ106" s="8"/>
      <c r="AR106" s="7">
        <f>ROUND((AN106-AP106),5)</f>
        <v>-800</v>
      </c>
      <c r="AS106" s="8"/>
      <c r="AT106" s="9"/>
      <c r="AU106" s="8"/>
      <c r="AV106" s="7"/>
      <c r="AW106" s="8"/>
      <c r="AX106" s="7">
        <v>250</v>
      </c>
      <c r="AY106" s="8"/>
      <c r="AZ106" s="7">
        <f>ROUND((AV106-AX106),5)</f>
        <v>-250</v>
      </c>
      <c r="BA106" s="8"/>
      <c r="BB106" s="9"/>
      <c r="BC106" s="8"/>
      <c r="BD106" s="7"/>
      <c r="BE106" s="8"/>
      <c r="BF106" s="7">
        <v>3100</v>
      </c>
      <c r="BG106" s="8"/>
      <c r="BH106" s="7">
        <f>ROUND((BD106-BF106),5)</f>
        <v>-3100</v>
      </c>
      <c r="BI106" s="8"/>
      <c r="BJ106" s="9"/>
      <c r="BK106" s="8"/>
      <c r="BL106" s="7"/>
      <c r="BM106" s="8"/>
      <c r="BN106" s="7">
        <v>2500</v>
      </c>
      <c r="BO106" s="8"/>
      <c r="BP106" s="7">
        <f>ROUND((BL106-BN106),5)</f>
        <v>-2500</v>
      </c>
      <c r="BQ106" s="8"/>
      <c r="BR106" s="9"/>
      <c r="BS106" s="8"/>
      <c r="BT106" s="7"/>
      <c r="BU106" s="8"/>
      <c r="BV106" s="7">
        <v>700</v>
      </c>
      <c r="BW106" s="8"/>
      <c r="BX106" s="7">
        <f>ROUND((BT106-BV106),5)</f>
        <v>-700</v>
      </c>
      <c r="BY106" s="8"/>
      <c r="BZ106" s="9"/>
      <c r="CA106" s="8"/>
      <c r="CB106" s="7"/>
      <c r="CC106" s="8"/>
      <c r="CD106" s="7">
        <v>129.03</v>
      </c>
      <c r="CE106" s="8"/>
      <c r="CF106" s="7">
        <f>ROUND((CB106-CD106),5)</f>
        <v>-129.03</v>
      </c>
      <c r="CG106" s="8"/>
      <c r="CH106" s="9"/>
      <c r="CI106" s="8"/>
      <c r="CJ106" s="7"/>
      <c r="CK106" s="8"/>
      <c r="CL106" s="7">
        <f>ROUND(J106+R106+Z106+AH106+AP106+AX106+BF106+BN106+BV106+CD106,5)</f>
        <v>10829.03</v>
      </c>
      <c r="CM106" s="8"/>
      <c r="CN106" s="7">
        <f>ROUND((CJ106-CL106),5)</f>
        <v>-10829.03</v>
      </c>
      <c r="CO106" s="8"/>
      <c r="CP106" s="9"/>
    </row>
    <row r="107" spans="1:94" x14ac:dyDescent="0.3">
      <c r="A107" s="2"/>
      <c r="B107" s="2"/>
      <c r="C107" s="2"/>
      <c r="D107" s="2"/>
      <c r="E107" s="2"/>
      <c r="F107" s="2" t="s">
        <v>119</v>
      </c>
      <c r="G107" s="2"/>
      <c r="H107" s="7"/>
      <c r="I107" s="8"/>
      <c r="J107" s="7"/>
      <c r="K107" s="8"/>
      <c r="L107" s="7"/>
      <c r="M107" s="8"/>
      <c r="N107" s="9"/>
      <c r="O107" s="8"/>
      <c r="P107" s="7"/>
      <c r="Q107" s="8"/>
      <c r="R107" s="7"/>
      <c r="S107" s="8"/>
      <c r="T107" s="7"/>
      <c r="U107" s="8"/>
      <c r="V107" s="9"/>
      <c r="W107" s="8"/>
      <c r="X107" s="7"/>
      <c r="Y107" s="8"/>
      <c r="Z107" s="7"/>
      <c r="AA107" s="8"/>
      <c r="AB107" s="7"/>
      <c r="AC107" s="8"/>
      <c r="AD107" s="9"/>
      <c r="AE107" s="8"/>
      <c r="AF107" s="7"/>
      <c r="AG107" s="8"/>
      <c r="AH107" s="7"/>
      <c r="AI107" s="8"/>
      <c r="AJ107" s="7"/>
      <c r="AK107" s="8"/>
      <c r="AL107" s="9"/>
      <c r="AM107" s="8"/>
      <c r="AN107" s="7"/>
      <c r="AO107" s="8"/>
      <c r="AP107" s="7"/>
      <c r="AQ107" s="8"/>
      <c r="AR107" s="7"/>
      <c r="AS107" s="8"/>
      <c r="AT107" s="9"/>
      <c r="AU107" s="8"/>
      <c r="AV107" s="7"/>
      <c r="AW107" s="8"/>
      <c r="AX107" s="7"/>
      <c r="AY107" s="8"/>
      <c r="AZ107" s="7"/>
      <c r="BA107" s="8"/>
      <c r="BB107" s="9"/>
      <c r="BC107" s="8"/>
      <c r="BD107" s="7"/>
      <c r="BE107" s="8"/>
      <c r="BF107" s="7"/>
      <c r="BG107" s="8"/>
      <c r="BH107" s="7"/>
      <c r="BI107" s="8"/>
      <c r="BJ107" s="9"/>
      <c r="BK107" s="8"/>
      <c r="BL107" s="7"/>
      <c r="BM107" s="8"/>
      <c r="BN107" s="7"/>
      <c r="BO107" s="8"/>
      <c r="BP107" s="7"/>
      <c r="BQ107" s="8"/>
      <c r="BR107" s="9"/>
      <c r="BS107" s="8"/>
      <c r="BT107" s="7"/>
      <c r="BU107" s="8"/>
      <c r="BV107" s="7"/>
      <c r="BW107" s="8"/>
      <c r="BX107" s="7"/>
      <c r="BY107" s="8"/>
      <c r="BZ107" s="9"/>
      <c r="CA107" s="8"/>
      <c r="CB107" s="7"/>
      <c r="CC107" s="8"/>
      <c r="CD107" s="7"/>
      <c r="CE107" s="8"/>
      <c r="CF107" s="7"/>
      <c r="CG107" s="8"/>
      <c r="CH107" s="9"/>
      <c r="CI107" s="8"/>
      <c r="CJ107" s="7"/>
      <c r="CK107" s="8"/>
      <c r="CL107" s="7"/>
      <c r="CM107" s="8"/>
      <c r="CN107" s="7"/>
      <c r="CO107" s="8"/>
      <c r="CP107" s="9"/>
    </row>
    <row r="108" spans="1:94" ht="15" thickBot="1" x14ac:dyDescent="0.35">
      <c r="A108" s="2"/>
      <c r="B108" s="2"/>
      <c r="C108" s="2"/>
      <c r="D108" s="2"/>
      <c r="E108" s="2"/>
      <c r="F108" s="2" t="s">
        <v>120</v>
      </c>
      <c r="G108" s="2"/>
      <c r="H108" s="10"/>
      <c r="I108" s="8"/>
      <c r="J108" s="10"/>
      <c r="K108" s="8"/>
      <c r="L108" s="10"/>
      <c r="M108" s="8"/>
      <c r="N108" s="11"/>
      <c r="O108" s="8"/>
      <c r="P108" s="10"/>
      <c r="Q108" s="8"/>
      <c r="R108" s="10"/>
      <c r="S108" s="8"/>
      <c r="T108" s="10"/>
      <c r="U108" s="8"/>
      <c r="V108" s="11"/>
      <c r="W108" s="8"/>
      <c r="X108" s="10"/>
      <c r="Y108" s="8"/>
      <c r="Z108" s="10"/>
      <c r="AA108" s="8"/>
      <c r="AB108" s="10"/>
      <c r="AC108" s="8"/>
      <c r="AD108" s="11"/>
      <c r="AE108" s="8"/>
      <c r="AF108" s="10"/>
      <c r="AG108" s="8"/>
      <c r="AH108" s="10"/>
      <c r="AI108" s="8"/>
      <c r="AJ108" s="10"/>
      <c r="AK108" s="8"/>
      <c r="AL108" s="11"/>
      <c r="AM108" s="8"/>
      <c r="AN108" s="10"/>
      <c r="AO108" s="8"/>
      <c r="AP108" s="10"/>
      <c r="AQ108" s="8"/>
      <c r="AR108" s="10"/>
      <c r="AS108" s="8"/>
      <c r="AT108" s="11"/>
      <c r="AU108" s="8"/>
      <c r="AV108" s="10"/>
      <c r="AW108" s="8"/>
      <c r="AX108" s="10"/>
      <c r="AY108" s="8"/>
      <c r="AZ108" s="10"/>
      <c r="BA108" s="8"/>
      <c r="BB108" s="11"/>
      <c r="BC108" s="8"/>
      <c r="BD108" s="10"/>
      <c r="BE108" s="8"/>
      <c r="BF108" s="10"/>
      <c r="BG108" s="8"/>
      <c r="BH108" s="10"/>
      <c r="BI108" s="8"/>
      <c r="BJ108" s="11"/>
      <c r="BK108" s="8"/>
      <c r="BL108" s="10"/>
      <c r="BM108" s="8"/>
      <c r="BN108" s="10"/>
      <c r="BO108" s="8"/>
      <c r="BP108" s="10"/>
      <c r="BQ108" s="8"/>
      <c r="BR108" s="11"/>
      <c r="BS108" s="8"/>
      <c r="BT108" s="10"/>
      <c r="BU108" s="8"/>
      <c r="BV108" s="10"/>
      <c r="BW108" s="8"/>
      <c r="BX108" s="10"/>
      <c r="BY108" s="8"/>
      <c r="BZ108" s="11"/>
      <c r="CA108" s="8"/>
      <c r="CB108" s="10"/>
      <c r="CC108" s="8"/>
      <c r="CD108" s="10"/>
      <c r="CE108" s="8"/>
      <c r="CF108" s="10"/>
      <c r="CG108" s="8"/>
      <c r="CH108" s="11"/>
      <c r="CI108" s="8"/>
      <c r="CJ108" s="10"/>
      <c r="CK108" s="8"/>
      <c r="CL108" s="10"/>
      <c r="CM108" s="8"/>
      <c r="CN108" s="10"/>
      <c r="CO108" s="8"/>
      <c r="CP108" s="11"/>
    </row>
    <row r="109" spans="1:94" x14ac:dyDescent="0.3">
      <c r="A109" s="2"/>
      <c r="B109" s="2"/>
      <c r="C109" s="2"/>
      <c r="D109" s="2"/>
      <c r="E109" s="2" t="s">
        <v>121</v>
      </c>
      <c r="F109" s="2"/>
      <c r="G109" s="2"/>
      <c r="H109" s="7">
        <f>ROUND(SUM(H104:H108),5)</f>
        <v>500</v>
      </c>
      <c r="I109" s="8"/>
      <c r="J109" s="7">
        <f>ROUND(SUM(J104:J108),5)</f>
        <v>1350</v>
      </c>
      <c r="K109" s="8"/>
      <c r="L109" s="7">
        <f>ROUND((H109-J109),5)</f>
        <v>-850</v>
      </c>
      <c r="M109" s="8"/>
      <c r="N109" s="9">
        <f>ROUND(IF(J109=0, IF(H109=0, 0, 1), H109/J109),5)</f>
        <v>0.37036999999999998</v>
      </c>
      <c r="O109" s="8"/>
      <c r="P109" s="7"/>
      <c r="Q109" s="8"/>
      <c r="R109" s="7">
        <f>ROUND(SUM(R104:R108),5)</f>
        <v>1350</v>
      </c>
      <c r="S109" s="8"/>
      <c r="T109" s="7">
        <f>ROUND((P109-R109),5)</f>
        <v>-1350</v>
      </c>
      <c r="U109" s="8"/>
      <c r="V109" s="9"/>
      <c r="W109" s="8"/>
      <c r="X109" s="7"/>
      <c r="Y109" s="8"/>
      <c r="Z109" s="7">
        <f>ROUND(SUM(Z104:Z108),5)</f>
        <v>2400</v>
      </c>
      <c r="AA109" s="8"/>
      <c r="AB109" s="7">
        <f>ROUND((X109-Z109),5)</f>
        <v>-2400</v>
      </c>
      <c r="AC109" s="8"/>
      <c r="AD109" s="9"/>
      <c r="AE109" s="8"/>
      <c r="AF109" s="7"/>
      <c r="AG109" s="8"/>
      <c r="AH109" s="7">
        <f>ROUND(SUM(AH104:AH108),5)</f>
        <v>1650</v>
      </c>
      <c r="AI109" s="8"/>
      <c r="AJ109" s="7">
        <f>ROUND((AF109-AH109),5)</f>
        <v>-1650</v>
      </c>
      <c r="AK109" s="8"/>
      <c r="AL109" s="9"/>
      <c r="AM109" s="8"/>
      <c r="AN109" s="7"/>
      <c r="AO109" s="8"/>
      <c r="AP109" s="7">
        <f>ROUND(SUM(AP104:AP108),5)</f>
        <v>1650</v>
      </c>
      <c r="AQ109" s="8"/>
      <c r="AR109" s="7">
        <f>ROUND((AN109-AP109),5)</f>
        <v>-1650</v>
      </c>
      <c r="AS109" s="8"/>
      <c r="AT109" s="9"/>
      <c r="AU109" s="8"/>
      <c r="AV109" s="7"/>
      <c r="AW109" s="8"/>
      <c r="AX109" s="7">
        <f>ROUND(SUM(AX104:AX108),5)</f>
        <v>1100</v>
      </c>
      <c r="AY109" s="8"/>
      <c r="AZ109" s="7">
        <f>ROUND((AV109-AX109),5)</f>
        <v>-1100</v>
      </c>
      <c r="BA109" s="8"/>
      <c r="BB109" s="9"/>
      <c r="BC109" s="8"/>
      <c r="BD109" s="7"/>
      <c r="BE109" s="8"/>
      <c r="BF109" s="7">
        <f>ROUND(SUM(BF104:BF108),5)</f>
        <v>3950</v>
      </c>
      <c r="BG109" s="8"/>
      <c r="BH109" s="7">
        <f>ROUND((BD109-BF109),5)</f>
        <v>-3950</v>
      </c>
      <c r="BI109" s="8"/>
      <c r="BJ109" s="9"/>
      <c r="BK109" s="8"/>
      <c r="BL109" s="7"/>
      <c r="BM109" s="8"/>
      <c r="BN109" s="7">
        <f>ROUND(SUM(BN104:BN108),5)</f>
        <v>3350</v>
      </c>
      <c r="BO109" s="8"/>
      <c r="BP109" s="7">
        <f>ROUND((BL109-BN109),5)</f>
        <v>-3350</v>
      </c>
      <c r="BQ109" s="8"/>
      <c r="BR109" s="9"/>
      <c r="BS109" s="8"/>
      <c r="BT109" s="7"/>
      <c r="BU109" s="8"/>
      <c r="BV109" s="7">
        <f>ROUND(SUM(BV104:BV108),5)</f>
        <v>1550</v>
      </c>
      <c r="BW109" s="8"/>
      <c r="BX109" s="7">
        <f>ROUND((BT109-BV109),5)</f>
        <v>-1550</v>
      </c>
      <c r="BY109" s="8"/>
      <c r="BZ109" s="9"/>
      <c r="CA109" s="8"/>
      <c r="CB109" s="7"/>
      <c r="CC109" s="8"/>
      <c r="CD109" s="7">
        <f>ROUND(SUM(CD104:CD108),5)</f>
        <v>348.38</v>
      </c>
      <c r="CE109" s="8"/>
      <c r="CF109" s="7">
        <f>ROUND((CB109-CD109),5)</f>
        <v>-348.38</v>
      </c>
      <c r="CG109" s="8"/>
      <c r="CH109" s="9"/>
      <c r="CI109" s="8"/>
      <c r="CJ109" s="7">
        <f>ROUND(H109+P109+X109+AF109+AN109+AV109+BD109+BL109+BT109+CB109,5)</f>
        <v>500</v>
      </c>
      <c r="CK109" s="8"/>
      <c r="CL109" s="7">
        <f>ROUND(J109+R109+Z109+AH109+AP109+AX109+BF109+BN109+BV109+CD109,5)</f>
        <v>18698.38</v>
      </c>
      <c r="CM109" s="8"/>
      <c r="CN109" s="7">
        <f>ROUND((CJ109-CL109),5)</f>
        <v>-18198.38</v>
      </c>
      <c r="CO109" s="8"/>
      <c r="CP109" s="9">
        <f>ROUND(IF(CL109=0, IF(CJ109=0, 0, 1), CJ109/CL109),5)</f>
        <v>2.674E-2</v>
      </c>
    </row>
    <row r="110" spans="1:94" ht="28.8" hidden="1" customHeight="1" x14ac:dyDescent="0.3">
      <c r="A110" s="2"/>
      <c r="B110" s="2"/>
      <c r="C110" s="2"/>
      <c r="D110" s="2"/>
      <c r="E110" s="2" t="s">
        <v>122</v>
      </c>
      <c r="F110" s="2"/>
      <c r="G110" s="2"/>
      <c r="H110" s="7"/>
      <c r="I110" s="8"/>
      <c r="J110" s="7"/>
      <c r="K110" s="8"/>
      <c r="L110" s="7"/>
      <c r="M110" s="8"/>
      <c r="N110" s="9"/>
      <c r="O110" s="8"/>
      <c r="P110" s="7"/>
      <c r="Q110" s="8"/>
      <c r="R110" s="7"/>
      <c r="S110" s="8"/>
      <c r="T110" s="7"/>
      <c r="U110" s="8"/>
      <c r="V110" s="9"/>
      <c r="W110" s="8"/>
      <c r="X110" s="7"/>
      <c r="Y110" s="8"/>
      <c r="Z110" s="7"/>
      <c r="AA110" s="8"/>
      <c r="AB110" s="7"/>
      <c r="AC110" s="8"/>
      <c r="AD110" s="9"/>
      <c r="AE110" s="8"/>
      <c r="AF110" s="7"/>
      <c r="AG110" s="8"/>
      <c r="AH110" s="7"/>
      <c r="AI110" s="8"/>
      <c r="AJ110" s="7"/>
      <c r="AK110" s="8"/>
      <c r="AL110" s="9"/>
      <c r="AM110" s="8"/>
      <c r="AN110" s="7"/>
      <c r="AO110" s="8"/>
      <c r="AP110" s="7"/>
      <c r="AQ110" s="8"/>
      <c r="AR110" s="7"/>
      <c r="AS110" s="8"/>
      <c r="AT110" s="9"/>
      <c r="AU110" s="8"/>
      <c r="AV110" s="7"/>
      <c r="AW110" s="8"/>
      <c r="AX110" s="7"/>
      <c r="AY110" s="8"/>
      <c r="AZ110" s="7"/>
      <c r="BA110" s="8"/>
      <c r="BB110" s="9"/>
      <c r="BC110" s="8"/>
      <c r="BD110" s="7"/>
      <c r="BE110" s="8"/>
      <c r="BF110" s="7"/>
      <c r="BG110" s="8"/>
      <c r="BH110" s="7"/>
      <c r="BI110" s="8"/>
      <c r="BJ110" s="9"/>
      <c r="BK110" s="8"/>
      <c r="BL110" s="7"/>
      <c r="BM110" s="8"/>
      <c r="BN110" s="7"/>
      <c r="BO110" s="8"/>
      <c r="BP110" s="7"/>
      <c r="BQ110" s="8"/>
      <c r="BR110" s="9"/>
      <c r="BS110" s="8"/>
      <c r="BT110" s="7"/>
      <c r="BU110" s="8"/>
      <c r="BV110" s="7"/>
      <c r="BW110" s="8"/>
      <c r="BX110" s="7"/>
      <c r="BY110" s="8"/>
      <c r="BZ110" s="9"/>
      <c r="CA110" s="8"/>
      <c r="CB110" s="7"/>
      <c r="CC110" s="8"/>
      <c r="CD110" s="7"/>
      <c r="CE110" s="8"/>
      <c r="CF110" s="7"/>
      <c r="CG110" s="8"/>
      <c r="CH110" s="9"/>
      <c r="CI110" s="8"/>
      <c r="CJ110" s="7"/>
      <c r="CK110" s="8"/>
      <c r="CL110" s="7"/>
      <c r="CM110" s="8"/>
      <c r="CN110" s="7"/>
      <c r="CO110" s="8"/>
      <c r="CP110" s="9"/>
    </row>
    <row r="111" spans="1:94" hidden="1" x14ac:dyDescent="0.3">
      <c r="A111" s="2"/>
      <c r="B111" s="2"/>
      <c r="C111" s="2"/>
      <c r="D111" s="2"/>
      <c r="E111" s="2" t="s">
        <v>123</v>
      </c>
      <c r="F111" s="2"/>
      <c r="G111" s="2"/>
      <c r="H111" s="7"/>
      <c r="I111" s="8"/>
      <c r="J111" s="7"/>
      <c r="K111" s="8"/>
      <c r="L111" s="7"/>
      <c r="M111" s="8"/>
      <c r="N111" s="9"/>
      <c r="O111" s="8"/>
      <c r="P111" s="7"/>
      <c r="Q111" s="8"/>
      <c r="R111" s="7"/>
      <c r="S111" s="8"/>
      <c r="T111" s="7"/>
      <c r="U111" s="8"/>
      <c r="V111" s="9"/>
      <c r="W111" s="8"/>
      <c r="X111" s="7"/>
      <c r="Y111" s="8"/>
      <c r="Z111" s="7"/>
      <c r="AA111" s="8"/>
      <c r="AB111" s="7"/>
      <c r="AC111" s="8"/>
      <c r="AD111" s="9"/>
      <c r="AE111" s="8"/>
      <c r="AF111" s="7"/>
      <c r="AG111" s="8"/>
      <c r="AH111" s="7"/>
      <c r="AI111" s="8"/>
      <c r="AJ111" s="7"/>
      <c r="AK111" s="8"/>
      <c r="AL111" s="9"/>
      <c r="AM111" s="8"/>
      <c r="AN111" s="7"/>
      <c r="AO111" s="8"/>
      <c r="AP111" s="7"/>
      <c r="AQ111" s="8"/>
      <c r="AR111" s="7"/>
      <c r="AS111" s="8"/>
      <c r="AT111" s="9"/>
      <c r="AU111" s="8"/>
      <c r="AV111" s="7"/>
      <c r="AW111" s="8"/>
      <c r="AX111" s="7"/>
      <c r="AY111" s="8"/>
      <c r="AZ111" s="7"/>
      <c r="BA111" s="8"/>
      <c r="BB111" s="9"/>
      <c r="BC111" s="8"/>
      <c r="BD111" s="7"/>
      <c r="BE111" s="8"/>
      <c r="BF111" s="7"/>
      <c r="BG111" s="8"/>
      <c r="BH111" s="7"/>
      <c r="BI111" s="8"/>
      <c r="BJ111" s="9"/>
      <c r="BK111" s="8"/>
      <c r="BL111" s="7"/>
      <c r="BM111" s="8"/>
      <c r="BN111" s="7"/>
      <c r="BO111" s="8"/>
      <c r="BP111" s="7"/>
      <c r="BQ111" s="8"/>
      <c r="BR111" s="9"/>
      <c r="BS111" s="8"/>
      <c r="BT111" s="7"/>
      <c r="BU111" s="8"/>
      <c r="BV111" s="7"/>
      <c r="BW111" s="8"/>
      <c r="BX111" s="7"/>
      <c r="BY111" s="8"/>
      <c r="BZ111" s="9"/>
      <c r="CA111" s="8"/>
      <c r="CB111" s="7"/>
      <c r="CC111" s="8"/>
      <c r="CD111" s="7"/>
      <c r="CE111" s="8"/>
      <c r="CF111" s="7"/>
      <c r="CG111" s="8"/>
      <c r="CH111" s="9"/>
      <c r="CI111" s="8"/>
      <c r="CJ111" s="7"/>
      <c r="CK111" s="8"/>
      <c r="CL111" s="7"/>
      <c r="CM111" s="8"/>
      <c r="CN111" s="7"/>
      <c r="CO111" s="8"/>
      <c r="CP111" s="9"/>
    </row>
    <row r="112" spans="1:94" hidden="1" x14ac:dyDescent="0.3">
      <c r="A112" s="2"/>
      <c r="B112" s="2"/>
      <c r="C112" s="2"/>
      <c r="D112" s="2"/>
      <c r="E112" s="2"/>
      <c r="F112" s="2" t="s">
        <v>124</v>
      </c>
      <c r="G112" s="2"/>
      <c r="H112" s="7"/>
      <c r="I112" s="8"/>
      <c r="J112" s="7"/>
      <c r="K112" s="8"/>
      <c r="L112" s="7"/>
      <c r="M112" s="8"/>
      <c r="N112" s="9"/>
      <c r="O112" s="8"/>
      <c r="P112" s="7"/>
      <c r="Q112" s="8"/>
      <c r="R112" s="7"/>
      <c r="S112" s="8"/>
      <c r="T112" s="7"/>
      <c r="U112" s="8"/>
      <c r="V112" s="9"/>
      <c r="W112" s="8"/>
      <c r="X112" s="7"/>
      <c r="Y112" s="8"/>
      <c r="Z112" s="7"/>
      <c r="AA112" s="8"/>
      <c r="AB112" s="7"/>
      <c r="AC112" s="8"/>
      <c r="AD112" s="9"/>
      <c r="AE112" s="8"/>
      <c r="AF112" s="7"/>
      <c r="AG112" s="8"/>
      <c r="AH112" s="7"/>
      <c r="AI112" s="8"/>
      <c r="AJ112" s="7"/>
      <c r="AK112" s="8"/>
      <c r="AL112" s="9"/>
      <c r="AM112" s="8"/>
      <c r="AN112" s="7"/>
      <c r="AO112" s="8"/>
      <c r="AP112" s="7"/>
      <c r="AQ112" s="8"/>
      <c r="AR112" s="7"/>
      <c r="AS112" s="8"/>
      <c r="AT112" s="9"/>
      <c r="AU112" s="8"/>
      <c r="AV112" s="7"/>
      <c r="AW112" s="8"/>
      <c r="AX112" s="7"/>
      <c r="AY112" s="8"/>
      <c r="AZ112" s="7"/>
      <c r="BA112" s="8"/>
      <c r="BB112" s="9"/>
      <c r="BC112" s="8"/>
      <c r="BD112" s="7"/>
      <c r="BE112" s="8"/>
      <c r="BF112" s="7"/>
      <c r="BG112" s="8"/>
      <c r="BH112" s="7"/>
      <c r="BI112" s="8"/>
      <c r="BJ112" s="9"/>
      <c r="BK112" s="8"/>
      <c r="BL112" s="7"/>
      <c r="BM112" s="8"/>
      <c r="BN112" s="7"/>
      <c r="BO112" s="8"/>
      <c r="BP112" s="7"/>
      <c r="BQ112" s="8"/>
      <c r="BR112" s="9"/>
      <c r="BS112" s="8"/>
      <c r="BT112" s="7"/>
      <c r="BU112" s="8"/>
      <c r="BV112" s="7"/>
      <c r="BW112" s="8"/>
      <c r="BX112" s="7"/>
      <c r="BY112" s="8"/>
      <c r="BZ112" s="9"/>
      <c r="CA112" s="8"/>
      <c r="CB112" s="7"/>
      <c r="CC112" s="8"/>
      <c r="CD112" s="7"/>
      <c r="CE112" s="8"/>
      <c r="CF112" s="7"/>
      <c r="CG112" s="8"/>
      <c r="CH112" s="9"/>
      <c r="CI112" s="8"/>
      <c r="CJ112" s="7"/>
      <c r="CK112" s="8"/>
      <c r="CL112" s="7"/>
      <c r="CM112" s="8"/>
      <c r="CN112" s="7"/>
      <c r="CO112" s="8"/>
      <c r="CP112" s="9"/>
    </row>
    <row r="113" spans="1:94" hidden="1" x14ac:dyDescent="0.3">
      <c r="A113" s="2"/>
      <c r="B113" s="2"/>
      <c r="C113" s="2"/>
      <c r="D113" s="2"/>
      <c r="E113" s="2"/>
      <c r="F113" s="2" t="s">
        <v>125</v>
      </c>
      <c r="G113" s="2"/>
      <c r="H113" s="7"/>
      <c r="I113" s="8"/>
      <c r="J113" s="7"/>
      <c r="K113" s="8"/>
      <c r="L113" s="7"/>
      <c r="M113" s="8"/>
      <c r="N113" s="9"/>
      <c r="O113" s="8"/>
      <c r="P113" s="7"/>
      <c r="Q113" s="8"/>
      <c r="R113" s="7"/>
      <c r="S113" s="8"/>
      <c r="T113" s="7"/>
      <c r="U113" s="8"/>
      <c r="V113" s="9"/>
      <c r="W113" s="8"/>
      <c r="X113" s="7"/>
      <c r="Y113" s="8"/>
      <c r="Z113" s="7"/>
      <c r="AA113" s="8"/>
      <c r="AB113" s="7"/>
      <c r="AC113" s="8"/>
      <c r="AD113" s="9"/>
      <c r="AE113" s="8"/>
      <c r="AF113" s="7"/>
      <c r="AG113" s="8"/>
      <c r="AH113" s="7"/>
      <c r="AI113" s="8"/>
      <c r="AJ113" s="7"/>
      <c r="AK113" s="8"/>
      <c r="AL113" s="9"/>
      <c r="AM113" s="8"/>
      <c r="AN113" s="7"/>
      <c r="AO113" s="8"/>
      <c r="AP113" s="7"/>
      <c r="AQ113" s="8"/>
      <c r="AR113" s="7"/>
      <c r="AS113" s="8"/>
      <c r="AT113" s="9"/>
      <c r="AU113" s="8"/>
      <c r="AV113" s="7"/>
      <c r="AW113" s="8"/>
      <c r="AX113" s="7"/>
      <c r="AY113" s="8"/>
      <c r="AZ113" s="7"/>
      <c r="BA113" s="8"/>
      <c r="BB113" s="9"/>
      <c r="BC113" s="8"/>
      <c r="BD113" s="7"/>
      <c r="BE113" s="8"/>
      <c r="BF113" s="7"/>
      <c r="BG113" s="8"/>
      <c r="BH113" s="7"/>
      <c r="BI113" s="8"/>
      <c r="BJ113" s="9"/>
      <c r="BK113" s="8"/>
      <c r="BL113" s="7"/>
      <c r="BM113" s="8"/>
      <c r="BN113" s="7"/>
      <c r="BO113" s="8"/>
      <c r="BP113" s="7"/>
      <c r="BQ113" s="8"/>
      <c r="BR113" s="9"/>
      <c r="BS113" s="8"/>
      <c r="BT113" s="7"/>
      <c r="BU113" s="8"/>
      <c r="BV113" s="7"/>
      <c r="BW113" s="8"/>
      <c r="BX113" s="7"/>
      <c r="BY113" s="8"/>
      <c r="BZ113" s="9"/>
      <c r="CA113" s="8"/>
      <c r="CB113" s="7"/>
      <c r="CC113" s="8"/>
      <c r="CD113" s="7"/>
      <c r="CE113" s="8"/>
      <c r="CF113" s="7"/>
      <c r="CG113" s="8"/>
      <c r="CH113" s="9"/>
      <c r="CI113" s="8"/>
      <c r="CJ113" s="7"/>
      <c r="CK113" s="8"/>
      <c r="CL113" s="7"/>
      <c r="CM113" s="8"/>
      <c r="CN113" s="7"/>
      <c r="CO113" s="8"/>
      <c r="CP113" s="9"/>
    </row>
    <row r="114" spans="1:94" x14ac:dyDescent="0.3">
      <c r="A114" s="2"/>
      <c r="B114" s="2"/>
      <c r="C114" s="2"/>
      <c r="D114" s="2"/>
      <c r="E114" s="2"/>
      <c r="F114" s="2" t="s">
        <v>126</v>
      </c>
      <c r="G114" s="2"/>
      <c r="H114" s="7"/>
      <c r="I114" s="8"/>
      <c r="J114" s="7"/>
      <c r="K114" s="8"/>
      <c r="L114" s="7"/>
      <c r="M114" s="8"/>
      <c r="N114" s="9"/>
      <c r="O114" s="8"/>
      <c r="P114" s="7"/>
      <c r="Q114" s="8"/>
      <c r="R114" s="7"/>
      <c r="S114" s="8"/>
      <c r="T114" s="7"/>
      <c r="U114" s="8"/>
      <c r="V114" s="9"/>
      <c r="W114" s="8"/>
      <c r="X114" s="7"/>
      <c r="Y114" s="8"/>
      <c r="Z114" s="7"/>
      <c r="AA114" s="8"/>
      <c r="AB114" s="7"/>
      <c r="AC114" s="8"/>
      <c r="AD114" s="9"/>
      <c r="AE114" s="8"/>
      <c r="AF114" s="7"/>
      <c r="AG114" s="8"/>
      <c r="AH114" s="7"/>
      <c r="AI114" s="8"/>
      <c r="AJ114" s="7"/>
      <c r="AK114" s="8"/>
      <c r="AL114" s="9"/>
      <c r="AM114" s="8"/>
      <c r="AN114" s="7"/>
      <c r="AO114" s="8"/>
      <c r="AP114" s="7"/>
      <c r="AQ114" s="8"/>
      <c r="AR114" s="7"/>
      <c r="AS114" s="8"/>
      <c r="AT114" s="9"/>
      <c r="AU114" s="8"/>
      <c r="AV114" s="7"/>
      <c r="AW114" s="8"/>
      <c r="AX114" s="7"/>
      <c r="AY114" s="8"/>
      <c r="AZ114" s="7"/>
      <c r="BA114" s="8"/>
      <c r="BB114" s="9"/>
      <c r="BC114" s="8"/>
      <c r="BD114" s="7"/>
      <c r="BE114" s="8"/>
      <c r="BF114" s="7"/>
      <c r="BG114" s="8"/>
      <c r="BH114" s="7"/>
      <c r="BI114" s="8"/>
      <c r="BJ114" s="9"/>
      <c r="BK114" s="8"/>
      <c r="BL114" s="7"/>
      <c r="BM114" s="8"/>
      <c r="BN114" s="7"/>
      <c r="BO114" s="8"/>
      <c r="BP114" s="7"/>
      <c r="BQ114" s="8"/>
      <c r="BR114" s="9"/>
      <c r="BS114" s="8"/>
      <c r="BT114" s="7">
        <v>178.8</v>
      </c>
      <c r="BU114" s="8"/>
      <c r="BV114" s="7"/>
      <c r="BW114" s="8"/>
      <c r="BX114" s="7">
        <f>ROUND((BT114-BV114),5)</f>
        <v>178.8</v>
      </c>
      <c r="BY114" s="8"/>
      <c r="BZ114" s="9">
        <f>ROUND(IF(BV114=0, IF(BT114=0, 0, 1), BT114/BV114),5)</f>
        <v>1</v>
      </c>
      <c r="CA114" s="8"/>
      <c r="CB114" s="7"/>
      <c r="CC114" s="8"/>
      <c r="CD114" s="7"/>
      <c r="CE114" s="8"/>
      <c r="CF114" s="7"/>
      <c r="CG114" s="8"/>
      <c r="CH114" s="9"/>
      <c r="CI114" s="8"/>
      <c r="CJ114" s="7">
        <f>ROUND(H114+P114+X114+AF114+AN114+AV114+BD114+BL114+BT114+CB114,5)</f>
        <v>178.8</v>
      </c>
      <c r="CK114" s="8"/>
      <c r="CL114" s="7"/>
      <c r="CM114" s="8"/>
      <c r="CN114" s="7">
        <f>ROUND((CJ114-CL114),5)</f>
        <v>178.8</v>
      </c>
      <c r="CO114" s="8"/>
      <c r="CP114" s="9">
        <f>ROUND(IF(CL114=0, IF(CJ114=0, 0, 1), CJ114/CL114),5)</f>
        <v>1</v>
      </c>
    </row>
    <row r="115" spans="1:94" x14ac:dyDescent="0.3">
      <c r="A115" s="2"/>
      <c r="B115" s="2"/>
      <c r="C115" s="2"/>
      <c r="D115" s="2"/>
      <c r="E115" s="2"/>
      <c r="F115" s="2" t="s">
        <v>127</v>
      </c>
      <c r="G115" s="2"/>
      <c r="H115" s="7"/>
      <c r="I115" s="8"/>
      <c r="J115" s="7"/>
      <c r="K115" s="8"/>
      <c r="L115" s="7"/>
      <c r="M115" s="8"/>
      <c r="N115" s="9"/>
      <c r="O115" s="8"/>
      <c r="P115" s="7"/>
      <c r="Q115" s="8"/>
      <c r="R115" s="7"/>
      <c r="S115" s="8"/>
      <c r="T115" s="7"/>
      <c r="U115" s="8"/>
      <c r="V115" s="9"/>
      <c r="W115" s="8"/>
      <c r="X115" s="7"/>
      <c r="Y115" s="8"/>
      <c r="Z115" s="7"/>
      <c r="AA115" s="8"/>
      <c r="AB115" s="7"/>
      <c r="AC115" s="8"/>
      <c r="AD115" s="9"/>
      <c r="AE115" s="8"/>
      <c r="AF115" s="7"/>
      <c r="AG115" s="8"/>
      <c r="AH115" s="7"/>
      <c r="AI115" s="8"/>
      <c r="AJ115" s="7"/>
      <c r="AK115" s="8"/>
      <c r="AL115" s="9"/>
      <c r="AM115" s="8"/>
      <c r="AN115" s="7"/>
      <c r="AO115" s="8"/>
      <c r="AP115" s="7"/>
      <c r="AQ115" s="8"/>
      <c r="AR115" s="7"/>
      <c r="AS115" s="8"/>
      <c r="AT115" s="9"/>
      <c r="AU115" s="8"/>
      <c r="AV115" s="7"/>
      <c r="AW115" s="8"/>
      <c r="AX115" s="7"/>
      <c r="AY115" s="8"/>
      <c r="AZ115" s="7"/>
      <c r="BA115" s="8"/>
      <c r="BB115" s="9"/>
      <c r="BC115" s="8"/>
      <c r="BD115" s="7"/>
      <c r="BE115" s="8"/>
      <c r="BF115" s="7"/>
      <c r="BG115" s="8"/>
      <c r="BH115" s="7"/>
      <c r="BI115" s="8"/>
      <c r="BJ115" s="9"/>
      <c r="BK115" s="8"/>
      <c r="BL115" s="7"/>
      <c r="BM115" s="8"/>
      <c r="BN115" s="7"/>
      <c r="BO115" s="8"/>
      <c r="BP115" s="7"/>
      <c r="BQ115" s="8"/>
      <c r="BR115" s="9"/>
      <c r="BS115" s="8"/>
      <c r="BT115" s="7"/>
      <c r="BU115" s="8"/>
      <c r="BV115" s="7"/>
      <c r="BW115" s="8"/>
      <c r="BX115" s="7"/>
      <c r="BY115" s="8"/>
      <c r="BZ115" s="9"/>
      <c r="CA115" s="8"/>
      <c r="CB115" s="7"/>
      <c r="CC115" s="8"/>
      <c r="CD115" s="7"/>
      <c r="CE115" s="8"/>
      <c r="CF115" s="7"/>
      <c r="CG115" s="8"/>
      <c r="CH115" s="9"/>
      <c r="CI115" s="8"/>
      <c r="CJ115" s="7"/>
      <c r="CK115" s="8"/>
      <c r="CL115" s="7"/>
      <c r="CM115" s="8"/>
      <c r="CN115" s="7"/>
      <c r="CO115" s="8"/>
      <c r="CP115" s="9"/>
    </row>
    <row r="116" spans="1:94" x14ac:dyDescent="0.3">
      <c r="A116" s="2"/>
      <c r="B116" s="2"/>
      <c r="C116" s="2"/>
      <c r="D116" s="2"/>
      <c r="E116" s="2"/>
      <c r="F116" s="2" t="s">
        <v>128</v>
      </c>
      <c r="G116" s="2"/>
      <c r="H116" s="7"/>
      <c r="I116" s="8"/>
      <c r="J116" s="7"/>
      <c r="K116" s="8"/>
      <c r="L116" s="7"/>
      <c r="M116" s="8"/>
      <c r="N116" s="9"/>
      <c r="O116" s="8"/>
      <c r="P116" s="7"/>
      <c r="Q116" s="8"/>
      <c r="R116" s="7"/>
      <c r="S116" s="8"/>
      <c r="T116" s="7"/>
      <c r="U116" s="8"/>
      <c r="V116" s="9"/>
      <c r="W116" s="8"/>
      <c r="X116" s="7"/>
      <c r="Y116" s="8"/>
      <c r="Z116" s="7"/>
      <c r="AA116" s="8"/>
      <c r="AB116" s="7"/>
      <c r="AC116" s="8"/>
      <c r="AD116" s="9"/>
      <c r="AE116" s="8"/>
      <c r="AF116" s="7"/>
      <c r="AG116" s="8"/>
      <c r="AH116" s="7"/>
      <c r="AI116" s="8"/>
      <c r="AJ116" s="7"/>
      <c r="AK116" s="8"/>
      <c r="AL116" s="9"/>
      <c r="AM116" s="8"/>
      <c r="AN116" s="7"/>
      <c r="AO116" s="8"/>
      <c r="AP116" s="7"/>
      <c r="AQ116" s="8"/>
      <c r="AR116" s="7"/>
      <c r="AS116" s="8"/>
      <c r="AT116" s="9"/>
      <c r="AU116" s="8"/>
      <c r="AV116" s="7"/>
      <c r="AW116" s="8"/>
      <c r="AX116" s="7"/>
      <c r="AY116" s="8"/>
      <c r="AZ116" s="7"/>
      <c r="BA116" s="8"/>
      <c r="BB116" s="9"/>
      <c r="BC116" s="8"/>
      <c r="BD116" s="7"/>
      <c r="BE116" s="8"/>
      <c r="BF116" s="7"/>
      <c r="BG116" s="8"/>
      <c r="BH116" s="7"/>
      <c r="BI116" s="8"/>
      <c r="BJ116" s="9"/>
      <c r="BK116" s="8"/>
      <c r="BL116" s="7"/>
      <c r="BM116" s="8"/>
      <c r="BN116" s="7"/>
      <c r="BO116" s="8"/>
      <c r="BP116" s="7"/>
      <c r="BQ116" s="8"/>
      <c r="BR116" s="9"/>
      <c r="BS116" s="8"/>
      <c r="BT116" s="7"/>
      <c r="BU116" s="8"/>
      <c r="BV116" s="7"/>
      <c r="BW116" s="8"/>
      <c r="BX116" s="7"/>
      <c r="BY116" s="8"/>
      <c r="BZ116" s="9"/>
      <c r="CA116" s="8"/>
      <c r="CB116" s="7"/>
      <c r="CC116" s="8"/>
      <c r="CD116" s="7"/>
      <c r="CE116" s="8"/>
      <c r="CF116" s="7"/>
      <c r="CG116" s="8"/>
      <c r="CH116" s="9"/>
      <c r="CI116" s="8"/>
      <c r="CJ116" s="7"/>
      <c r="CK116" s="8"/>
      <c r="CL116" s="7"/>
      <c r="CM116" s="8"/>
      <c r="CN116" s="7"/>
      <c r="CO116" s="8"/>
      <c r="CP116" s="9"/>
    </row>
    <row r="117" spans="1:94" ht="15" thickBot="1" x14ac:dyDescent="0.35">
      <c r="A117" s="2"/>
      <c r="B117" s="2"/>
      <c r="C117" s="2"/>
      <c r="D117" s="2"/>
      <c r="E117" s="2"/>
      <c r="F117" s="2" t="s">
        <v>129</v>
      </c>
      <c r="G117" s="2"/>
      <c r="H117" s="10"/>
      <c r="I117" s="8"/>
      <c r="J117" s="10"/>
      <c r="K117" s="8"/>
      <c r="L117" s="10"/>
      <c r="M117" s="8"/>
      <c r="N117" s="11"/>
      <c r="O117" s="8"/>
      <c r="P117" s="10"/>
      <c r="Q117" s="8"/>
      <c r="R117" s="10"/>
      <c r="S117" s="8"/>
      <c r="T117" s="10"/>
      <c r="U117" s="8"/>
      <c r="V117" s="11"/>
      <c r="W117" s="8"/>
      <c r="X117" s="10"/>
      <c r="Y117" s="8"/>
      <c r="Z117" s="10"/>
      <c r="AA117" s="8"/>
      <c r="AB117" s="10"/>
      <c r="AC117" s="8"/>
      <c r="AD117" s="11"/>
      <c r="AE117" s="8"/>
      <c r="AF117" s="10"/>
      <c r="AG117" s="8"/>
      <c r="AH117" s="10"/>
      <c r="AI117" s="8"/>
      <c r="AJ117" s="10"/>
      <c r="AK117" s="8"/>
      <c r="AL117" s="11"/>
      <c r="AM117" s="8"/>
      <c r="AN117" s="10"/>
      <c r="AO117" s="8"/>
      <c r="AP117" s="10"/>
      <c r="AQ117" s="8"/>
      <c r="AR117" s="10"/>
      <c r="AS117" s="8"/>
      <c r="AT117" s="11"/>
      <c r="AU117" s="8"/>
      <c r="AV117" s="10"/>
      <c r="AW117" s="8"/>
      <c r="AX117" s="10"/>
      <c r="AY117" s="8"/>
      <c r="AZ117" s="10"/>
      <c r="BA117" s="8"/>
      <c r="BB117" s="11"/>
      <c r="BC117" s="8"/>
      <c r="BD117" s="10"/>
      <c r="BE117" s="8"/>
      <c r="BF117" s="10"/>
      <c r="BG117" s="8"/>
      <c r="BH117" s="10"/>
      <c r="BI117" s="8"/>
      <c r="BJ117" s="11"/>
      <c r="BK117" s="8"/>
      <c r="BL117" s="10"/>
      <c r="BM117" s="8"/>
      <c r="BN117" s="10"/>
      <c r="BO117" s="8"/>
      <c r="BP117" s="10"/>
      <c r="BQ117" s="8"/>
      <c r="BR117" s="11"/>
      <c r="BS117" s="8"/>
      <c r="BT117" s="10"/>
      <c r="BU117" s="8"/>
      <c r="BV117" s="10"/>
      <c r="BW117" s="8"/>
      <c r="BX117" s="10"/>
      <c r="BY117" s="8"/>
      <c r="BZ117" s="11"/>
      <c r="CA117" s="8"/>
      <c r="CB117" s="10"/>
      <c r="CC117" s="8"/>
      <c r="CD117" s="10"/>
      <c r="CE117" s="8"/>
      <c r="CF117" s="10"/>
      <c r="CG117" s="8"/>
      <c r="CH117" s="11"/>
      <c r="CI117" s="8"/>
      <c r="CJ117" s="10"/>
      <c r="CK117" s="8"/>
      <c r="CL117" s="10"/>
      <c r="CM117" s="8"/>
      <c r="CN117" s="10"/>
      <c r="CO117" s="8"/>
      <c r="CP117" s="11"/>
    </row>
    <row r="118" spans="1:94" x14ac:dyDescent="0.3">
      <c r="A118" s="2"/>
      <c r="B118" s="2"/>
      <c r="C118" s="2"/>
      <c r="D118" s="2"/>
      <c r="E118" s="2" t="s">
        <v>130</v>
      </c>
      <c r="F118" s="2"/>
      <c r="G118" s="2"/>
      <c r="H118" s="7"/>
      <c r="I118" s="8"/>
      <c r="J118" s="7"/>
      <c r="K118" s="8"/>
      <c r="L118" s="7"/>
      <c r="M118" s="8"/>
      <c r="N118" s="9"/>
      <c r="O118" s="8"/>
      <c r="P118" s="7"/>
      <c r="Q118" s="8"/>
      <c r="R118" s="7"/>
      <c r="S118" s="8"/>
      <c r="T118" s="7"/>
      <c r="U118" s="8"/>
      <c r="V118" s="9"/>
      <c r="W118" s="8"/>
      <c r="X118" s="7"/>
      <c r="Y118" s="8"/>
      <c r="Z118" s="7"/>
      <c r="AA118" s="8"/>
      <c r="AB118" s="7"/>
      <c r="AC118" s="8"/>
      <c r="AD118" s="9"/>
      <c r="AE118" s="8"/>
      <c r="AF118" s="7"/>
      <c r="AG118" s="8"/>
      <c r="AH118" s="7"/>
      <c r="AI118" s="8"/>
      <c r="AJ118" s="7"/>
      <c r="AK118" s="8"/>
      <c r="AL118" s="9"/>
      <c r="AM118" s="8"/>
      <c r="AN118" s="7"/>
      <c r="AO118" s="8"/>
      <c r="AP118" s="7"/>
      <c r="AQ118" s="8"/>
      <c r="AR118" s="7"/>
      <c r="AS118" s="8"/>
      <c r="AT118" s="9"/>
      <c r="AU118" s="8"/>
      <c r="AV118" s="7"/>
      <c r="AW118" s="8"/>
      <c r="AX118" s="7"/>
      <c r="AY118" s="8"/>
      <c r="AZ118" s="7"/>
      <c r="BA118" s="8"/>
      <c r="BB118" s="9"/>
      <c r="BC118" s="8"/>
      <c r="BD118" s="7"/>
      <c r="BE118" s="8"/>
      <c r="BF118" s="7"/>
      <c r="BG118" s="8"/>
      <c r="BH118" s="7"/>
      <c r="BI118" s="8"/>
      <c r="BJ118" s="9"/>
      <c r="BK118" s="8"/>
      <c r="BL118" s="7"/>
      <c r="BM118" s="8"/>
      <c r="BN118" s="7"/>
      <c r="BO118" s="8"/>
      <c r="BP118" s="7"/>
      <c r="BQ118" s="8"/>
      <c r="BR118" s="9"/>
      <c r="BS118" s="8"/>
      <c r="BT118" s="7">
        <f>ROUND(SUM(BT111:BT117),5)</f>
        <v>178.8</v>
      </c>
      <c r="BU118" s="8"/>
      <c r="BV118" s="7"/>
      <c r="BW118" s="8"/>
      <c r="BX118" s="7">
        <f>ROUND((BT118-BV118),5)</f>
        <v>178.8</v>
      </c>
      <c r="BY118" s="8"/>
      <c r="BZ118" s="9">
        <f>ROUND(IF(BV118=0, IF(BT118=0, 0, 1), BT118/BV118),5)</f>
        <v>1</v>
      </c>
      <c r="CA118" s="8"/>
      <c r="CB118" s="7"/>
      <c r="CC118" s="8"/>
      <c r="CD118" s="7"/>
      <c r="CE118" s="8"/>
      <c r="CF118" s="7"/>
      <c r="CG118" s="8"/>
      <c r="CH118" s="9"/>
      <c r="CI118" s="8"/>
      <c r="CJ118" s="7">
        <f>ROUND(H118+P118+X118+AF118+AN118+AV118+BD118+BL118+BT118+CB118,5)</f>
        <v>178.8</v>
      </c>
      <c r="CK118" s="8"/>
      <c r="CL118" s="7"/>
      <c r="CM118" s="8"/>
      <c r="CN118" s="7">
        <f>ROUND((CJ118-CL118),5)</f>
        <v>178.8</v>
      </c>
      <c r="CO118" s="8"/>
      <c r="CP118" s="9">
        <f>ROUND(IF(CL118=0, IF(CJ118=0, 0, 1), CJ118/CL118),5)</f>
        <v>1</v>
      </c>
    </row>
    <row r="119" spans="1:94" ht="28.8" customHeight="1" x14ac:dyDescent="0.3">
      <c r="A119" s="2"/>
      <c r="B119" s="2"/>
      <c r="C119" s="2"/>
      <c r="D119" s="2"/>
      <c r="E119" s="2" t="s">
        <v>131</v>
      </c>
      <c r="F119" s="2"/>
      <c r="G119" s="2"/>
      <c r="H119" s="7"/>
      <c r="I119" s="8"/>
      <c r="J119" s="7"/>
      <c r="K119" s="8"/>
      <c r="L119" s="7"/>
      <c r="M119" s="8"/>
      <c r="N119" s="9"/>
      <c r="O119" s="8"/>
      <c r="P119" s="7"/>
      <c r="Q119" s="8"/>
      <c r="R119" s="7"/>
      <c r="S119" s="8"/>
      <c r="T119" s="7"/>
      <c r="U119" s="8"/>
      <c r="V119" s="9"/>
      <c r="W119" s="8"/>
      <c r="X119" s="7"/>
      <c r="Y119" s="8"/>
      <c r="Z119" s="7"/>
      <c r="AA119" s="8"/>
      <c r="AB119" s="7"/>
      <c r="AC119" s="8"/>
      <c r="AD119" s="9"/>
      <c r="AE119" s="8"/>
      <c r="AF119" s="7"/>
      <c r="AG119" s="8"/>
      <c r="AH119" s="7"/>
      <c r="AI119" s="8"/>
      <c r="AJ119" s="7"/>
      <c r="AK119" s="8"/>
      <c r="AL119" s="9"/>
      <c r="AM119" s="8"/>
      <c r="AN119" s="7"/>
      <c r="AO119" s="8"/>
      <c r="AP119" s="7"/>
      <c r="AQ119" s="8"/>
      <c r="AR119" s="7"/>
      <c r="AS119" s="8"/>
      <c r="AT119" s="9"/>
      <c r="AU119" s="8"/>
      <c r="AV119" s="7"/>
      <c r="AW119" s="8"/>
      <c r="AX119" s="7"/>
      <c r="AY119" s="8"/>
      <c r="AZ119" s="7"/>
      <c r="BA119" s="8"/>
      <c r="BB119" s="9"/>
      <c r="BC119" s="8"/>
      <c r="BD119" s="7"/>
      <c r="BE119" s="8"/>
      <c r="BF119" s="7"/>
      <c r="BG119" s="8"/>
      <c r="BH119" s="7"/>
      <c r="BI119" s="8"/>
      <c r="BJ119" s="9"/>
      <c r="BK119" s="8"/>
      <c r="BL119" s="7"/>
      <c r="BM119" s="8"/>
      <c r="BN119" s="7"/>
      <c r="BO119" s="8"/>
      <c r="BP119" s="7"/>
      <c r="BQ119" s="8"/>
      <c r="BR119" s="9"/>
      <c r="BS119" s="8"/>
      <c r="BT119" s="7"/>
      <c r="BU119" s="8"/>
      <c r="BV119" s="7"/>
      <c r="BW119" s="8"/>
      <c r="BX119" s="7"/>
      <c r="BY119" s="8"/>
      <c r="BZ119" s="9"/>
      <c r="CA119" s="8"/>
      <c r="CB119" s="7"/>
      <c r="CC119" s="8"/>
      <c r="CD119" s="7"/>
      <c r="CE119" s="8"/>
      <c r="CF119" s="7"/>
      <c r="CG119" s="8"/>
      <c r="CH119" s="9"/>
      <c r="CI119" s="8"/>
      <c r="CJ119" s="7"/>
      <c r="CK119" s="8"/>
      <c r="CL119" s="7"/>
      <c r="CM119" s="8"/>
      <c r="CN119" s="7"/>
      <c r="CO119" s="8"/>
      <c r="CP119" s="9"/>
    </row>
    <row r="120" spans="1:94" x14ac:dyDescent="0.3">
      <c r="A120" s="2"/>
      <c r="B120" s="2"/>
      <c r="C120" s="2"/>
      <c r="D120" s="2"/>
      <c r="E120" s="2"/>
      <c r="F120" s="2" t="s">
        <v>132</v>
      </c>
      <c r="G120" s="2"/>
      <c r="H120" s="7"/>
      <c r="I120" s="8"/>
      <c r="J120" s="7"/>
      <c r="K120" s="8"/>
      <c r="L120" s="7"/>
      <c r="M120" s="8"/>
      <c r="N120" s="9"/>
      <c r="O120" s="8"/>
      <c r="P120" s="7"/>
      <c r="Q120" s="8"/>
      <c r="R120" s="7"/>
      <c r="S120" s="8"/>
      <c r="T120" s="7"/>
      <c r="U120" s="8"/>
      <c r="V120" s="9"/>
      <c r="W120" s="8"/>
      <c r="X120" s="7"/>
      <c r="Y120" s="8"/>
      <c r="Z120" s="7"/>
      <c r="AA120" s="8"/>
      <c r="AB120" s="7"/>
      <c r="AC120" s="8"/>
      <c r="AD120" s="9"/>
      <c r="AE120" s="8"/>
      <c r="AF120" s="7"/>
      <c r="AG120" s="8"/>
      <c r="AH120" s="7"/>
      <c r="AI120" s="8"/>
      <c r="AJ120" s="7"/>
      <c r="AK120" s="8"/>
      <c r="AL120" s="9"/>
      <c r="AM120" s="8"/>
      <c r="AN120" s="7"/>
      <c r="AO120" s="8"/>
      <c r="AP120" s="7"/>
      <c r="AQ120" s="8"/>
      <c r="AR120" s="7"/>
      <c r="AS120" s="8"/>
      <c r="AT120" s="9"/>
      <c r="AU120" s="8"/>
      <c r="AV120" s="7"/>
      <c r="AW120" s="8"/>
      <c r="AX120" s="7"/>
      <c r="AY120" s="8"/>
      <c r="AZ120" s="7"/>
      <c r="BA120" s="8"/>
      <c r="BB120" s="9"/>
      <c r="BC120" s="8"/>
      <c r="BD120" s="7"/>
      <c r="BE120" s="8"/>
      <c r="BF120" s="7"/>
      <c r="BG120" s="8"/>
      <c r="BH120" s="7"/>
      <c r="BI120" s="8"/>
      <c r="BJ120" s="9"/>
      <c r="BK120" s="8"/>
      <c r="BL120" s="7">
        <v>886</v>
      </c>
      <c r="BM120" s="8"/>
      <c r="BN120" s="7"/>
      <c r="BO120" s="8"/>
      <c r="BP120" s="7"/>
      <c r="BQ120" s="8"/>
      <c r="BR120" s="9"/>
      <c r="BS120" s="8"/>
      <c r="BT120" s="7"/>
      <c r="BU120" s="8"/>
      <c r="BV120" s="7"/>
      <c r="BW120" s="8"/>
      <c r="BX120" s="7"/>
      <c r="BY120" s="8"/>
      <c r="BZ120" s="9"/>
      <c r="CA120" s="8"/>
      <c r="CB120" s="7">
        <v>2000</v>
      </c>
      <c r="CC120" s="8"/>
      <c r="CD120" s="7"/>
      <c r="CE120" s="8"/>
      <c r="CF120" s="7">
        <f>ROUND((CB120-CD120),5)</f>
        <v>2000</v>
      </c>
      <c r="CG120" s="8"/>
      <c r="CH120" s="9">
        <f>ROUND(IF(CD120=0, IF(CB120=0, 0, 1), CB120/CD120),5)</f>
        <v>1</v>
      </c>
      <c r="CI120" s="8"/>
      <c r="CJ120" s="7">
        <f>ROUND(H120+P120+X120+AF120+AN120+AV120+BD120+BL120+BT120+CB120,5)</f>
        <v>2886</v>
      </c>
      <c r="CK120" s="8"/>
      <c r="CL120" s="7"/>
      <c r="CM120" s="8"/>
      <c r="CN120" s="7">
        <f>ROUND((CJ120-CL120),5)</f>
        <v>2886</v>
      </c>
      <c r="CO120" s="8"/>
      <c r="CP120" s="9">
        <f>ROUND(IF(CL120=0, IF(CJ120=0, 0, 1), CJ120/CL120),5)</f>
        <v>1</v>
      </c>
    </row>
    <row r="121" spans="1:94" ht="15" thickBot="1" x14ac:dyDescent="0.35">
      <c r="A121" s="2"/>
      <c r="B121" s="2"/>
      <c r="C121" s="2"/>
      <c r="D121" s="2"/>
      <c r="E121" s="2"/>
      <c r="F121" s="2" t="s">
        <v>133</v>
      </c>
      <c r="G121" s="2"/>
      <c r="H121" s="10"/>
      <c r="I121" s="8"/>
      <c r="J121" s="7"/>
      <c r="K121" s="8"/>
      <c r="L121" s="7"/>
      <c r="M121" s="8"/>
      <c r="N121" s="9"/>
      <c r="O121" s="8"/>
      <c r="P121" s="10"/>
      <c r="Q121" s="8"/>
      <c r="R121" s="7"/>
      <c r="S121" s="8"/>
      <c r="T121" s="7"/>
      <c r="U121" s="8"/>
      <c r="V121" s="9"/>
      <c r="W121" s="8"/>
      <c r="X121" s="10"/>
      <c r="Y121" s="8"/>
      <c r="Z121" s="7"/>
      <c r="AA121" s="8"/>
      <c r="AB121" s="7"/>
      <c r="AC121" s="8"/>
      <c r="AD121" s="9"/>
      <c r="AE121" s="8"/>
      <c r="AF121" s="10"/>
      <c r="AG121" s="8"/>
      <c r="AH121" s="7"/>
      <c r="AI121" s="8"/>
      <c r="AJ121" s="7"/>
      <c r="AK121" s="8"/>
      <c r="AL121" s="9"/>
      <c r="AM121" s="8"/>
      <c r="AN121" s="10"/>
      <c r="AO121" s="8"/>
      <c r="AP121" s="7"/>
      <c r="AQ121" s="8"/>
      <c r="AR121" s="7"/>
      <c r="AS121" s="8"/>
      <c r="AT121" s="9"/>
      <c r="AU121" s="8"/>
      <c r="AV121" s="10"/>
      <c r="AW121" s="8"/>
      <c r="AX121" s="7"/>
      <c r="AY121" s="8"/>
      <c r="AZ121" s="7"/>
      <c r="BA121" s="8"/>
      <c r="BB121" s="9"/>
      <c r="BC121" s="8"/>
      <c r="BD121" s="10"/>
      <c r="BE121" s="8"/>
      <c r="BF121" s="7"/>
      <c r="BG121" s="8"/>
      <c r="BH121" s="7"/>
      <c r="BI121" s="8"/>
      <c r="BJ121" s="9"/>
      <c r="BK121" s="8"/>
      <c r="BL121" s="10"/>
      <c r="BM121" s="8"/>
      <c r="BN121" s="7"/>
      <c r="BO121" s="8"/>
      <c r="BP121" s="7"/>
      <c r="BQ121" s="8"/>
      <c r="BR121" s="9"/>
      <c r="BS121" s="8"/>
      <c r="BT121" s="10"/>
      <c r="BU121" s="8"/>
      <c r="BV121" s="7"/>
      <c r="BW121" s="8"/>
      <c r="BX121" s="7"/>
      <c r="BY121" s="8"/>
      <c r="BZ121" s="9"/>
      <c r="CA121" s="8"/>
      <c r="CB121" s="10"/>
      <c r="CC121" s="8"/>
      <c r="CD121" s="10"/>
      <c r="CE121" s="8"/>
      <c r="CF121" s="10"/>
      <c r="CG121" s="8"/>
      <c r="CH121" s="11"/>
      <c r="CI121" s="8"/>
      <c r="CJ121" s="10"/>
      <c r="CK121" s="8"/>
      <c r="CL121" s="10"/>
      <c r="CM121" s="8"/>
      <c r="CN121" s="10"/>
      <c r="CO121" s="8"/>
      <c r="CP121" s="11"/>
    </row>
    <row r="122" spans="1:94" x14ac:dyDescent="0.3">
      <c r="A122" s="2"/>
      <c r="B122" s="2"/>
      <c r="C122" s="2"/>
      <c r="D122" s="2"/>
      <c r="E122" s="2" t="s">
        <v>134</v>
      </c>
      <c r="F122" s="2"/>
      <c r="G122" s="2"/>
      <c r="H122" s="7"/>
      <c r="I122" s="8"/>
      <c r="J122" s="7"/>
      <c r="K122" s="8"/>
      <c r="L122" s="7"/>
      <c r="M122" s="8"/>
      <c r="N122" s="9"/>
      <c r="O122" s="8"/>
      <c r="P122" s="7"/>
      <c r="Q122" s="8"/>
      <c r="R122" s="7"/>
      <c r="S122" s="8"/>
      <c r="T122" s="7"/>
      <c r="U122" s="8"/>
      <c r="V122" s="9"/>
      <c r="W122" s="8"/>
      <c r="X122" s="7"/>
      <c r="Y122" s="8"/>
      <c r="Z122" s="7"/>
      <c r="AA122" s="8"/>
      <c r="AB122" s="7"/>
      <c r="AC122" s="8"/>
      <c r="AD122" s="9"/>
      <c r="AE122" s="8"/>
      <c r="AF122" s="7"/>
      <c r="AG122" s="8"/>
      <c r="AH122" s="7"/>
      <c r="AI122" s="8"/>
      <c r="AJ122" s="7"/>
      <c r="AK122" s="8"/>
      <c r="AL122" s="9"/>
      <c r="AM122" s="8"/>
      <c r="AN122" s="7"/>
      <c r="AO122" s="8"/>
      <c r="AP122" s="7"/>
      <c r="AQ122" s="8"/>
      <c r="AR122" s="7"/>
      <c r="AS122" s="8"/>
      <c r="AT122" s="9"/>
      <c r="AU122" s="8"/>
      <c r="AV122" s="7"/>
      <c r="AW122" s="8"/>
      <c r="AX122" s="7"/>
      <c r="AY122" s="8"/>
      <c r="AZ122" s="7"/>
      <c r="BA122" s="8"/>
      <c r="BB122" s="9"/>
      <c r="BC122" s="8"/>
      <c r="BD122" s="7"/>
      <c r="BE122" s="8"/>
      <c r="BF122" s="7"/>
      <c r="BG122" s="8"/>
      <c r="BH122" s="7"/>
      <c r="BI122" s="8"/>
      <c r="BJ122" s="9"/>
      <c r="BK122" s="8"/>
      <c r="BL122" s="7">
        <f>ROUND(SUM(BL119:BL121),5)</f>
        <v>886</v>
      </c>
      <c r="BM122" s="8"/>
      <c r="BN122" s="7"/>
      <c r="BO122" s="8"/>
      <c r="BP122" s="7"/>
      <c r="BQ122" s="8"/>
      <c r="BR122" s="9"/>
      <c r="BS122" s="8"/>
      <c r="BT122" s="7"/>
      <c r="BU122" s="8"/>
      <c r="BV122" s="7"/>
      <c r="BW122" s="8"/>
      <c r="BX122" s="7"/>
      <c r="BY122" s="8"/>
      <c r="BZ122" s="9"/>
      <c r="CA122" s="8"/>
      <c r="CB122" s="7">
        <f>ROUND(SUM(CB119:CB121),5)</f>
        <v>2000</v>
      </c>
      <c r="CC122" s="8"/>
      <c r="CD122" s="7"/>
      <c r="CE122" s="8"/>
      <c r="CF122" s="7">
        <f>ROUND((CB122-CD122),5)</f>
        <v>2000</v>
      </c>
      <c r="CG122" s="8"/>
      <c r="CH122" s="9">
        <f>ROUND(IF(CD122=0, IF(CB122=0, 0, 1), CB122/CD122),5)</f>
        <v>1</v>
      </c>
      <c r="CI122" s="8"/>
      <c r="CJ122" s="7">
        <f>ROUND(H122+P122+X122+AF122+AN122+AV122+BD122+BL122+BT122+CB122,5)</f>
        <v>2886</v>
      </c>
      <c r="CK122" s="8"/>
      <c r="CL122" s="7"/>
      <c r="CM122" s="8"/>
      <c r="CN122" s="7">
        <f>ROUND((CJ122-CL122),5)</f>
        <v>2886</v>
      </c>
      <c r="CO122" s="8"/>
      <c r="CP122" s="9">
        <f>ROUND(IF(CL122=0, IF(CJ122=0, 0, 1), CJ122/CL122),5)</f>
        <v>1</v>
      </c>
    </row>
    <row r="123" spans="1:94" ht="28.8" hidden="1" customHeight="1" x14ac:dyDescent="0.3">
      <c r="A123" s="2"/>
      <c r="B123" s="2"/>
      <c r="C123" s="2"/>
      <c r="D123" s="2"/>
      <c r="E123" s="2" t="s">
        <v>135</v>
      </c>
      <c r="F123" s="2"/>
      <c r="G123" s="2"/>
      <c r="H123" s="7"/>
      <c r="I123" s="8"/>
      <c r="J123" s="7"/>
      <c r="K123" s="8"/>
      <c r="L123" s="7"/>
      <c r="M123" s="8"/>
      <c r="N123" s="9"/>
      <c r="O123" s="8"/>
      <c r="P123" s="7"/>
      <c r="Q123" s="8"/>
      <c r="R123" s="7"/>
      <c r="S123" s="8"/>
      <c r="T123" s="7"/>
      <c r="U123" s="8"/>
      <c r="V123" s="9"/>
      <c r="W123" s="8"/>
      <c r="X123" s="7"/>
      <c r="Y123" s="8"/>
      <c r="Z123" s="7"/>
      <c r="AA123" s="8"/>
      <c r="AB123" s="7"/>
      <c r="AC123" s="8"/>
      <c r="AD123" s="9"/>
      <c r="AE123" s="8"/>
      <c r="AF123" s="7"/>
      <c r="AG123" s="8"/>
      <c r="AH123" s="7"/>
      <c r="AI123" s="8"/>
      <c r="AJ123" s="7"/>
      <c r="AK123" s="8"/>
      <c r="AL123" s="9"/>
      <c r="AM123" s="8"/>
      <c r="AN123" s="7"/>
      <c r="AO123" s="8"/>
      <c r="AP123" s="7"/>
      <c r="AQ123" s="8"/>
      <c r="AR123" s="7"/>
      <c r="AS123" s="8"/>
      <c r="AT123" s="9"/>
      <c r="AU123" s="8"/>
      <c r="AV123" s="7"/>
      <c r="AW123" s="8"/>
      <c r="AX123" s="7"/>
      <c r="AY123" s="8"/>
      <c r="AZ123" s="7"/>
      <c r="BA123" s="8"/>
      <c r="BB123" s="9"/>
      <c r="BC123" s="8"/>
      <c r="BD123" s="7"/>
      <c r="BE123" s="8"/>
      <c r="BF123" s="7"/>
      <c r="BG123" s="8"/>
      <c r="BH123" s="7"/>
      <c r="BI123" s="8"/>
      <c r="BJ123" s="9"/>
      <c r="BK123" s="8"/>
      <c r="BL123" s="7"/>
      <c r="BM123" s="8"/>
      <c r="BN123" s="7"/>
      <c r="BO123" s="8"/>
      <c r="BP123" s="7"/>
      <c r="BQ123" s="8"/>
      <c r="BR123" s="9"/>
      <c r="BS123" s="8"/>
      <c r="BT123" s="7"/>
      <c r="BU123" s="8"/>
      <c r="BV123" s="7"/>
      <c r="BW123" s="8"/>
      <c r="BX123" s="7"/>
      <c r="BY123" s="8"/>
      <c r="BZ123" s="9"/>
      <c r="CA123" s="8"/>
      <c r="CB123" s="7"/>
      <c r="CC123" s="8"/>
      <c r="CD123" s="7"/>
      <c r="CE123" s="8"/>
      <c r="CF123" s="7"/>
      <c r="CG123" s="8"/>
      <c r="CH123" s="9"/>
      <c r="CI123" s="8"/>
      <c r="CJ123" s="7"/>
      <c r="CK123" s="8"/>
      <c r="CL123" s="7"/>
      <c r="CM123" s="8"/>
      <c r="CN123" s="7"/>
      <c r="CO123" s="8"/>
      <c r="CP123" s="9"/>
    </row>
    <row r="124" spans="1:94" hidden="1" x14ac:dyDescent="0.3">
      <c r="A124" s="2"/>
      <c r="B124" s="2"/>
      <c r="C124" s="2"/>
      <c r="D124" s="2"/>
      <c r="E124" s="2"/>
      <c r="F124" s="2" t="s">
        <v>136</v>
      </c>
      <c r="G124" s="2"/>
      <c r="H124" s="7"/>
      <c r="I124" s="8"/>
      <c r="J124" s="7"/>
      <c r="K124" s="8"/>
      <c r="L124" s="7"/>
      <c r="M124" s="8"/>
      <c r="N124" s="9"/>
      <c r="O124" s="8"/>
      <c r="P124" s="7"/>
      <c r="Q124" s="8"/>
      <c r="R124" s="7"/>
      <c r="S124" s="8"/>
      <c r="T124" s="7"/>
      <c r="U124" s="8"/>
      <c r="V124" s="9"/>
      <c r="W124" s="8"/>
      <c r="X124" s="7"/>
      <c r="Y124" s="8"/>
      <c r="Z124" s="7"/>
      <c r="AA124" s="8"/>
      <c r="AB124" s="7"/>
      <c r="AC124" s="8"/>
      <c r="AD124" s="9"/>
      <c r="AE124" s="8"/>
      <c r="AF124" s="7"/>
      <c r="AG124" s="8"/>
      <c r="AH124" s="7"/>
      <c r="AI124" s="8"/>
      <c r="AJ124" s="7"/>
      <c r="AK124" s="8"/>
      <c r="AL124" s="9"/>
      <c r="AM124" s="8"/>
      <c r="AN124" s="7"/>
      <c r="AO124" s="8"/>
      <c r="AP124" s="7"/>
      <c r="AQ124" s="8"/>
      <c r="AR124" s="7"/>
      <c r="AS124" s="8"/>
      <c r="AT124" s="9"/>
      <c r="AU124" s="8"/>
      <c r="AV124" s="7"/>
      <c r="AW124" s="8"/>
      <c r="AX124" s="7"/>
      <c r="AY124" s="8"/>
      <c r="AZ124" s="7"/>
      <c r="BA124" s="8"/>
      <c r="BB124" s="9"/>
      <c r="BC124" s="8"/>
      <c r="BD124" s="7"/>
      <c r="BE124" s="8"/>
      <c r="BF124" s="7"/>
      <c r="BG124" s="8"/>
      <c r="BH124" s="7"/>
      <c r="BI124" s="8"/>
      <c r="BJ124" s="9"/>
      <c r="BK124" s="8"/>
      <c r="BL124" s="7"/>
      <c r="BM124" s="8"/>
      <c r="BN124" s="7"/>
      <c r="BO124" s="8"/>
      <c r="BP124" s="7"/>
      <c r="BQ124" s="8"/>
      <c r="BR124" s="9"/>
      <c r="BS124" s="8"/>
      <c r="BT124" s="7"/>
      <c r="BU124" s="8"/>
      <c r="BV124" s="7"/>
      <c r="BW124" s="8"/>
      <c r="BX124" s="7"/>
      <c r="BY124" s="8"/>
      <c r="BZ124" s="9"/>
      <c r="CA124" s="8"/>
      <c r="CB124" s="7"/>
      <c r="CC124" s="8"/>
      <c r="CD124" s="7"/>
      <c r="CE124" s="8"/>
      <c r="CF124" s="7"/>
      <c r="CG124" s="8"/>
      <c r="CH124" s="9"/>
      <c r="CI124" s="8"/>
      <c r="CJ124" s="7"/>
      <c r="CK124" s="8"/>
      <c r="CL124" s="7"/>
      <c r="CM124" s="8"/>
      <c r="CN124" s="7"/>
      <c r="CO124" s="8"/>
      <c r="CP124" s="9"/>
    </row>
    <row r="125" spans="1:94" hidden="1" x14ac:dyDescent="0.3">
      <c r="A125" s="2"/>
      <c r="B125" s="2"/>
      <c r="C125" s="2"/>
      <c r="D125" s="2"/>
      <c r="E125" s="2"/>
      <c r="F125" s="2" t="s">
        <v>137</v>
      </c>
      <c r="G125" s="2"/>
      <c r="H125" s="7"/>
      <c r="I125" s="8"/>
      <c r="J125" s="7"/>
      <c r="K125" s="8"/>
      <c r="L125" s="7"/>
      <c r="M125" s="8"/>
      <c r="N125" s="9"/>
      <c r="O125" s="8"/>
      <c r="P125" s="7"/>
      <c r="Q125" s="8"/>
      <c r="R125" s="7"/>
      <c r="S125" s="8"/>
      <c r="T125" s="7"/>
      <c r="U125" s="8"/>
      <c r="V125" s="9"/>
      <c r="W125" s="8"/>
      <c r="X125" s="7"/>
      <c r="Y125" s="8"/>
      <c r="Z125" s="7"/>
      <c r="AA125" s="8"/>
      <c r="AB125" s="7"/>
      <c r="AC125" s="8"/>
      <c r="AD125" s="9"/>
      <c r="AE125" s="8"/>
      <c r="AF125" s="7"/>
      <c r="AG125" s="8"/>
      <c r="AH125" s="7"/>
      <c r="AI125" s="8"/>
      <c r="AJ125" s="7"/>
      <c r="AK125" s="8"/>
      <c r="AL125" s="9"/>
      <c r="AM125" s="8"/>
      <c r="AN125" s="7"/>
      <c r="AO125" s="8"/>
      <c r="AP125" s="7"/>
      <c r="AQ125" s="8"/>
      <c r="AR125" s="7"/>
      <c r="AS125" s="8"/>
      <c r="AT125" s="9"/>
      <c r="AU125" s="8"/>
      <c r="AV125" s="7"/>
      <c r="AW125" s="8"/>
      <c r="AX125" s="7"/>
      <c r="AY125" s="8"/>
      <c r="AZ125" s="7"/>
      <c r="BA125" s="8"/>
      <c r="BB125" s="9"/>
      <c r="BC125" s="8"/>
      <c r="BD125" s="7"/>
      <c r="BE125" s="8"/>
      <c r="BF125" s="7"/>
      <c r="BG125" s="8"/>
      <c r="BH125" s="7"/>
      <c r="BI125" s="8"/>
      <c r="BJ125" s="9"/>
      <c r="BK125" s="8"/>
      <c r="BL125" s="7"/>
      <c r="BM125" s="8"/>
      <c r="BN125" s="7"/>
      <c r="BO125" s="8"/>
      <c r="BP125" s="7"/>
      <c r="BQ125" s="8"/>
      <c r="BR125" s="9"/>
      <c r="BS125" s="8"/>
      <c r="BT125" s="7"/>
      <c r="BU125" s="8"/>
      <c r="BV125" s="7"/>
      <c r="BW125" s="8"/>
      <c r="BX125" s="7"/>
      <c r="BY125" s="8"/>
      <c r="BZ125" s="9"/>
      <c r="CA125" s="8"/>
      <c r="CB125" s="7"/>
      <c r="CC125" s="8"/>
      <c r="CD125" s="7"/>
      <c r="CE125" s="8"/>
      <c r="CF125" s="7"/>
      <c r="CG125" s="8"/>
      <c r="CH125" s="9"/>
      <c r="CI125" s="8"/>
      <c r="CJ125" s="7"/>
      <c r="CK125" s="8"/>
      <c r="CL125" s="7"/>
      <c r="CM125" s="8"/>
      <c r="CN125" s="7"/>
      <c r="CO125" s="8"/>
      <c r="CP125" s="9"/>
    </row>
    <row r="126" spans="1:94" hidden="1" x14ac:dyDescent="0.3">
      <c r="A126" s="2"/>
      <c r="B126" s="2"/>
      <c r="C126" s="2"/>
      <c r="D126" s="2"/>
      <c r="E126" s="2"/>
      <c r="F126" s="2" t="s">
        <v>138</v>
      </c>
      <c r="G126" s="2"/>
      <c r="H126" s="7"/>
      <c r="I126" s="8"/>
      <c r="J126" s="7"/>
      <c r="K126" s="8"/>
      <c r="L126" s="7"/>
      <c r="M126" s="8"/>
      <c r="N126" s="9"/>
      <c r="O126" s="8"/>
      <c r="P126" s="7"/>
      <c r="Q126" s="8"/>
      <c r="R126" s="7"/>
      <c r="S126" s="8"/>
      <c r="T126" s="7"/>
      <c r="U126" s="8"/>
      <c r="V126" s="9"/>
      <c r="W126" s="8"/>
      <c r="X126" s="7"/>
      <c r="Y126" s="8"/>
      <c r="Z126" s="7"/>
      <c r="AA126" s="8"/>
      <c r="AB126" s="7"/>
      <c r="AC126" s="8"/>
      <c r="AD126" s="9"/>
      <c r="AE126" s="8"/>
      <c r="AF126" s="7"/>
      <c r="AG126" s="8"/>
      <c r="AH126" s="7"/>
      <c r="AI126" s="8"/>
      <c r="AJ126" s="7"/>
      <c r="AK126" s="8"/>
      <c r="AL126" s="9"/>
      <c r="AM126" s="8"/>
      <c r="AN126" s="7"/>
      <c r="AO126" s="8"/>
      <c r="AP126" s="7"/>
      <c r="AQ126" s="8"/>
      <c r="AR126" s="7"/>
      <c r="AS126" s="8"/>
      <c r="AT126" s="9"/>
      <c r="AU126" s="8"/>
      <c r="AV126" s="7"/>
      <c r="AW126" s="8"/>
      <c r="AX126" s="7"/>
      <c r="AY126" s="8"/>
      <c r="AZ126" s="7"/>
      <c r="BA126" s="8"/>
      <c r="BB126" s="9"/>
      <c r="BC126" s="8"/>
      <c r="BD126" s="7"/>
      <c r="BE126" s="8"/>
      <c r="BF126" s="7"/>
      <c r="BG126" s="8"/>
      <c r="BH126" s="7"/>
      <c r="BI126" s="8"/>
      <c r="BJ126" s="9"/>
      <c r="BK126" s="8"/>
      <c r="BL126" s="7"/>
      <c r="BM126" s="8"/>
      <c r="BN126" s="7"/>
      <c r="BO126" s="8"/>
      <c r="BP126" s="7"/>
      <c r="BQ126" s="8"/>
      <c r="BR126" s="9"/>
      <c r="BS126" s="8"/>
      <c r="BT126" s="7"/>
      <c r="BU126" s="8"/>
      <c r="BV126" s="7"/>
      <c r="BW126" s="8"/>
      <c r="BX126" s="7"/>
      <c r="BY126" s="8"/>
      <c r="BZ126" s="9"/>
      <c r="CA126" s="8"/>
      <c r="CB126" s="7"/>
      <c r="CC126" s="8"/>
      <c r="CD126" s="7"/>
      <c r="CE126" s="8"/>
      <c r="CF126" s="7"/>
      <c r="CG126" s="8"/>
      <c r="CH126" s="9"/>
      <c r="CI126" s="8"/>
      <c r="CJ126" s="7"/>
      <c r="CK126" s="8"/>
      <c r="CL126" s="7"/>
      <c r="CM126" s="8"/>
      <c r="CN126" s="7"/>
      <c r="CO126" s="8"/>
      <c r="CP126" s="9"/>
    </row>
    <row r="127" spans="1:94" hidden="1" x14ac:dyDescent="0.3">
      <c r="A127" s="2"/>
      <c r="B127" s="2"/>
      <c r="C127" s="2"/>
      <c r="D127" s="2"/>
      <c r="E127" s="2"/>
      <c r="F127" s="2" t="s">
        <v>139</v>
      </c>
      <c r="G127" s="2"/>
      <c r="H127" s="7"/>
      <c r="I127" s="8"/>
      <c r="J127" s="7"/>
      <c r="K127" s="8"/>
      <c r="L127" s="7"/>
      <c r="M127" s="8"/>
      <c r="N127" s="9"/>
      <c r="O127" s="8"/>
      <c r="P127" s="7"/>
      <c r="Q127" s="8"/>
      <c r="R127" s="7"/>
      <c r="S127" s="8"/>
      <c r="T127" s="7"/>
      <c r="U127" s="8"/>
      <c r="V127" s="9"/>
      <c r="W127" s="8"/>
      <c r="X127" s="7"/>
      <c r="Y127" s="8"/>
      <c r="Z127" s="7"/>
      <c r="AA127" s="8"/>
      <c r="AB127" s="7"/>
      <c r="AC127" s="8"/>
      <c r="AD127" s="9"/>
      <c r="AE127" s="8"/>
      <c r="AF127" s="7"/>
      <c r="AG127" s="8"/>
      <c r="AH127" s="7"/>
      <c r="AI127" s="8"/>
      <c r="AJ127" s="7"/>
      <c r="AK127" s="8"/>
      <c r="AL127" s="9"/>
      <c r="AM127" s="8"/>
      <c r="AN127" s="7"/>
      <c r="AO127" s="8"/>
      <c r="AP127" s="7"/>
      <c r="AQ127" s="8"/>
      <c r="AR127" s="7"/>
      <c r="AS127" s="8"/>
      <c r="AT127" s="9"/>
      <c r="AU127" s="8"/>
      <c r="AV127" s="7"/>
      <c r="AW127" s="8"/>
      <c r="AX127" s="7"/>
      <c r="AY127" s="8"/>
      <c r="AZ127" s="7"/>
      <c r="BA127" s="8"/>
      <c r="BB127" s="9"/>
      <c r="BC127" s="8"/>
      <c r="BD127" s="7"/>
      <c r="BE127" s="8"/>
      <c r="BF127" s="7"/>
      <c r="BG127" s="8"/>
      <c r="BH127" s="7"/>
      <c r="BI127" s="8"/>
      <c r="BJ127" s="9"/>
      <c r="BK127" s="8"/>
      <c r="BL127" s="7"/>
      <c r="BM127" s="8"/>
      <c r="BN127" s="7"/>
      <c r="BO127" s="8"/>
      <c r="BP127" s="7"/>
      <c r="BQ127" s="8"/>
      <c r="BR127" s="9"/>
      <c r="BS127" s="8"/>
      <c r="BT127" s="7"/>
      <c r="BU127" s="8"/>
      <c r="BV127" s="7"/>
      <c r="BW127" s="8"/>
      <c r="BX127" s="7"/>
      <c r="BY127" s="8"/>
      <c r="BZ127" s="9"/>
      <c r="CA127" s="8"/>
      <c r="CB127" s="7"/>
      <c r="CC127" s="8"/>
      <c r="CD127" s="7"/>
      <c r="CE127" s="8"/>
      <c r="CF127" s="7"/>
      <c r="CG127" s="8"/>
      <c r="CH127" s="9"/>
      <c r="CI127" s="8"/>
      <c r="CJ127" s="7"/>
      <c r="CK127" s="8"/>
      <c r="CL127" s="7"/>
      <c r="CM127" s="8"/>
      <c r="CN127" s="7"/>
      <c r="CO127" s="8"/>
      <c r="CP127" s="9"/>
    </row>
    <row r="128" spans="1:94" hidden="1" x14ac:dyDescent="0.3">
      <c r="A128" s="2"/>
      <c r="B128" s="2"/>
      <c r="C128" s="2"/>
      <c r="D128" s="2"/>
      <c r="E128" s="2"/>
      <c r="F128" s="2" t="s">
        <v>140</v>
      </c>
      <c r="G128" s="2"/>
      <c r="H128" s="7"/>
      <c r="I128" s="8"/>
      <c r="J128" s="7"/>
      <c r="K128" s="8"/>
      <c r="L128" s="7"/>
      <c r="M128" s="8"/>
      <c r="N128" s="9"/>
      <c r="O128" s="8"/>
      <c r="P128" s="7"/>
      <c r="Q128" s="8"/>
      <c r="R128" s="7"/>
      <c r="S128" s="8"/>
      <c r="T128" s="7"/>
      <c r="U128" s="8"/>
      <c r="V128" s="9"/>
      <c r="W128" s="8"/>
      <c r="X128" s="7"/>
      <c r="Y128" s="8"/>
      <c r="Z128" s="7"/>
      <c r="AA128" s="8"/>
      <c r="AB128" s="7"/>
      <c r="AC128" s="8"/>
      <c r="AD128" s="9"/>
      <c r="AE128" s="8"/>
      <c r="AF128" s="7"/>
      <c r="AG128" s="8"/>
      <c r="AH128" s="7"/>
      <c r="AI128" s="8"/>
      <c r="AJ128" s="7"/>
      <c r="AK128" s="8"/>
      <c r="AL128" s="9"/>
      <c r="AM128" s="8"/>
      <c r="AN128" s="7"/>
      <c r="AO128" s="8"/>
      <c r="AP128" s="7"/>
      <c r="AQ128" s="8"/>
      <c r="AR128" s="7"/>
      <c r="AS128" s="8"/>
      <c r="AT128" s="9"/>
      <c r="AU128" s="8"/>
      <c r="AV128" s="7"/>
      <c r="AW128" s="8"/>
      <c r="AX128" s="7"/>
      <c r="AY128" s="8"/>
      <c r="AZ128" s="7"/>
      <c r="BA128" s="8"/>
      <c r="BB128" s="9"/>
      <c r="BC128" s="8"/>
      <c r="BD128" s="7"/>
      <c r="BE128" s="8"/>
      <c r="BF128" s="7"/>
      <c r="BG128" s="8"/>
      <c r="BH128" s="7"/>
      <c r="BI128" s="8"/>
      <c r="BJ128" s="9"/>
      <c r="BK128" s="8"/>
      <c r="BL128" s="7"/>
      <c r="BM128" s="8"/>
      <c r="BN128" s="7"/>
      <c r="BO128" s="8"/>
      <c r="BP128" s="7"/>
      <c r="BQ128" s="8"/>
      <c r="BR128" s="9"/>
      <c r="BS128" s="8"/>
      <c r="BT128" s="7"/>
      <c r="BU128" s="8"/>
      <c r="BV128" s="7"/>
      <c r="BW128" s="8"/>
      <c r="BX128" s="7"/>
      <c r="BY128" s="8"/>
      <c r="BZ128" s="9"/>
      <c r="CA128" s="8"/>
      <c r="CB128" s="7"/>
      <c r="CC128" s="8"/>
      <c r="CD128" s="7"/>
      <c r="CE128" s="8"/>
      <c r="CF128" s="7"/>
      <c r="CG128" s="8"/>
      <c r="CH128" s="9"/>
      <c r="CI128" s="8"/>
      <c r="CJ128" s="7"/>
      <c r="CK128" s="8"/>
      <c r="CL128" s="7"/>
      <c r="CM128" s="8"/>
      <c r="CN128" s="7"/>
      <c r="CO128" s="8"/>
      <c r="CP128" s="9"/>
    </row>
    <row r="129" spans="1:94" ht="15" hidden="1" thickBot="1" x14ac:dyDescent="0.35">
      <c r="A129" s="2"/>
      <c r="B129" s="2"/>
      <c r="C129" s="2"/>
      <c r="D129" s="2"/>
      <c r="E129" s="2"/>
      <c r="F129" s="2" t="s">
        <v>141</v>
      </c>
      <c r="G129" s="2"/>
      <c r="H129" s="10"/>
      <c r="I129" s="8"/>
      <c r="J129" s="7"/>
      <c r="K129" s="8"/>
      <c r="L129" s="7"/>
      <c r="M129" s="8"/>
      <c r="N129" s="9"/>
      <c r="O129" s="8"/>
      <c r="P129" s="10"/>
      <c r="Q129" s="8"/>
      <c r="R129" s="7"/>
      <c r="S129" s="8"/>
      <c r="T129" s="7"/>
      <c r="U129" s="8"/>
      <c r="V129" s="9"/>
      <c r="W129" s="8"/>
      <c r="X129" s="10"/>
      <c r="Y129" s="8"/>
      <c r="Z129" s="7"/>
      <c r="AA129" s="8"/>
      <c r="AB129" s="7"/>
      <c r="AC129" s="8"/>
      <c r="AD129" s="9"/>
      <c r="AE129" s="8"/>
      <c r="AF129" s="10"/>
      <c r="AG129" s="8"/>
      <c r="AH129" s="7"/>
      <c r="AI129" s="8"/>
      <c r="AJ129" s="7"/>
      <c r="AK129" s="8"/>
      <c r="AL129" s="9"/>
      <c r="AM129" s="8"/>
      <c r="AN129" s="10"/>
      <c r="AO129" s="8"/>
      <c r="AP129" s="7"/>
      <c r="AQ129" s="8"/>
      <c r="AR129" s="7"/>
      <c r="AS129" s="8"/>
      <c r="AT129" s="9"/>
      <c r="AU129" s="8"/>
      <c r="AV129" s="10"/>
      <c r="AW129" s="8"/>
      <c r="AX129" s="7"/>
      <c r="AY129" s="8"/>
      <c r="AZ129" s="7"/>
      <c r="BA129" s="8"/>
      <c r="BB129" s="9"/>
      <c r="BC129" s="8"/>
      <c r="BD129" s="10"/>
      <c r="BE129" s="8"/>
      <c r="BF129" s="7"/>
      <c r="BG129" s="8"/>
      <c r="BH129" s="7"/>
      <c r="BI129" s="8"/>
      <c r="BJ129" s="9"/>
      <c r="BK129" s="8"/>
      <c r="BL129" s="10"/>
      <c r="BM129" s="8"/>
      <c r="BN129" s="7"/>
      <c r="BO129" s="8"/>
      <c r="BP129" s="7"/>
      <c r="BQ129" s="8"/>
      <c r="BR129" s="9"/>
      <c r="BS129" s="8"/>
      <c r="BT129" s="10"/>
      <c r="BU129" s="8"/>
      <c r="BV129" s="7"/>
      <c r="BW129" s="8"/>
      <c r="BX129" s="7"/>
      <c r="BY129" s="8"/>
      <c r="BZ129" s="9"/>
      <c r="CA129" s="8"/>
      <c r="CB129" s="10"/>
      <c r="CC129" s="8"/>
      <c r="CD129" s="10"/>
      <c r="CE129" s="8"/>
      <c r="CF129" s="10"/>
      <c r="CG129" s="8"/>
      <c r="CH129" s="11"/>
      <c r="CI129" s="8"/>
      <c r="CJ129" s="10"/>
      <c r="CK129" s="8"/>
      <c r="CL129" s="10"/>
      <c r="CM129" s="8"/>
      <c r="CN129" s="10"/>
      <c r="CO129" s="8"/>
      <c r="CP129" s="11"/>
    </row>
    <row r="130" spans="1:94" hidden="1" x14ac:dyDescent="0.3">
      <c r="A130" s="2"/>
      <c r="B130" s="2"/>
      <c r="C130" s="2"/>
      <c r="D130" s="2"/>
      <c r="E130" s="2" t="s">
        <v>142</v>
      </c>
      <c r="F130" s="2"/>
      <c r="G130" s="2"/>
      <c r="H130" s="7"/>
      <c r="I130" s="8"/>
      <c r="J130" s="7"/>
      <c r="K130" s="8"/>
      <c r="L130" s="7"/>
      <c r="M130" s="8"/>
      <c r="N130" s="9"/>
      <c r="O130" s="8"/>
      <c r="P130" s="7"/>
      <c r="Q130" s="8"/>
      <c r="R130" s="7"/>
      <c r="S130" s="8"/>
      <c r="T130" s="7"/>
      <c r="U130" s="8"/>
      <c r="V130" s="9"/>
      <c r="W130" s="8"/>
      <c r="X130" s="7"/>
      <c r="Y130" s="8"/>
      <c r="Z130" s="7"/>
      <c r="AA130" s="8"/>
      <c r="AB130" s="7"/>
      <c r="AC130" s="8"/>
      <c r="AD130" s="9"/>
      <c r="AE130" s="8"/>
      <c r="AF130" s="7"/>
      <c r="AG130" s="8"/>
      <c r="AH130" s="7"/>
      <c r="AI130" s="8"/>
      <c r="AJ130" s="7"/>
      <c r="AK130" s="8"/>
      <c r="AL130" s="9"/>
      <c r="AM130" s="8"/>
      <c r="AN130" s="7"/>
      <c r="AO130" s="8"/>
      <c r="AP130" s="7"/>
      <c r="AQ130" s="8"/>
      <c r="AR130" s="7"/>
      <c r="AS130" s="8"/>
      <c r="AT130" s="9"/>
      <c r="AU130" s="8"/>
      <c r="AV130" s="7"/>
      <c r="AW130" s="8"/>
      <c r="AX130" s="7"/>
      <c r="AY130" s="8"/>
      <c r="AZ130" s="7"/>
      <c r="BA130" s="8"/>
      <c r="BB130" s="9"/>
      <c r="BC130" s="8"/>
      <c r="BD130" s="7"/>
      <c r="BE130" s="8"/>
      <c r="BF130" s="7"/>
      <c r="BG130" s="8"/>
      <c r="BH130" s="7"/>
      <c r="BI130" s="8"/>
      <c r="BJ130" s="9"/>
      <c r="BK130" s="8"/>
      <c r="BL130" s="7"/>
      <c r="BM130" s="8"/>
      <c r="BN130" s="7"/>
      <c r="BO130" s="8"/>
      <c r="BP130" s="7"/>
      <c r="BQ130" s="8"/>
      <c r="BR130" s="9"/>
      <c r="BS130" s="8"/>
      <c r="BT130" s="7"/>
      <c r="BU130" s="8"/>
      <c r="BV130" s="7"/>
      <c r="BW130" s="8"/>
      <c r="BX130" s="7"/>
      <c r="BY130" s="8"/>
      <c r="BZ130" s="9"/>
      <c r="CA130" s="8"/>
      <c r="CB130" s="7"/>
      <c r="CC130" s="8"/>
      <c r="CD130" s="7"/>
      <c r="CE130" s="8"/>
      <c r="CF130" s="7"/>
      <c r="CG130" s="8"/>
      <c r="CH130" s="9"/>
      <c r="CI130" s="8"/>
      <c r="CJ130" s="7"/>
      <c r="CK130" s="8"/>
      <c r="CL130" s="7"/>
      <c r="CM130" s="8"/>
      <c r="CN130" s="7"/>
      <c r="CO130" s="8"/>
      <c r="CP130" s="9"/>
    </row>
    <row r="131" spans="1:94" ht="28.8" hidden="1" customHeight="1" x14ac:dyDescent="0.3">
      <c r="A131" s="2"/>
      <c r="B131" s="2"/>
      <c r="C131" s="2"/>
      <c r="D131" s="2"/>
      <c r="E131" s="2" t="s">
        <v>143</v>
      </c>
      <c r="F131" s="2"/>
      <c r="G131" s="2"/>
      <c r="H131" s="7"/>
      <c r="I131" s="8"/>
      <c r="J131" s="7"/>
      <c r="K131" s="8"/>
      <c r="L131" s="7"/>
      <c r="M131" s="8"/>
      <c r="N131" s="9"/>
      <c r="O131" s="8"/>
      <c r="P131" s="7"/>
      <c r="Q131" s="8"/>
      <c r="R131" s="7"/>
      <c r="S131" s="8"/>
      <c r="T131" s="7"/>
      <c r="U131" s="8"/>
      <c r="V131" s="9"/>
      <c r="W131" s="8"/>
      <c r="X131" s="7"/>
      <c r="Y131" s="8"/>
      <c r="Z131" s="7"/>
      <c r="AA131" s="8"/>
      <c r="AB131" s="7"/>
      <c r="AC131" s="8"/>
      <c r="AD131" s="9"/>
      <c r="AE131" s="8"/>
      <c r="AF131" s="7"/>
      <c r="AG131" s="8"/>
      <c r="AH131" s="7"/>
      <c r="AI131" s="8"/>
      <c r="AJ131" s="7"/>
      <c r="AK131" s="8"/>
      <c r="AL131" s="9"/>
      <c r="AM131" s="8"/>
      <c r="AN131" s="7"/>
      <c r="AO131" s="8"/>
      <c r="AP131" s="7"/>
      <c r="AQ131" s="8"/>
      <c r="AR131" s="7"/>
      <c r="AS131" s="8"/>
      <c r="AT131" s="9"/>
      <c r="AU131" s="8"/>
      <c r="AV131" s="7"/>
      <c r="AW131" s="8"/>
      <c r="AX131" s="7"/>
      <c r="AY131" s="8"/>
      <c r="AZ131" s="7"/>
      <c r="BA131" s="8"/>
      <c r="BB131" s="9"/>
      <c r="BC131" s="8"/>
      <c r="BD131" s="7"/>
      <c r="BE131" s="8"/>
      <c r="BF131" s="7"/>
      <c r="BG131" s="8"/>
      <c r="BH131" s="7"/>
      <c r="BI131" s="8"/>
      <c r="BJ131" s="9"/>
      <c r="BK131" s="8"/>
      <c r="BL131" s="7"/>
      <c r="BM131" s="8"/>
      <c r="BN131" s="7"/>
      <c r="BO131" s="8"/>
      <c r="BP131" s="7"/>
      <c r="BQ131" s="8"/>
      <c r="BR131" s="9"/>
      <c r="BS131" s="8"/>
      <c r="BT131" s="7"/>
      <c r="BU131" s="8"/>
      <c r="BV131" s="7"/>
      <c r="BW131" s="8"/>
      <c r="BX131" s="7"/>
      <c r="BY131" s="8"/>
      <c r="BZ131" s="9"/>
      <c r="CA131" s="8"/>
      <c r="CB131" s="7"/>
      <c r="CC131" s="8"/>
      <c r="CD131" s="7"/>
      <c r="CE131" s="8"/>
      <c r="CF131" s="7"/>
      <c r="CG131" s="8"/>
      <c r="CH131" s="9"/>
      <c r="CI131" s="8"/>
      <c r="CJ131" s="7"/>
      <c r="CK131" s="8"/>
      <c r="CL131" s="7"/>
      <c r="CM131" s="8"/>
      <c r="CN131" s="7"/>
      <c r="CO131" s="8"/>
      <c r="CP131" s="9"/>
    </row>
    <row r="132" spans="1:94" hidden="1" x14ac:dyDescent="0.3">
      <c r="A132" s="2"/>
      <c r="B132" s="2"/>
      <c r="C132" s="2"/>
      <c r="D132" s="2"/>
      <c r="E132" s="2" t="s">
        <v>144</v>
      </c>
      <c r="F132" s="2"/>
      <c r="G132" s="2"/>
      <c r="H132" s="7"/>
      <c r="I132" s="8"/>
      <c r="J132" s="7"/>
      <c r="K132" s="8"/>
      <c r="L132" s="7"/>
      <c r="M132" s="8"/>
      <c r="N132" s="9"/>
      <c r="O132" s="8"/>
      <c r="P132" s="7"/>
      <c r="Q132" s="8"/>
      <c r="R132" s="7"/>
      <c r="S132" s="8"/>
      <c r="T132" s="7"/>
      <c r="U132" s="8"/>
      <c r="V132" s="9"/>
      <c r="W132" s="8"/>
      <c r="X132" s="7"/>
      <c r="Y132" s="8"/>
      <c r="Z132" s="7"/>
      <c r="AA132" s="8"/>
      <c r="AB132" s="7"/>
      <c r="AC132" s="8"/>
      <c r="AD132" s="9"/>
      <c r="AE132" s="8"/>
      <c r="AF132" s="7"/>
      <c r="AG132" s="8"/>
      <c r="AH132" s="7"/>
      <c r="AI132" s="8"/>
      <c r="AJ132" s="7"/>
      <c r="AK132" s="8"/>
      <c r="AL132" s="9"/>
      <c r="AM132" s="8"/>
      <c r="AN132" s="7"/>
      <c r="AO132" s="8"/>
      <c r="AP132" s="7"/>
      <c r="AQ132" s="8"/>
      <c r="AR132" s="7"/>
      <c r="AS132" s="8"/>
      <c r="AT132" s="9"/>
      <c r="AU132" s="8"/>
      <c r="AV132" s="7"/>
      <c r="AW132" s="8"/>
      <c r="AX132" s="7"/>
      <c r="AY132" s="8"/>
      <c r="AZ132" s="7"/>
      <c r="BA132" s="8"/>
      <c r="BB132" s="9"/>
      <c r="BC132" s="8"/>
      <c r="BD132" s="7"/>
      <c r="BE132" s="8"/>
      <c r="BF132" s="7"/>
      <c r="BG132" s="8"/>
      <c r="BH132" s="7"/>
      <c r="BI132" s="8"/>
      <c r="BJ132" s="9"/>
      <c r="BK132" s="8"/>
      <c r="BL132" s="7"/>
      <c r="BM132" s="8"/>
      <c r="BN132" s="7"/>
      <c r="BO132" s="8"/>
      <c r="BP132" s="7"/>
      <c r="BQ132" s="8"/>
      <c r="BR132" s="9"/>
      <c r="BS132" s="8"/>
      <c r="BT132" s="7"/>
      <c r="BU132" s="8"/>
      <c r="BV132" s="7"/>
      <c r="BW132" s="8"/>
      <c r="BX132" s="7"/>
      <c r="BY132" s="8"/>
      <c r="BZ132" s="9"/>
      <c r="CA132" s="8"/>
      <c r="CB132" s="7"/>
      <c r="CC132" s="8"/>
      <c r="CD132" s="7"/>
      <c r="CE132" s="8"/>
      <c r="CF132" s="7"/>
      <c r="CG132" s="8"/>
      <c r="CH132" s="9"/>
      <c r="CI132" s="8"/>
      <c r="CJ132" s="7"/>
      <c r="CK132" s="8"/>
      <c r="CL132" s="7"/>
      <c r="CM132" s="8"/>
      <c r="CN132" s="7"/>
      <c r="CO132" s="8"/>
      <c r="CP132" s="9"/>
    </row>
    <row r="133" spans="1:94" hidden="1" x14ac:dyDescent="0.3">
      <c r="A133" s="2"/>
      <c r="B133" s="2"/>
      <c r="C133" s="2"/>
      <c r="D133" s="2"/>
      <c r="E133" s="2" t="s">
        <v>145</v>
      </c>
      <c r="F133" s="2"/>
      <c r="G133" s="2"/>
      <c r="H133" s="7"/>
      <c r="I133" s="8"/>
      <c r="J133" s="7"/>
      <c r="K133" s="8"/>
      <c r="L133" s="7"/>
      <c r="M133" s="8"/>
      <c r="N133" s="9"/>
      <c r="O133" s="8"/>
      <c r="P133" s="7"/>
      <c r="Q133" s="8"/>
      <c r="R133" s="7"/>
      <c r="S133" s="8"/>
      <c r="T133" s="7"/>
      <c r="U133" s="8"/>
      <c r="V133" s="9"/>
      <c r="W133" s="8"/>
      <c r="X133" s="7"/>
      <c r="Y133" s="8"/>
      <c r="Z133" s="7"/>
      <c r="AA133" s="8"/>
      <c r="AB133" s="7"/>
      <c r="AC133" s="8"/>
      <c r="AD133" s="9"/>
      <c r="AE133" s="8"/>
      <c r="AF133" s="7"/>
      <c r="AG133" s="8"/>
      <c r="AH133" s="7"/>
      <c r="AI133" s="8"/>
      <c r="AJ133" s="7"/>
      <c r="AK133" s="8"/>
      <c r="AL133" s="9"/>
      <c r="AM133" s="8"/>
      <c r="AN133" s="7"/>
      <c r="AO133" s="8"/>
      <c r="AP133" s="7"/>
      <c r="AQ133" s="8"/>
      <c r="AR133" s="7"/>
      <c r="AS133" s="8"/>
      <c r="AT133" s="9"/>
      <c r="AU133" s="8"/>
      <c r="AV133" s="7"/>
      <c r="AW133" s="8"/>
      <c r="AX133" s="7"/>
      <c r="AY133" s="8"/>
      <c r="AZ133" s="7"/>
      <c r="BA133" s="8"/>
      <c r="BB133" s="9"/>
      <c r="BC133" s="8"/>
      <c r="BD133" s="7"/>
      <c r="BE133" s="8"/>
      <c r="BF133" s="7"/>
      <c r="BG133" s="8"/>
      <c r="BH133" s="7"/>
      <c r="BI133" s="8"/>
      <c r="BJ133" s="9"/>
      <c r="BK133" s="8"/>
      <c r="BL133" s="7"/>
      <c r="BM133" s="8"/>
      <c r="BN133" s="7"/>
      <c r="BO133" s="8"/>
      <c r="BP133" s="7"/>
      <c r="BQ133" s="8"/>
      <c r="BR133" s="9"/>
      <c r="BS133" s="8"/>
      <c r="BT133" s="7"/>
      <c r="BU133" s="8"/>
      <c r="BV133" s="7"/>
      <c r="BW133" s="8"/>
      <c r="BX133" s="7"/>
      <c r="BY133" s="8"/>
      <c r="BZ133" s="9"/>
      <c r="CA133" s="8"/>
      <c r="CB133" s="7"/>
      <c r="CC133" s="8"/>
      <c r="CD133" s="7"/>
      <c r="CE133" s="8"/>
      <c r="CF133" s="7"/>
      <c r="CG133" s="8"/>
      <c r="CH133" s="9"/>
      <c r="CI133" s="8"/>
      <c r="CJ133" s="7"/>
      <c r="CK133" s="8"/>
      <c r="CL133" s="7"/>
      <c r="CM133" s="8"/>
      <c r="CN133" s="7"/>
      <c r="CO133" s="8"/>
      <c r="CP133" s="9"/>
    </row>
    <row r="134" spans="1:94" hidden="1" x14ac:dyDescent="0.3">
      <c r="A134" s="2"/>
      <c r="B134" s="2"/>
      <c r="C134" s="2"/>
      <c r="D134" s="2"/>
      <c r="E134" s="2" t="s">
        <v>146</v>
      </c>
      <c r="F134" s="2"/>
      <c r="G134" s="2"/>
      <c r="H134" s="7"/>
      <c r="I134" s="8"/>
      <c r="J134" s="7"/>
      <c r="K134" s="8"/>
      <c r="L134" s="7"/>
      <c r="M134" s="8"/>
      <c r="N134" s="9"/>
      <c r="O134" s="8"/>
      <c r="P134" s="7"/>
      <c r="Q134" s="8"/>
      <c r="R134" s="7"/>
      <c r="S134" s="8"/>
      <c r="T134" s="7"/>
      <c r="U134" s="8"/>
      <c r="V134" s="9"/>
      <c r="W134" s="8"/>
      <c r="X134" s="7"/>
      <c r="Y134" s="8"/>
      <c r="Z134" s="7"/>
      <c r="AA134" s="8"/>
      <c r="AB134" s="7"/>
      <c r="AC134" s="8"/>
      <c r="AD134" s="9"/>
      <c r="AE134" s="8"/>
      <c r="AF134" s="7"/>
      <c r="AG134" s="8"/>
      <c r="AH134" s="7"/>
      <c r="AI134" s="8"/>
      <c r="AJ134" s="7"/>
      <c r="AK134" s="8"/>
      <c r="AL134" s="9"/>
      <c r="AM134" s="8"/>
      <c r="AN134" s="7"/>
      <c r="AO134" s="8"/>
      <c r="AP134" s="7"/>
      <c r="AQ134" s="8"/>
      <c r="AR134" s="7"/>
      <c r="AS134" s="8"/>
      <c r="AT134" s="9"/>
      <c r="AU134" s="8"/>
      <c r="AV134" s="7"/>
      <c r="AW134" s="8"/>
      <c r="AX134" s="7"/>
      <c r="AY134" s="8"/>
      <c r="AZ134" s="7"/>
      <c r="BA134" s="8"/>
      <c r="BB134" s="9"/>
      <c r="BC134" s="8"/>
      <c r="BD134" s="7"/>
      <c r="BE134" s="8"/>
      <c r="BF134" s="7"/>
      <c r="BG134" s="8"/>
      <c r="BH134" s="7"/>
      <c r="BI134" s="8"/>
      <c r="BJ134" s="9"/>
      <c r="BK134" s="8"/>
      <c r="BL134" s="7"/>
      <c r="BM134" s="8"/>
      <c r="BN134" s="7"/>
      <c r="BO134" s="8"/>
      <c r="BP134" s="7"/>
      <c r="BQ134" s="8"/>
      <c r="BR134" s="9"/>
      <c r="BS134" s="8"/>
      <c r="BT134" s="7"/>
      <c r="BU134" s="8"/>
      <c r="BV134" s="7"/>
      <c r="BW134" s="8"/>
      <c r="BX134" s="7"/>
      <c r="BY134" s="8"/>
      <c r="BZ134" s="9"/>
      <c r="CA134" s="8"/>
      <c r="CB134" s="7"/>
      <c r="CC134" s="8"/>
      <c r="CD134" s="7"/>
      <c r="CE134" s="8"/>
      <c r="CF134" s="7"/>
      <c r="CG134" s="8"/>
      <c r="CH134" s="9"/>
      <c r="CI134" s="8"/>
      <c r="CJ134" s="7"/>
      <c r="CK134" s="8"/>
      <c r="CL134" s="7"/>
      <c r="CM134" s="8"/>
      <c r="CN134" s="7"/>
      <c r="CO134" s="8"/>
      <c r="CP134" s="9"/>
    </row>
    <row r="135" spans="1:94" hidden="1" x14ac:dyDescent="0.3">
      <c r="A135" s="2"/>
      <c r="B135" s="2"/>
      <c r="C135" s="2"/>
      <c r="D135" s="2"/>
      <c r="E135" s="2" t="s">
        <v>147</v>
      </c>
      <c r="F135" s="2"/>
      <c r="G135" s="2"/>
      <c r="H135" s="7"/>
      <c r="I135" s="8"/>
      <c r="J135" s="7"/>
      <c r="K135" s="8"/>
      <c r="L135" s="7"/>
      <c r="M135" s="8"/>
      <c r="N135" s="9"/>
      <c r="O135" s="8"/>
      <c r="P135" s="7"/>
      <c r="Q135" s="8"/>
      <c r="R135" s="7"/>
      <c r="S135" s="8"/>
      <c r="T135" s="7"/>
      <c r="U135" s="8"/>
      <c r="V135" s="9"/>
      <c r="W135" s="8"/>
      <c r="X135" s="7"/>
      <c r="Y135" s="8"/>
      <c r="Z135" s="7"/>
      <c r="AA135" s="8"/>
      <c r="AB135" s="7"/>
      <c r="AC135" s="8"/>
      <c r="AD135" s="9"/>
      <c r="AE135" s="8"/>
      <c r="AF135" s="7"/>
      <c r="AG135" s="8"/>
      <c r="AH135" s="7"/>
      <c r="AI135" s="8"/>
      <c r="AJ135" s="7"/>
      <c r="AK135" s="8"/>
      <c r="AL135" s="9"/>
      <c r="AM135" s="8"/>
      <c r="AN135" s="7"/>
      <c r="AO135" s="8"/>
      <c r="AP135" s="7"/>
      <c r="AQ135" s="8"/>
      <c r="AR135" s="7"/>
      <c r="AS135" s="8"/>
      <c r="AT135" s="9"/>
      <c r="AU135" s="8"/>
      <c r="AV135" s="7"/>
      <c r="AW135" s="8"/>
      <c r="AX135" s="7"/>
      <c r="AY135" s="8"/>
      <c r="AZ135" s="7"/>
      <c r="BA135" s="8"/>
      <c r="BB135" s="9"/>
      <c r="BC135" s="8"/>
      <c r="BD135" s="7"/>
      <c r="BE135" s="8"/>
      <c r="BF135" s="7"/>
      <c r="BG135" s="8"/>
      <c r="BH135" s="7"/>
      <c r="BI135" s="8"/>
      <c r="BJ135" s="9"/>
      <c r="BK135" s="8"/>
      <c r="BL135" s="7"/>
      <c r="BM135" s="8"/>
      <c r="BN135" s="7"/>
      <c r="BO135" s="8"/>
      <c r="BP135" s="7"/>
      <c r="BQ135" s="8"/>
      <c r="BR135" s="9"/>
      <c r="BS135" s="8"/>
      <c r="BT135" s="7"/>
      <c r="BU135" s="8"/>
      <c r="BV135" s="7"/>
      <c r="BW135" s="8"/>
      <c r="BX135" s="7"/>
      <c r="BY135" s="8"/>
      <c r="BZ135" s="9"/>
      <c r="CA135" s="8"/>
      <c r="CB135" s="7"/>
      <c r="CC135" s="8"/>
      <c r="CD135" s="7"/>
      <c r="CE135" s="8"/>
      <c r="CF135" s="7"/>
      <c r="CG135" s="8"/>
      <c r="CH135" s="9"/>
      <c r="CI135" s="8"/>
      <c r="CJ135" s="7"/>
      <c r="CK135" s="8"/>
      <c r="CL135" s="7"/>
      <c r="CM135" s="8"/>
      <c r="CN135" s="7"/>
      <c r="CO135" s="8"/>
      <c r="CP135" s="9"/>
    </row>
    <row r="136" spans="1:94" hidden="1" x14ac:dyDescent="0.3">
      <c r="A136" s="2"/>
      <c r="B136" s="2"/>
      <c r="C136" s="2"/>
      <c r="D136" s="2"/>
      <c r="E136" s="2" t="s">
        <v>148</v>
      </c>
      <c r="F136" s="2"/>
      <c r="G136" s="2"/>
      <c r="H136" s="7"/>
      <c r="I136" s="8"/>
      <c r="J136" s="7"/>
      <c r="K136" s="8"/>
      <c r="L136" s="7"/>
      <c r="M136" s="8"/>
      <c r="N136" s="9"/>
      <c r="O136" s="8"/>
      <c r="P136" s="7"/>
      <c r="Q136" s="8"/>
      <c r="R136" s="7"/>
      <c r="S136" s="8"/>
      <c r="T136" s="7"/>
      <c r="U136" s="8"/>
      <c r="V136" s="9"/>
      <c r="W136" s="8"/>
      <c r="X136" s="7"/>
      <c r="Y136" s="8"/>
      <c r="Z136" s="7"/>
      <c r="AA136" s="8"/>
      <c r="AB136" s="7"/>
      <c r="AC136" s="8"/>
      <c r="AD136" s="9"/>
      <c r="AE136" s="8"/>
      <c r="AF136" s="7"/>
      <c r="AG136" s="8"/>
      <c r="AH136" s="7"/>
      <c r="AI136" s="8"/>
      <c r="AJ136" s="7"/>
      <c r="AK136" s="8"/>
      <c r="AL136" s="9"/>
      <c r="AM136" s="8"/>
      <c r="AN136" s="7"/>
      <c r="AO136" s="8"/>
      <c r="AP136" s="7"/>
      <c r="AQ136" s="8"/>
      <c r="AR136" s="7"/>
      <c r="AS136" s="8"/>
      <c r="AT136" s="9"/>
      <c r="AU136" s="8"/>
      <c r="AV136" s="7"/>
      <c r="AW136" s="8"/>
      <c r="AX136" s="7"/>
      <c r="AY136" s="8"/>
      <c r="AZ136" s="7"/>
      <c r="BA136" s="8"/>
      <c r="BB136" s="9"/>
      <c r="BC136" s="8"/>
      <c r="BD136" s="7"/>
      <c r="BE136" s="8"/>
      <c r="BF136" s="7"/>
      <c r="BG136" s="8"/>
      <c r="BH136" s="7"/>
      <c r="BI136" s="8"/>
      <c r="BJ136" s="9"/>
      <c r="BK136" s="8"/>
      <c r="BL136" s="7"/>
      <c r="BM136" s="8"/>
      <c r="BN136" s="7"/>
      <c r="BO136" s="8"/>
      <c r="BP136" s="7"/>
      <c r="BQ136" s="8"/>
      <c r="BR136" s="9"/>
      <c r="BS136" s="8"/>
      <c r="BT136" s="7"/>
      <c r="BU136" s="8"/>
      <c r="BV136" s="7"/>
      <c r="BW136" s="8"/>
      <c r="BX136" s="7"/>
      <c r="BY136" s="8"/>
      <c r="BZ136" s="9"/>
      <c r="CA136" s="8"/>
      <c r="CB136" s="7"/>
      <c r="CC136" s="8"/>
      <c r="CD136" s="7"/>
      <c r="CE136" s="8"/>
      <c r="CF136" s="7"/>
      <c r="CG136" s="8"/>
      <c r="CH136" s="9"/>
      <c r="CI136" s="8"/>
      <c r="CJ136" s="7"/>
      <c r="CK136" s="8"/>
      <c r="CL136" s="7"/>
      <c r="CM136" s="8"/>
      <c r="CN136" s="7"/>
      <c r="CO136" s="8"/>
      <c r="CP136" s="9"/>
    </row>
    <row r="137" spans="1:94" x14ac:dyDescent="0.3">
      <c r="A137" s="2"/>
      <c r="B137" s="2"/>
      <c r="C137" s="2"/>
      <c r="D137" s="2"/>
      <c r="E137" s="2" t="s">
        <v>149</v>
      </c>
      <c r="F137" s="2"/>
      <c r="G137" s="2"/>
      <c r="H137" s="7"/>
      <c r="I137" s="8"/>
      <c r="J137" s="7"/>
      <c r="K137" s="8"/>
      <c r="L137" s="7"/>
      <c r="M137" s="8"/>
      <c r="N137" s="9"/>
      <c r="O137" s="8"/>
      <c r="P137" s="7"/>
      <c r="Q137" s="8"/>
      <c r="R137" s="7"/>
      <c r="S137" s="8"/>
      <c r="T137" s="7"/>
      <c r="U137" s="8"/>
      <c r="V137" s="9"/>
      <c r="W137" s="8"/>
      <c r="X137" s="7"/>
      <c r="Y137" s="8"/>
      <c r="Z137" s="7"/>
      <c r="AA137" s="8"/>
      <c r="AB137" s="7"/>
      <c r="AC137" s="8"/>
      <c r="AD137" s="9"/>
      <c r="AE137" s="8"/>
      <c r="AF137" s="7"/>
      <c r="AG137" s="8"/>
      <c r="AH137" s="7"/>
      <c r="AI137" s="8"/>
      <c r="AJ137" s="7"/>
      <c r="AK137" s="8"/>
      <c r="AL137" s="9"/>
      <c r="AM137" s="8"/>
      <c r="AN137" s="7"/>
      <c r="AO137" s="8"/>
      <c r="AP137" s="7"/>
      <c r="AQ137" s="8"/>
      <c r="AR137" s="7"/>
      <c r="AS137" s="8"/>
      <c r="AT137" s="9"/>
      <c r="AU137" s="8"/>
      <c r="AV137" s="7">
        <v>40</v>
      </c>
      <c r="AW137" s="8"/>
      <c r="AX137" s="7"/>
      <c r="AY137" s="8"/>
      <c r="AZ137" s="7">
        <f>ROUND((AV137-AX137),5)</f>
        <v>40</v>
      </c>
      <c r="BA137" s="8"/>
      <c r="BB137" s="9">
        <f>ROUND(IF(AX137=0, IF(AV137=0, 0, 1), AV137/AX137),5)</f>
        <v>1</v>
      </c>
      <c r="BC137" s="8"/>
      <c r="BD137" s="7"/>
      <c r="BE137" s="8"/>
      <c r="BF137" s="7"/>
      <c r="BG137" s="8"/>
      <c r="BH137" s="7"/>
      <c r="BI137" s="8"/>
      <c r="BJ137" s="9"/>
      <c r="BK137" s="8"/>
      <c r="BL137" s="7"/>
      <c r="BM137" s="8"/>
      <c r="BN137" s="7"/>
      <c r="BO137" s="8"/>
      <c r="BP137" s="7"/>
      <c r="BQ137" s="8"/>
      <c r="BR137" s="9"/>
      <c r="BS137" s="8"/>
      <c r="BT137" s="7"/>
      <c r="BU137" s="8"/>
      <c r="BV137" s="7"/>
      <c r="BW137" s="8"/>
      <c r="BX137" s="7"/>
      <c r="BY137" s="8"/>
      <c r="BZ137" s="9"/>
      <c r="CA137" s="8"/>
      <c r="CB137" s="7"/>
      <c r="CC137" s="8"/>
      <c r="CD137" s="7"/>
      <c r="CE137" s="8"/>
      <c r="CF137" s="7"/>
      <c r="CG137" s="8"/>
      <c r="CH137" s="9"/>
      <c r="CI137" s="8"/>
      <c r="CJ137" s="7">
        <f>ROUND(H137+P137+X137+AF137+AN137+AV137+BD137+BL137+BT137+CB137,5)</f>
        <v>40</v>
      </c>
      <c r="CK137" s="8"/>
      <c r="CL137" s="7"/>
      <c r="CM137" s="8"/>
      <c r="CN137" s="7">
        <f>ROUND((CJ137-CL137),5)</f>
        <v>40</v>
      </c>
      <c r="CO137" s="8"/>
      <c r="CP137" s="9">
        <f>ROUND(IF(CL137=0, IF(CJ137=0, 0, 1), CJ137/CL137),5)</f>
        <v>1</v>
      </c>
    </row>
    <row r="138" spans="1:94" x14ac:dyDescent="0.3">
      <c r="A138" s="2"/>
      <c r="B138" s="2"/>
      <c r="C138" s="2"/>
      <c r="D138" s="2"/>
      <c r="E138" s="2" t="s">
        <v>150</v>
      </c>
      <c r="F138" s="2"/>
      <c r="G138" s="2"/>
      <c r="H138" s="7"/>
      <c r="I138" s="8"/>
      <c r="J138" s="7"/>
      <c r="K138" s="8"/>
      <c r="L138" s="7"/>
      <c r="M138" s="8"/>
      <c r="N138" s="9"/>
      <c r="O138" s="8"/>
      <c r="P138" s="7"/>
      <c r="Q138" s="8"/>
      <c r="R138" s="7"/>
      <c r="S138" s="8"/>
      <c r="T138" s="7"/>
      <c r="U138" s="8"/>
      <c r="V138" s="9"/>
      <c r="W138" s="8"/>
      <c r="X138" s="7"/>
      <c r="Y138" s="8"/>
      <c r="Z138" s="7"/>
      <c r="AA138" s="8"/>
      <c r="AB138" s="7"/>
      <c r="AC138" s="8"/>
      <c r="AD138" s="9"/>
      <c r="AE138" s="8"/>
      <c r="AF138" s="7"/>
      <c r="AG138" s="8"/>
      <c r="AH138" s="7"/>
      <c r="AI138" s="8"/>
      <c r="AJ138" s="7"/>
      <c r="AK138" s="8"/>
      <c r="AL138" s="9"/>
      <c r="AM138" s="8"/>
      <c r="AN138" s="7"/>
      <c r="AO138" s="8"/>
      <c r="AP138" s="7"/>
      <c r="AQ138" s="8"/>
      <c r="AR138" s="7"/>
      <c r="AS138" s="8"/>
      <c r="AT138" s="9"/>
      <c r="AU138" s="8"/>
      <c r="AV138" s="7"/>
      <c r="AW138" s="8"/>
      <c r="AX138" s="7"/>
      <c r="AY138" s="8"/>
      <c r="AZ138" s="7"/>
      <c r="BA138" s="8"/>
      <c r="BB138" s="9"/>
      <c r="BC138" s="8"/>
      <c r="BD138" s="7"/>
      <c r="BE138" s="8"/>
      <c r="BF138" s="7"/>
      <c r="BG138" s="8"/>
      <c r="BH138" s="7"/>
      <c r="BI138" s="8"/>
      <c r="BJ138" s="9"/>
      <c r="BK138" s="8"/>
      <c r="BL138" s="7"/>
      <c r="BM138" s="8"/>
      <c r="BN138" s="7"/>
      <c r="BO138" s="8"/>
      <c r="BP138" s="7"/>
      <c r="BQ138" s="8"/>
      <c r="BR138" s="9"/>
      <c r="BS138" s="8"/>
      <c r="BT138" s="7"/>
      <c r="BU138" s="8"/>
      <c r="BV138" s="7"/>
      <c r="BW138" s="8"/>
      <c r="BX138" s="7"/>
      <c r="BY138" s="8"/>
      <c r="BZ138" s="9"/>
      <c r="CA138" s="8"/>
      <c r="CB138" s="7"/>
      <c r="CC138" s="8"/>
      <c r="CD138" s="7"/>
      <c r="CE138" s="8"/>
      <c r="CF138" s="7"/>
      <c r="CG138" s="8"/>
      <c r="CH138" s="9"/>
      <c r="CI138" s="8"/>
      <c r="CJ138" s="7"/>
      <c r="CK138" s="8"/>
      <c r="CL138" s="7"/>
      <c r="CM138" s="8"/>
      <c r="CN138" s="7"/>
      <c r="CO138" s="8"/>
      <c r="CP138" s="9"/>
    </row>
    <row r="139" spans="1:94" x14ac:dyDescent="0.3">
      <c r="A139" s="2"/>
      <c r="B139" s="2"/>
      <c r="C139" s="2"/>
      <c r="D139" s="2"/>
      <c r="E139" s="2" t="s">
        <v>151</v>
      </c>
      <c r="F139" s="2"/>
      <c r="G139" s="2"/>
      <c r="H139" s="7"/>
      <c r="I139" s="8"/>
      <c r="J139" s="7"/>
      <c r="K139" s="8"/>
      <c r="L139" s="7"/>
      <c r="M139" s="8"/>
      <c r="N139" s="9"/>
      <c r="O139" s="8"/>
      <c r="P139" s="7"/>
      <c r="Q139" s="8"/>
      <c r="R139" s="7"/>
      <c r="S139" s="8"/>
      <c r="T139" s="7"/>
      <c r="U139" s="8"/>
      <c r="V139" s="9"/>
      <c r="W139" s="8"/>
      <c r="X139" s="7"/>
      <c r="Y139" s="8"/>
      <c r="Z139" s="7"/>
      <c r="AA139" s="8"/>
      <c r="AB139" s="7"/>
      <c r="AC139" s="8"/>
      <c r="AD139" s="9"/>
      <c r="AE139" s="8"/>
      <c r="AF139" s="7"/>
      <c r="AG139" s="8"/>
      <c r="AH139" s="7"/>
      <c r="AI139" s="8"/>
      <c r="AJ139" s="7"/>
      <c r="AK139" s="8"/>
      <c r="AL139" s="9"/>
      <c r="AM139" s="8"/>
      <c r="AN139" s="7"/>
      <c r="AO139" s="8"/>
      <c r="AP139" s="7"/>
      <c r="AQ139" s="8"/>
      <c r="AR139" s="7"/>
      <c r="AS139" s="8"/>
      <c r="AT139" s="9"/>
      <c r="AU139" s="8"/>
      <c r="AV139" s="7"/>
      <c r="AW139" s="8"/>
      <c r="AX139" s="7"/>
      <c r="AY139" s="8"/>
      <c r="AZ139" s="7"/>
      <c r="BA139" s="8"/>
      <c r="BB139" s="9"/>
      <c r="BC139" s="8"/>
      <c r="BD139" s="7"/>
      <c r="BE139" s="8"/>
      <c r="BF139" s="7"/>
      <c r="BG139" s="8"/>
      <c r="BH139" s="7"/>
      <c r="BI139" s="8"/>
      <c r="BJ139" s="9"/>
      <c r="BK139" s="8"/>
      <c r="BL139" s="7"/>
      <c r="BM139" s="8"/>
      <c r="BN139" s="7"/>
      <c r="BO139" s="8"/>
      <c r="BP139" s="7"/>
      <c r="BQ139" s="8"/>
      <c r="BR139" s="9"/>
      <c r="BS139" s="8"/>
      <c r="BT139" s="7"/>
      <c r="BU139" s="8"/>
      <c r="BV139" s="7"/>
      <c r="BW139" s="8"/>
      <c r="BX139" s="7"/>
      <c r="BY139" s="8"/>
      <c r="BZ139" s="9"/>
      <c r="CA139" s="8"/>
      <c r="CB139" s="7"/>
      <c r="CC139" s="8"/>
      <c r="CD139" s="7"/>
      <c r="CE139" s="8"/>
      <c r="CF139" s="7"/>
      <c r="CG139" s="8"/>
      <c r="CH139" s="9"/>
      <c r="CI139" s="8"/>
      <c r="CJ139" s="7"/>
      <c r="CK139" s="8"/>
      <c r="CL139" s="7"/>
      <c r="CM139" s="8"/>
      <c r="CN139" s="7"/>
      <c r="CO139" s="8"/>
      <c r="CP139" s="9"/>
    </row>
    <row r="140" spans="1:94" ht="15" thickBot="1" x14ac:dyDescent="0.35">
      <c r="A140" s="2"/>
      <c r="B140" s="2"/>
      <c r="C140" s="2"/>
      <c r="D140" s="2"/>
      <c r="E140" s="2" t="s">
        <v>152</v>
      </c>
      <c r="F140" s="2"/>
      <c r="G140" s="2"/>
      <c r="H140" s="10"/>
      <c r="I140" s="8"/>
      <c r="J140" s="10"/>
      <c r="K140" s="8"/>
      <c r="L140" s="10"/>
      <c r="M140" s="8"/>
      <c r="N140" s="11"/>
      <c r="O140" s="8"/>
      <c r="P140" s="10"/>
      <c r="Q140" s="8"/>
      <c r="R140" s="10"/>
      <c r="S140" s="8"/>
      <c r="T140" s="10"/>
      <c r="U140" s="8"/>
      <c r="V140" s="11"/>
      <c r="W140" s="8"/>
      <c r="X140" s="10"/>
      <c r="Y140" s="8"/>
      <c r="Z140" s="10"/>
      <c r="AA140" s="8"/>
      <c r="AB140" s="10"/>
      <c r="AC140" s="8"/>
      <c r="AD140" s="11"/>
      <c r="AE140" s="8"/>
      <c r="AF140" s="10"/>
      <c r="AG140" s="8"/>
      <c r="AH140" s="10"/>
      <c r="AI140" s="8"/>
      <c r="AJ140" s="10"/>
      <c r="AK140" s="8"/>
      <c r="AL140" s="11"/>
      <c r="AM140" s="8"/>
      <c r="AN140" s="10"/>
      <c r="AO140" s="8"/>
      <c r="AP140" s="10"/>
      <c r="AQ140" s="8"/>
      <c r="AR140" s="10"/>
      <c r="AS140" s="8"/>
      <c r="AT140" s="11"/>
      <c r="AU140" s="8"/>
      <c r="AV140" s="10"/>
      <c r="AW140" s="8"/>
      <c r="AX140" s="10"/>
      <c r="AY140" s="8"/>
      <c r="AZ140" s="10"/>
      <c r="BA140" s="8"/>
      <c r="BB140" s="11"/>
      <c r="BC140" s="8"/>
      <c r="BD140" s="10"/>
      <c r="BE140" s="8"/>
      <c r="BF140" s="10"/>
      <c r="BG140" s="8"/>
      <c r="BH140" s="10"/>
      <c r="BI140" s="8"/>
      <c r="BJ140" s="11"/>
      <c r="BK140" s="8"/>
      <c r="BL140" s="10"/>
      <c r="BM140" s="8"/>
      <c r="BN140" s="10"/>
      <c r="BO140" s="8"/>
      <c r="BP140" s="10"/>
      <c r="BQ140" s="8"/>
      <c r="BR140" s="11"/>
      <c r="BS140" s="8"/>
      <c r="BT140" s="10"/>
      <c r="BU140" s="8"/>
      <c r="BV140" s="10"/>
      <c r="BW140" s="8"/>
      <c r="BX140" s="10"/>
      <c r="BY140" s="8"/>
      <c r="BZ140" s="11"/>
      <c r="CA140" s="8"/>
      <c r="CB140" s="10"/>
      <c r="CC140" s="8"/>
      <c r="CD140" s="10"/>
      <c r="CE140" s="8"/>
      <c r="CF140" s="10"/>
      <c r="CG140" s="8"/>
      <c r="CH140" s="11"/>
      <c r="CI140" s="8"/>
      <c r="CJ140" s="10"/>
      <c r="CK140" s="8"/>
      <c r="CL140" s="10"/>
      <c r="CM140" s="8"/>
      <c r="CN140" s="10"/>
      <c r="CO140" s="8"/>
      <c r="CP140" s="11"/>
    </row>
    <row r="141" spans="1:94" x14ac:dyDescent="0.3">
      <c r="A141" s="2"/>
      <c r="B141" s="2"/>
      <c r="C141" s="2"/>
      <c r="D141" s="2" t="s">
        <v>153</v>
      </c>
      <c r="E141" s="2"/>
      <c r="F141" s="2"/>
      <c r="G141" s="2"/>
      <c r="H141" s="7">
        <f>ROUND(H4+H10+H23+SUM(H27:H29)+SUM(H37:H45)+H50+H57+H68+H73+H84+H92+SUM(H99:H103)+SUM(H109:H110)+H118+H122+SUM(H130:H140),5)</f>
        <v>34170.629999999997</v>
      </c>
      <c r="I141" s="8"/>
      <c r="J141" s="7">
        <f>ROUND(J4+J10+J23+SUM(J27:J29)+SUM(J37:J45)+J50+J57+J68+J73+J84+J92+SUM(J99:J103)+SUM(J109:J110)+J118+J122+SUM(J130:J140),5)</f>
        <v>14140.41</v>
      </c>
      <c r="K141" s="8"/>
      <c r="L141" s="7">
        <f>ROUND((H141-J141),5)</f>
        <v>20030.22</v>
      </c>
      <c r="M141" s="8"/>
      <c r="N141" s="9">
        <f>ROUND(IF(J141=0, IF(H141=0, 0, 1), H141/J141),5)</f>
        <v>2.4165199999999998</v>
      </c>
      <c r="O141" s="8"/>
      <c r="P141" s="7">
        <f>ROUND(P4+P10+P23+SUM(P27:P29)+SUM(P37:P45)+P50+P57+P68+P73+P84+P92+SUM(P99:P103)+SUM(P109:P110)+P118+P122+SUM(P130:P140),5)</f>
        <v>48316.75</v>
      </c>
      <c r="Q141" s="8"/>
      <c r="R141" s="7">
        <f>ROUND(R4+R10+R23+SUM(R27:R29)+SUM(R37:R45)+R50+R57+R68+R73+R84+R92+SUM(R99:R103)+SUM(R109:R110)+R118+R122+SUM(R130:R140),5)</f>
        <v>28850.42</v>
      </c>
      <c r="S141" s="8"/>
      <c r="T141" s="7">
        <f>ROUND((P141-R141),5)</f>
        <v>19466.330000000002</v>
      </c>
      <c r="U141" s="8"/>
      <c r="V141" s="9">
        <f>ROUND(IF(R141=0, IF(P141=0, 0, 1), P141/R141),5)</f>
        <v>1.6747300000000001</v>
      </c>
      <c r="W141" s="8"/>
      <c r="X141" s="7">
        <f>ROUND(X4+X10+X23+SUM(X27:X29)+SUM(X37:X45)+X50+X57+X68+X73+X84+X92+SUM(X99:X103)+SUM(X109:X110)+X118+X122+SUM(X130:X140),5)</f>
        <v>87534.61</v>
      </c>
      <c r="Y141" s="8"/>
      <c r="Z141" s="7">
        <f>ROUND(Z4+Z10+Z23+SUM(Z27:Z29)+SUM(Z37:Z45)+Z50+Z57+Z68+Z73+Z84+Z92+SUM(Z99:Z103)+SUM(Z109:Z110)+Z118+Z122+SUM(Z130:Z140),5)</f>
        <v>99272.92</v>
      </c>
      <c r="AA141" s="8"/>
      <c r="AB141" s="7">
        <f>ROUND((X141-Z141),5)</f>
        <v>-11738.31</v>
      </c>
      <c r="AC141" s="8"/>
      <c r="AD141" s="9">
        <f>ROUND(IF(Z141=0, IF(X141=0, 0, 1), X141/Z141),5)</f>
        <v>0.88175999999999999</v>
      </c>
      <c r="AE141" s="8"/>
      <c r="AF141" s="7">
        <f>ROUND(AF4+AF10+AF23+SUM(AF27:AF29)+SUM(AF37:AF45)+AF50+AF57+AF68+AF73+AF84+AF92+SUM(AF99:AF103)+SUM(AF109:AF110)+AF118+AF122+SUM(AF130:AF140),5)</f>
        <v>161023.51</v>
      </c>
      <c r="AG141" s="8"/>
      <c r="AH141" s="7">
        <f>ROUND(AH4+AH10+AH23+SUM(AH27:AH29)+SUM(AH37:AH45)+AH50+AH57+AH68+AH73+AH84+AH92+SUM(AH99:AH103)+SUM(AH109:AH110)+AH118+AH122+SUM(AH130:AH140),5)</f>
        <v>67280.42</v>
      </c>
      <c r="AI141" s="8"/>
      <c r="AJ141" s="7">
        <f>ROUND((AF141-AH141),5)</f>
        <v>93743.09</v>
      </c>
      <c r="AK141" s="8"/>
      <c r="AL141" s="9">
        <f>ROUND(IF(AH141=0, IF(AF141=0, 0, 1), AF141/AH141),5)</f>
        <v>2.3933200000000001</v>
      </c>
      <c r="AM141" s="8"/>
      <c r="AN141" s="7">
        <f>ROUND(AN4+AN10+AN23+SUM(AN27:AN29)+SUM(AN37:AN45)+AN50+AN57+AN68+AN73+AN84+AN92+SUM(AN99:AN103)+SUM(AN109:AN110)+AN118+AN122+SUM(AN130:AN140),5)</f>
        <v>62115.040000000001</v>
      </c>
      <c r="AO141" s="8"/>
      <c r="AP141" s="7">
        <f>ROUND(AP4+AP10+AP23+SUM(AP27:AP29)+SUM(AP37:AP45)+AP50+AP57+AP68+AP73+AP84+AP92+SUM(AP99:AP103)+SUM(AP109:AP110)+AP118+AP122+SUM(AP130:AP140),5)</f>
        <v>82880.42</v>
      </c>
      <c r="AQ141" s="8"/>
      <c r="AR141" s="7">
        <f>ROUND((AN141-AP141),5)</f>
        <v>-20765.38</v>
      </c>
      <c r="AS141" s="8"/>
      <c r="AT141" s="9">
        <f>ROUND(IF(AP141=0, IF(AN141=0, 0, 1), AN141/AP141),5)</f>
        <v>0.74944999999999995</v>
      </c>
      <c r="AU141" s="8"/>
      <c r="AV141" s="7">
        <f>ROUND(AV4+AV10+AV23+SUM(AV27:AV29)+SUM(AV37:AV45)+AV50+AV57+AV68+AV73+AV84+AV92+SUM(AV99:AV103)+SUM(AV109:AV110)+AV118+AV122+SUM(AV130:AV140),5)</f>
        <v>202069.93</v>
      </c>
      <c r="AW141" s="8"/>
      <c r="AX141" s="7">
        <f>ROUND(AX4+AX10+AX23+SUM(AX27:AX29)+SUM(AX37:AX45)+AX50+AX57+AX68+AX73+AX84+AX92+SUM(AX99:AX103)+SUM(AX109:AX110)+AX118+AX122+SUM(AX130:AX140),5)</f>
        <v>231662.92</v>
      </c>
      <c r="AY141" s="8"/>
      <c r="AZ141" s="7">
        <f>ROUND((AV141-AX141),5)</f>
        <v>-29592.99</v>
      </c>
      <c r="BA141" s="8"/>
      <c r="BB141" s="9">
        <f>ROUND(IF(AX141=0, IF(AV141=0, 0, 1), AV141/AX141),5)</f>
        <v>0.87226000000000004</v>
      </c>
      <c r="BC141" s="8"/>
      <c r="BD141" s="7">
        <f>ROUND(BD4+BD10+BD23+SUM(BD27:BD29)+SUM(BD37:BD45)+BD50+BD57+BD68+BD73+BD84+BD92+SUM(BD99:BD103)+SUM(BD109:BD110)+BD118+BD122+SUM(BD130:BD140),5)</f>
        <v>106561.05</v>
      </c>
      <c r="BE141" s="8"/>
      <c r="BF141" s="7">
        <f>ROUND(BF4+BF10+BF23+SUM(BF27:BF29)+SUM(BF37:BF45)+BF50+BF57+BF68+BF73+BF84+BF92+SUM(BF99:BF103)+SUM(BF109:BF110)+BF118+BF122+SUM(BF130:BF140),5)</f>
        <v>52550.42</v>
      </c>
      <c r="BG141" s="8"/>
      <c r="BH141" s="7">
        <f>ROUND((BD141-BF141),5)</f>
        <v>54010.63</v>
      </c>
      <c r="BI141" s="8"/>
      <c r="BJ141" s="9">
        <f>ROUND(IF(BF141=0, IF(BD141=0, 0, 1), BD141/BF141),5)</f>
        <v>2.02779</v>
      </c>
      <c r="BK141" s="8"/>
      <c r="BL141" s="7">
        <f>ROUND(BL4+BL10+BL23+SUM(BL27:BL29)+SUM(BL37:BL45)+BL50+BL57+BL68+BL73+BL84+BL92+SUM(BL99:BL103)+SUM(BL109:BL110)+BL118+BL122+SUM(BL130:BL140),5)</f>
        <v>50380.58</v>
      </c>
      <c r="BM141" s="8"/>
      <c r="BN141" s="7">
        <f>ROUND(BN4+BN10+BN23+SUM(BN27:BN29)+SUM(BN37:BN45)+BN50+BN57+BN68+BN73+BN84+BN92+SUM(BN99:BN103)+SUM(BN109:BN110)+BN118+BN122+SUM(BN130:BN140),5)</f>
        <v>40405.42</v>
      </c>
      <c r="BO141" s="8"/>
      <c r="BP141" s="7">
        <f>ROUND((BL141-BN141),5)</f>
        <v>9975.16</v>
      </c>
      <c r="BQ141" s="8"/>
      <c r="BR141" s="9">
        <f>ROUND(IF(BN141=0, IF(BL141=0, 0, 1), BL141/BN141),5)</f>
        <v>1.24688</v>
      </c>
      <c r="BS141" s="8"/>
      <c r="BT141" s="7">
        <f>ROUND(BT4+BT10+BT23+SUM(BT27:BT29)+SUM(BT37:BT45)+BT50+BT57+BT68+BT73+BT84+BT92+SUM(BT99:BT103)+SUM(BT109:BT110)+BT118+BT122+SUM(BT130:BT140),5)</f>
        <v>67074.350000000006</v>
      </c>
      <c r="BU141" s="8"/>
      <c r="BV141" s="7">
        <f>ROUND(BV4+BV10+BV23+SUM(BV27:BV29)+SUM(BV37:BV45)+BV50+BV57+BV68+BV73+BV84+BV92+SUM(BV99:BV103)+SUM(BV109:BV110)+BV118+BV122+SUM(BV130:BV140),5)</f>
        <v>68722.92</v>
      </c>
      <c r="BW141" s="8"/>
      <c r="BX141" s="7">
        <f>ROUND((BT141-BV141),5)</f>
        <v>-1648.57</v>
      </c>
      <c r="BY141" s="8"/>
      <c r="BZ141" s="9">
        <f>ROUND(IF(BV141=0, IF(BT141=0, 0, 1), BT141/BV141),5)</f>
        <v>0.97601000000000004</v>
      </c>
      <c r="CA141" s="8"/>
      <c r="CB141" s="7">
        <f>ROUND(CB4+CB10+CB23+SUM(CB27:CB29)+SUM(CB37:CB45)+CB50+CB57+CB68+CB73+CB84+CB92+SUM(CB99:CB103)+SUM(CB109:CB110)+CB118+CB122+SUM(CB130:CB140),5)</f>
        <v>26941.52</v>
      </c>
      <c r="CC141" s="8"/>
      <c r="CD141" s="7">
        <f>ROUND(CD4+CD10+CD23+SUM(CD27:CD29)+SUM(CD37:CD45)+CD50+CD57+CD68+CD73+CD84+CD92+SUM(CD99:CD103)+SUM(CD109:CD110)+CD118+CD122+SUM(CD130:CD140),5)</f>
        <v>4585.88</v>
      </c>
      <c r="CE141" s="8"/>
      <c r="CF141" s="7">
        <f>ROUND((CB141-CD141),5)</f>
        <v>22355.64</v>
      </c>
      <c r="CG141" s="8"/>
      <c r="CH141" s="9">
        <f>ROUND(IF(CD141=0, IF(CB141=0, 0, 1), CB141/CD141),5)</f>
        <v>5.8748899999999997</v>
      </c>
      <c r="CI141" s="8"/>
      <c r="CJ141" s="7">
        <f>ROUND(H141+P141+X141+AF141+AN141+AV141+BD141+BL141+BT141+CB141,5)</f>
        <v>846187.97</v>
      </c>
      <c r="CK141" s="8"/>
      <c r="CL141" s="7">
        <f>ROUND(J141+R141+Z141+AH141+AP141+AX141+BF141+BN141+BV141+CD141,5)</f>
        <v>690352.15</v>
      </c>
      <c r="CM141" s="8"/>
      <c r="CN141" s="7">
        <f>ROUND((CJ141-CL141),5)</f>
        <v>155835.82</v>
      </c>
      <c r="CO141" s="8"/>
      <c r="CP141" s="9">
        <f>ROUND(IF(CL141=0, IF(CJ141=0, 0, 1), CJ141/CL141),5)</f>
        <v>1.22573</v>
      </c>
    </row>
    <row r="142" spans="1:94" ht="28.8" customHeight="1" x14ac:dyDescent="0.3">
      <c r="A142" s="2"/>
      <c r="B142" s="2"/>
      <c r="C142" s="2"/>
      <c r="D142" s="2" t="s">
        <v>154</v>
      </c>
      <c r="E142" s="2"/>
      <c r="F142" s="2"/>
      <c r="G142" s="2"/>
      <c r="H142" s="7"/>
      <c r="I142" s="8"/>
      <c r="J142" s="7"/>
      <c r="K142" s="8"/>
      <c r="L142" s="7"/>
      <c r="M142" s="8"/>
      <c r="N142" s="9"/>
      <c r="O142" s="8"/>
      <c r="P142" s="7"/>
      <c r="Q142" s="8"/>
      <c r="R142" s="7"/>
      <c r="S142" s="8"/>
      <c r="T142" s="7"/>
      <c r="U142" s="8"/>
      <c r="V142" s="9"/>
      <c r="W142" s="8"/>
      <c r="X142" s="7"/>
      <c r="Y142" s="8"/>
      <c r="Z142" s="7"/>
      <c r="AA142" s="8"/>
      <c r="AB142" s="7"/>
      <c r="AC142" s="8"/>
      <c r="AD142" s="9"/>
      <c r="AE142" s="8"/>
      <c r="AF142" s="7"/>
      <c r="AG142" s="8"/>
      <c r="AH142" s="7"/>
      <c r="AI142" s="8"/>
      <c r="AJ142" s="7"/>
      <c r="AK142" s="8"/>
      <c r="AL142" s="9"/>
      <c r="AM142" s="8"/>
      <c r="AN142" s="7"/>
      <c r="AO142" s="8"/>
      <c r="AP142" s="7"/>
      <c r="AQ142" s="8"/>
      <c r="AR142" s="7"/>
      <c r="AS142" s="8"/>
      <c r="AT142" s="9"/>
      <c r="AU142" s="8"/>
      <c r="AV142" s="7"/>
      <c r="AW142" s="8"/>
      <c r="AX142" s="7"/>
      <c r="AY142" s="8"/>
      <c r="AZ142" s="7"/>
      <c r="BA142" s="8"/>
      <c r="BB142" s="9"/>
      <c r="BC142" s="8"/>
      <c r="BD142" s="7"/>
      <c r="BE142" s="8"/>
      <c r="BF142" s="7"/>
      <c r="BG142" s="8"/>
      <c r="BH142" s="7"/>
      <c r="BI142" s="8"/>
      <c r="BJ142" s="9"/>
      <c r="BK142" s="8"/>
      <c r="BL142" s="7"/>
      <c r="BM142" s="8"/>
      <c r="BN142" s="7"/>
      <c r="BO142" s="8"/>
      <c r="BP142" s="7"/>
      <c r="BQ142" s="8"/>
      <c r="BR142" s="9"/>
      <c r="BS142" s="8"/>
      <c r="BT142" s="7"/>
      <c r="BU142" s="8"/>
      <c r="BV142" s="7"/>
      <c r="BW142" s="8"/>
      <c r="BX142" s="7"/>
      <c r="BY142" s="8"/>
      <c r="BZ142" s="9"/>
      <c r="CA142" s="8"/>
      <c r="CB142" s="7"/>
      <c r="CC142" s="8"/>
      <c r="CD142" s="7"/>
      <c r="CE142" s="8"/>
      <c r="CF142" s="7"/>
      <c r="CG142" s="8"/>
      <c r="CH142" s="9"/>
      <c r="CI142" s="8"/>
      <c r="CJ142" s="7"/>
      <c r="CK142" s="8"/>
      <c r="CL142" s="7"/>
      <c r="CM142" s="8"/>
      <c r="CN142" s="7"/>
      <c r="CO142" s="8"/>
      <c r="CP142" s="9"/>
    </row>
    <row r="143" spans="1:94" ht="15" hidden="1" thickBot="1" x14ac:dyDescent="0.35">
      <c r="A143" s="2"/>
      <c r="B143" s="2"/>
      <c r="C143" s="2"/>
      <c r="D143" s="2"/>
      <c r="E143" s="2" t="s">
        <v>155</v>
      </c>
      <c r="F143" s="2"/>
      <c r="G143" s="2"/>
      <c r="H143" s="12"/>
      <c r="I143" s="8"/>
      <c r="J143" s="7"/>
      <c r="K143" s="8"/>
      <c r="L143" s="7"/>
      <c r="M143" s="8"/>
      <c r="N143" s="9"/>
      <c r="O143" s="8"/>
      <c r="P143" s="12"/>
      <c r="Q143" s="8"/>
      <c r="R143" s="7"/>
      <c r="S143" s="8"/>
      <c r="T143" s="7"/>
      <c r="U143" s="8"/>
      <c r="V143" s="9"/>
      <c r="W143" s="8"/>
      <c r="X143" s="12"/>
      <c r="Y143" s="8"/>
      <c r="Z143" s="7"/>
      <c r="AA143" s="8"/>
      <c r="AB143" s="7"/>
      <c r="AC143" s="8"/>
      <c r="AD143" s="9"/>
      <c r="AE143" s="8"/>
      <c r="AF143" s="12"/>
      <c r="AG143" s="8"/>
      <c r="AH143" s="7"/>
      <c r="AI143" s="8"/>
      <c r="AJ143" s="7"/>
      <c r="AK143" s="8"/>
      <c r="AL143" s="9"/>
      <c r="AM143" s="8"/>
      <c r="AN143" s="12"/>
      <c r="AO143" s="8"/>
      <c r="AP143" s="7"/>
      <c r="AQ143" s="8"/>
      <c r="AR143" s="7"/>
      <c r="AS143" s="8"/>
      <c r="AT143" s="9"/>
      <c r="AU143" s="8"/>
      <c r="AV143" s="12"/>
      <c r="AW143" s="8"/>
      <c r="AX143" s="7"/>
      <c r="AY143" s="8"/>
      <c r="AZ143" s="7"/>
      <c r="BA143" s="8"/>
      <c r="BB143" s="9"/>
      <c r="BC143" s="8"/>
      <c r="BD143" s="12"/>
      <c r="BE143" s="8"/>
      <c r="BF143" s="7"/>
      <c r="BG143" s="8"/>
      <c r="BH143" s="7"/>
      <c r="BI143" s="8"/>
      <c r="BJ143" s="9"/>
      <c r="BK143" s="8"/>
      <c r="BL143" s="12"/>
      <c r="BM143" s="8"/>
      <c r="BN143" s="7"/>
      <c r="BO143" s="8"/>
      <c r="BP143" s="7"/>
      <c r="BQ143" s="8"/>
      <c r="BR143" s="9"/>
      <c r="BS143" s="8"/>
      <c r="BT143" s="12"/>
      <c r="BU143" s="8"/>
      <c r="BV143" s="7"/>
      <c r="BW143" s="8"/>
      <c r="BX143" s="7"/>
      <c r="BY143" s="8"/>
      <c r="BZ143" s="9"/>
      <c r="CA143" s="8"/>
      <c r="CB143" s="12"/>
      <c r="CC143" s="8"/>
      <c r="CD143" s="12"/>
      <c r="CE143" s="8"/>
      <c r="CF143" s="12"/>
      <c r="CG143" s="8"/>
      <c r="CH143" s="13"/>
      <c r="CI143" s="8"/>
      <c r="CJ143" s="12"/>
      <c r="CK143" s="8"/>
      <c r="CL143" s="12"/>
      <c r="CM143" s="8"/>
      <c r="CN143" s="12"/>
      <c r="CO143" s="8"/>
      <c r="CP143" s="13"/>
    </row>
    <row r="144" spans="1:94" ht="15" hidden="1" thickBot="1" x14ac:dyDescent="0.35">
      <c r="A144" s="2"/>
      <c r="B144" s="2"/>
      <c r="C144" s="2"/>
      <c r="D144" s="2" t="s">
        <v>156</v>
      </c>
      <c r="E144" s="2"/>
      <c r="F144" s="2"/>
      <c r="G144" s="2"/>
      <c r="H144" s="14"/>
      <c r="I144" s="8"/>
      <c r="J144" s="10"/>
      <c r="K144" s="8"/>
      <c r="L144" s="10"/>
      <c r="M144" s="8"/>
      <c r="N144" s="11"/>
      <c r="O144" s="8"/>
      <c r="P144" s="14"/>
      <c r="Q144" s="8"/>
      <c r="R144" s="10"/>
      <c r="S144" s="8"/>
      <c r="T144" s="10"/>
      <c r="U144" s="8"/>
      <c r="V144" s="11"/>
      <c r="W144" s="8"/>
      <c r="X144" s="14"/>
      <c r="Y144" s="8"/>
      <c r="Z144" s="10"/>
      <c r="AA144" s="8"/>
      <c r="AB144" s="10"/>
      <c r="AC144" s="8"/>
      <c r="AD144" s="11"/>
      <c r="AE144" s="8"/>
      <c r="AF144" s="14"/>
      <c r="AG144" s="8"/>
      <c r="AH144" s="10"/>
      <c r="AI144" s="8"/>
      <c r="AJ144" s="10"/>
      <c r="AK144" s="8"/>
      <c r="AL144" s="11"/>
      <c r="AM144" s="8"/>
      <c r="AN144" s="14"/>
      <c r="AO144" s="8"/>
      <c r="AP144" s="10"/>
      <c r="AQ144" s="8"/>
      <c r="AR144" s="10"/>
      <c r="AS144" s="8"/>
      <c r="AT144" s="11"/>
      <c r="AU144" s="8"/>
      <c r="AV144" s="14"/>
      <c r="AW144" s="8"/>
      <c r="AX144" s="10"/>
      <c r="AY144" s="8"/>
      <c r="AZ144" s="10"/>
      <c r="BA144" s="8"/>
      <c r="BB144" s="11"/>
      <c r="BC144" s="8"/>
      <c r="BD144" s="14"/>
      <c r="BE144" s="8"/>
      <c r="BF144" s="10"/>
      <c r="BG144" s="8"/>
      <c r="BH144" s="10"/>
      <c r="BI144" s="8"/>
      <c r="BJ144" s="11"/>
      <c r="BK144" s="8"/>
      <c r="BL144" s="14"/>
      <c r="BM144" s="8"/>
      <c r="BN144" s="10"/>
      <c r="BO144" s="8"/>
      <c r="BP144" s="10"/>
      <c r="BQ144" s="8"/>
      <c r="BR144" s="11"/>
      <c r="BS144" s="8"/>
      <c r="BT144" s="14"/>
      <c r="BU144" s="8"/>
      <c r="BV144" s="10"/>
      <c r="BW144" s="8"/>
      <c r="BX144" s="10"/>
      <c r="BY144" s="8"/>
      <c r="BZ144" s="11"/>
      <c r="CA144" s="8"/>
      <c r="CB144" s="14"/>
      <c r="CC144" s="8"/>
      <c r="CD144" s="14"/>
      <c r="CE144" s="8"/>
      <c r="CF144" s="14"/>
      <c r="CG144" s="8"/>
      <c r="CH144" s="15"/>
      <c r="CI144" s="8"/>
      <c r="CJ144" s="14"/>
      <c r="CK144" s="8"/>
      <c r="CL144" s="14"/>
      <c r="CM144" s="8"/>
      <c r="CN144" s="14"/>
      <c r="CO144" s="8"/>
      <c r="CP144" s="15"/>
    </row>
    <row r="145" spans="1:94" ht="28.8" customHeight="1" x14ac:dyDescent="0.3">
      <c r="A145" s="2"/>
      <c r="B145" s="2"/>
      <c r="C145" s="2" t="s">
        <v>157</v>
      </c>
      <c r="D145" s="2"/>
      <c r="E145" s="2"/>
      <c r="F145" s="2"/>
      <c r="G145" s="2"/>
      <c r="H145" s="7">
        <f>ROUND(H141-H144,5)</f>
        <v>34170.629999999997</v>
      </c>
      <c r="I145" s="8"/>
      <c r="J145" s="7">
        <f>ROUND(J141-J144,5)</f>
        <v>14140.41</v>
      </c>
      <c r="K145" s="8"/>
      <c r="L145" s="7">
        <f>ROUND((H145-J145),5)</f>
        <v>20030.22</v>
      </c>
      <c r="M145" s="8"/>
      <c r="N145" s="9">
        <f>ROUND(IF(J145=0, IF(H145=0, 0, 1), H145/J145),5)</f>
        <v>2.4165199999999998</v>
      </c>
      <c r="O145" s="8"/>
      <c r="P145" s="7">
        <f>ROUND(P141-P144,5)</f>
        <v>48316.75</v>
      </c>
      <c r="Q145" s="8"/>
      <c r="R145" s="7">
        <f>ROUND(R141-R144,5)</f>
        <v>28850.42</v>
      </c>
      <c r="S145" s="8"/>
      <c r="T145" s="7">
        <f>ROUND((P145-R145),5)</f>
        <v>19466.330000000002</v>
      </c>
      <c r="U145" s="8"/>
      <c r="V145" s="9">
        <f>ROUND(IF(R145=0, IF(P145=0, 0, 1), P145/R145),5)</f>
        <v>1.6747300000000001</v>
      </c>
      <c r="W145" s="8"/>
      <c r="X145" s="7">
        <f>ROUND(X141-X144,5)</f>
        <v>87534.61</v>
      </c>
      <c r="Y145" s="8"/>
      <c r="Z145" s="7">
        <f>ROUND(Z141-Z144,5)</f>
        <v>99272.92</v>
      </c>
      <c r="AA145" s="8"/>
      <c r="AB145" s="7">
        <f>ROUND((X145-Z145),5)</f>
        <v>-11738.31</v>
      </c>
      <c r="AC145" s="8"/>
      <c r="AD145" s="9">
        <f>ROUND(IF(Z145=0, IF(X145=0, 0, 1), X145/Z145),5)</f>
        <v>0.88175999999999999</v>
      </c>
      <c r="AE145" s="8"/>
      <c r="AF145" s="7">
        <f>ROUND(AF141-AF144,5)</f>
        <v>161023.51</v>
      </c>
      <c r="AG145" s="8"/>
      <c r="AH145" s="7">
        <f>ROUND(AH141-AH144,5)</f>
        <v>67280.42</v>
      </c>
      <c r="AI145" s="8"/>
      <c r="AJ145" s="7">
        <f>ROUND((AF145-AH145),5)</f>
        <v>93743.09</v>
      </c>
      <c r="AK145" s="8"/>
      <c r="AL145" s="9">
        <f>ROUND(IF(AH145=0, IF(AF145=0, 0, 1), AF145/AH145),5)</f>
        <v>2.3933200000000001</v>
      </c>
      <c r="AM145" s="8"/>
      <c r="AN145" s="7">
        <f>ROUND(AN141-AN144,5)</f>
        <v>62115.040000000001</v>
      </c>
      <c r="AO145" s="8"/>
      <c r="AP145" s="7">
        <f>ROUND(AP141-AP144,5)</f>
        <v>82880.42</v>
      </c>
      <c r="AQ145" s="8"/>
      <c r="AR145" s="7">
        <f>ROUND((AN145-AP145),5)</f>
        <v>-20765.38</v>
      </c>
      <c r="AS145" s="8"/>
      <c r="AT145" s="9">
        <f>ROUND(IF(AP145=0, IF(AN145=0, 0, 1), AN145/AP145),5)</f>
        <v>0.74944999999999995</v>
      </c>
      <c r="AU145" s="8"/>
      <c r="AV145" s="7">
        <f>ROUND(AV141-AV144,5)</f>
        <v>202069.93</v>
      </c>
      <c r="AW145" s="8"/>
      <c r="AX145" s="7">
        <f>ROUND(AX141-AX144,5)</f>
        <v>231662.92</v>
      </c>
      <c r="AY145" s="8"/>
      <c r="AZ145" s="7">
        <f>ROUND((AV145-AX145),5)</f>
        <v>-29592.99</v>
      </c>
      <c r="BA145" s="8"/>
      <c r="BB145" s="9">
        <f>ROUND(IF(AX145=0, IF(AV145=0, 0, 1), AV145/AX145),5)</f>
        <v>0.87226000000000004</v>
      </c>
      <c r="BC145" s="8"/>
      <c r="BD145" s="7">
        <f>ROUND(BD141-BD144,5)</f>
        <v>106561.05</v>
      </c>
      <c r="BE145" s="8"/>
      <c r="BF145" s="7">
        <f>ROUND(BF141-BF144,5)</f>
        <v>52550.42</v>
      </c>
      <c r="BG145" s="8"/>
      <c r="BH145" s="7">
        <f>ROUND((BD145-BF145),5)</f>
        <v>54010.63</v>
      </c>
      <c r="BI145" s="8"/>
      <c r="BJ145" s="9">
        <f>ROUND(IF(BF145=0, IF(BD145=0, 0, 1), BD145/BF145),5)</f>
        <v>2.02779</v>
      </c>
      <c r="BK145" s="8"/>
      <c r="BL145" s="7">
        <f>ROUND(BL141-BL144,5)</f>
        <v>50380.58</v>
      </c>
      <c r="BM145" s="8"/>
      <c r="BN145" s="7">
        <f>ROUND(BN141-BN144,5)</f>
        <v>40405.42</v>
      </c>
      <c r="BO145" s="8"/>
      <c r="BP145" s="7">
        <f>ROUND((BL145-BN145),5)</f>
        <v>9975.16</v>
      </c>
      <c r="BQ145" s="8"/>
      <c r="BR145" s="9">
        <f>ROUND(IF(BN145=0, IF(BL145=0, 0, 1), BL145/BN145),5)</f>
        <v>1.24688</v>
      </c>
      <c r="BS145" s="8"/>
      <c r="BT145" s="7">
        <f>ROUND(BT141-BT144,5)</f>
        <v>67074.350000000006</v>
      </c>
      <c r="BU145" s="8"/>
      <c r="BV145" s="7">
        <f>ROUND(BV141-BV144,5)</f>
        <v>68722.92</v>
      </c>
      <c r="BW145" s="8"/>
      <c r="BX145" s="7">
        <f>ROUND((BT145-BV145),5)</f>
        <v>-1648.57</v>
      </c>
      <c r="BY145" s="8"/>
      <c r="BZ145" s="9">
        <f>ROUND(IF(BV145=0, IF(BT145=0, 0, 1), BT145/BV145),5)</f>
        <v>0.97601000000000004</v>
      </c>
      <c r="CA145" s="8"/>
      <c r="CB145" s="7">
        <f>ROUND(CB141-CB144,5)</f>
        <v>26941.52</v>
      </c>
      <c r="CC145" s="8"/>
      <c r="CD145" s="7">
        <f>ROUND(CD141-CD144,5)</f>
        <v>4585.88</v>
      </c>
      <c r="CE145" s="8"/>
      <c r="CF145" s="7">
        <f>ROUND((CB145-CD145),5)</f>
        <v>22355.64</v>
      </c>
      <c r="CG145" s="8"/>
      <c r="CH145" s="9">
        <f>ROUND(IF(CD145=0, IF(CB145=0, 0, 1), CB145/CD145),5)</f>
        <v>5.8748899999999997</v>
      </c>
      <c r="CI145" s="8"/>
      <c r="CJ145" s="7">
        <f>ROUND(H145+P145+X145+AF145+AN145+AV145+BD145+BL145+BT145+CB145,5)</f>
        <v>846187.97</v>
      </c>
      <c r="CK145" s="8"/>
      <c r="CL145" s="7">
        <f>ROUND(J145+R145+Z145+AH145+AP145+AX145+BF145+BN145+BV145+CD145,5)</f>
        <v>690352.15</v>
      </c>
      <c r="CM145" s="8"/>
      <c r="CN145" s="7">
        <f>ROUND((CJ145-CL145),5)</f>
        <v>155835.82</v>
      </c>
      <c r="CO145" s="8"/>
      <c r="CP145" s="9">
        <f>ROUND(IF(CL145=0, IF(CJ145=0, 0, 1), CJ145/CL145),5)</f>
        <v>1.22573</v>
      </c>
    </row>
    <row r="146" spans="1:94" ht="28.8" customHeight="1" x14ac:dyDescent="0.3">
      <c r="A146" s="2"/>
      <c r="B146" s="2"/>
      <c r="C146" s="2"/>
      <c r="D146" s="2" t="s">
        <v>158</v>
      </c>
      <c r="E146" s="2"/>
      <c r="F146" s="2"/>
      <c r="G146" s="2"/>
      <c r="H146" s="7"/>
      <c r="I146" s="8"/>
      <c r="J146" s="7"/>
      <c r="K146" s="8"/>
      <c r="L146" s="7"/>
      <c r="M146" s="8"/>
      <c r="N146" s="9"/>
      <c r="O146" s="8"/>
      <c r="P146" s="7"/>
      <c r="Q146" s="8"/>
      <c r="R146" s="7"/>
      <c r="S146" s="8"/>
      <c r="T146" s="7"/>
      <c r="U146" s="8"/>
      <c r="V146" s="9"/>
      <c r="W146" s="8"/>
      <c r="X146" s="7"/>
      <c r="Y146" s="8"/>
      <c r="Z146" s="7"/>
      <c r="AA146" s="8"/>
      <c r="AB146" s="7"/>
      <c r="AC146" s="8"/>
      <c r="AD146" s="9"/>
      <c r="AE146" s="8"/>
      <c r="AF146" s="7"/>
      <c r="AG146" s="8"/>
      <c r="AH146" s="7"/>
      <c r="AI146" s="8"/>
      <c r="AJ146" s="7"/>
      <c r="AK146" s="8"/>
      <c r="AL146" s="9"/>
      <c r="AM146" s="8"/>
      <c r="AN146" s="7"/>
      <c r="AO146" s="8"/>
      <c r="AP146" s="7"/>
      <c r="AQ146" s="8"/>
      <c r="AR146" s="7"/>
      <c r="AS146" s="8"/>
      <c r="AT146" s="9"/>
      <c r="AU146" s="8"/>
      <c r="AV146" s="7"/>
      <c r="AW146" s="8"/>
      <c r="AX146" s="7"/>
      <c r="AY146" s="8"/>
      <c r="AZ146" s="7"/>
      <c r="BA146" s="8"/>
      <c r="BB146" s="9"/>
      <c r="BC146" s="8"/>
      <c r="BD146" s="7"/>
      <c r="BE146" s="8"/>
      <c r="BF146" s="7"/>
      <c r="BG146" s="8"/>
      <c r="BH146" s="7"/>
      <c r="BI146" s="8"/>
      <c r="BJ146" s="9"/>
      <c r="BK146" s="8"/>
      <c r="BL146" s="7"/>
      <c r="BM146" s="8"/>
      <c r="BN146" s="7"/>
      <c r="BO146" s="8"/>
      <c r="BP146" s="7"/>
      <c r="BQ146" s="8"/>
      <c r="BR146" s="9"/>
      <c r="BS146" s="8"/>
      <c r="BT146" s="7"/>
      <c r="BU146" s="8"/>
      <c r="BV146" s="7"/>
      <c r="BW146" s="8"/>
      <c r="BX146" s="7"/>
      <c r="BY146" s="8"/>
      <c r="BZ146" s="9"/>
      <c r="CA146" s="8"/>
      <c r="CB146" s="7"/>
      <c r="CC146" s="8"/>
      <c r="CD146" s="7"/>
      <c r="CE146" s="8"/>
      <c r="CF146" s="7"/>
      <c r="CG146" s="8"/>
      <c r="CH146" s="9"/>
      <c r="CI146" s="8"/>
      <c r="CJ146" s="7"/>
      <c r="CK146" s="8"/>
      <c r="CL146" s="7"/>
      <c r="CM146" s="8"/>
      <c r="CN146" s="7"/>
      <c r="CO146" s="8"/>
      <c r="CP146" s="9"/>
    </row>
    <row r="147" spans="1:94" x14ac:dyDescent="0.3">
      <c r="A147" s="2"/>
      <c r="B147" s="2"/>
      <c r="C147" s="2"/>
      <c r="D147" s="2"/>
      <c r="E147" s="2" t="s">
        <v>159</v>
      </c>
      <c r="F147" s="2"/>
      <c r="G147" s="2"/>
      <c r="H147" s="7"/>
      <c r="I147" s="8"/>
      <c r="J147" s="7"/>
      <c r="K147" s="8"/>
      <c r="L147" s="7"/>
      <c r="M147" s="8"/>
      <c r="N147" s="9"/>
      <c r="O147" s="8"/>
      <c r="P147" s="7"/>
      <c r="Q147" s="8"/>
      <c r="R147" s="7"/>
      <c r="S147" s="8"/>
      <c r="T147" s="7"/>
      <c r="U147" s="8"/>
      <c r="V147" s="9"/>
      <c r="W147" s="8"/>
      <c r="X147" s="7"/>
      <c r="Y147" s="8"/>
      <c r="Z147" s="7"/>
      <c r="AA147" s="8"/>
      <c r="AB147" s="7"/>
      <c r="AC147" s="8"/>
      <c r="AD147" s="9"/>
      <c r="AE147" s="8"/>
      <c r="AF147" s="7"/>
      <c r="AG147" s="8"/>
      <c r="AH147" s="7"/>
      <c r="AI147" s="8"/>
      <c r="AJ147" s="7"/>
      <c r="AK147" s="8"/>
      <c r="AL147" s="9"/>
      <c r="AM147" s="8"/>
      <c r="AN147" s="7"/>
      <c r="AO147" s="8"/>
      <c r="AP147" s="7"/>
      <c r="AQ147" s="8"/>
      <c r="AR147" s="7"/>
      <c r="AS147" s="8"/>
      <c r="AT147" s="9"/>
      <c r="AU147" s="8"/>
      <c r="AV147" s="7"/>
      <c r="AW147" s="8"/>
      <c r="AX147" s="7"/>
      <c r="AY147" s="8"/>
      <c r="AZ147" s="7"/>
      <c r="BA147" s="8"/>
      <c r="BB147" s="9"/>
      <c r="BC147" s="8"/>
      <c r="BD147" s="7"/>
      <c r="BE147" s="8"/>
      <c r="BF147" s="7"/>
      <c r="BG147" s="8"/>
      <c r="BH147" s="7"/>
      <c r="BI147" s="8"/>
      <c r="BJ147" s="9"/>
      <c r="BK147" s="8"/>
      <c r="BL147" s="7"/>
      <c r="BM147" s="8"/>
      <c r="BN147" s="7"/>
      <c r="BO147" s="8"/>
      <c r="BP147" s="7"/>
      <c r="BQ147" s="8"/>
      <c r="BR147" s="9"/>
      <c r="BS147" s="8"/>
      <c r="BT147" s="7"/>
      <c r="BU147" s="8"/>
      <c r="BV147" s="7"/>
      <c r="BW147" s="8"/>
      <c r="BX147" s="7"/>
      <c r="BY147" s="8"/>
      <c r="BZ147" s="9"/>
      <c r="CA147" s="8"/>
      <c r="CB147" s="7"/>
      <c r="CC147" s="8"/>
      <c r="CD147" s="7"/>
      <c r="CE147" s="8"/>
      <c r="CF147" s="7"/>
      <c r="CG147" s="8"/>
      <c r="CH147" s="9"/>
      <c r="CI147" s="8"/>
      <c r="CJ147" s="7"/>
      <c r="CK147" s="8"/>
      <c r="CL147" s="7"/>
      <c r="CM147" s="8"/>
      <c r="CN147" s="7"/>
      <c r="CO147" s="8"/>
      <c r="CP147" s="9"/>
    </row>
    <row r="148" spans="1:94" x14ac:dyDescent="0.3">
      <c r="A148" s="2"/>
      <c r="B148" s="2"/>
      <c r="C148" s="2"/>
      <c r="D148" s="2"/>
      <c r="E148" s="2"/>
      <c r="F148" s="2" t="s">
        <v>160</v>
      </c>
      <c r="G148" s="2"/>
      <c r="H148" s="7">
        <v>1556</v>
      </c>
      <c r="I148" s="8"/>
      <c r="J148" s="7">
        <v>500</v>
      </c>
      <c r="K148" s="8"/>
      <c r="L148" s="7">
        <f>ROUND((H148-J148),5)</f>
        <v>1056</v>
      </c>
      <c r="M148" s="8"/>
      <c r="N148" s="9">
        <f>ROUND(IF(J148=0, IF(H148=0, 0, 1), H148/J148),5)</f>
        <v>3.1120000000000001</v>
      </c>
      <c r="O148" s="8"/>
      <c r="P148" s="7"/>
      <c r="Q148" s="8"/>
      <c r="R148" s="7"/>
      <c r="S148" s="8"/>
      <c r="T148" s="7"/>
      <c r="U148" s="8"/>
      <c r="V148" s="9"/>
      <c r="W148" s="8"/>
      <c r="X148" s="7"/>
      <c r="Y148" s="8"/>
      <c r="Z148" s="7">
        <v>4000</v>
      </c>
      <c r="AA148" s="8"/>
      <c r="AB148" s="7">
        <f>ROUND((X148-Z148),5)</f>
        <v>-4000</v>
      </c>
      <c r="AC148" s="8"/>
      <c r="AD148" s="9"/>
      <c r="AE148" s="8"/>
      <c r="AF148" s="7"/>
      <c r="AG148" s="8"/>
      <c r="AH148" s="7"/>
      <c r="AI148" s="8"/>
      <c r="AJ148" s="7"/>
      <c r="AK148" s="8"/>
      <c r="AL148" s="9"/>
      <c r="AM148" s="8"/>
      <c r="AN148" s="7"/>
      <c r="AO148" s="8"/>
      <c r="AP148" s="7"/>
      <c r="AQ148" s="8"/>
      <c r="AR148" s="7"/>
      <c r="AS148" s="8"/>
      <c r="AT148" s="9"/>
      <c r="AU148" s="8"/>
      <c r="AV148" s="7"/>
      <c r="AW148" s="8"/>
      <c r="AX148" s="7"/>
      <c r="AY148" s="8"/>
      <c r="AZ148" s="7"/>
      <c r="BA148" s="8"/>
      <c r="BB148" s="9"/>
      <c r="BC148" s="8"/>
      <c r="BD148" s="7"/>
      <c r="BE148" s="8"/>
      <c r="BF148" s="7"/>
      <c r="BG148" s="8"/>
      <c r="BH148" s="7"/>
      <c r="BI148" s="8"/>
      <c r="BJ148" s="9"/>
      <c r="BK148" s="8"/>
      <c r="BL148" s="7">
        <v>95</v>
      </c>
      <c r="BM148" s="8"/>
      <c r="BN148" s="7"/>
      <c r="BO148" s="8"/>
      <c r="BP148" s="7">
        <f>ROUND((BL148-BN148),5)</f>
        <v>95</v>
      </c>
      <c r="BQ148" s="8"/>
      <c r="BR148" s="9">
        <f>ROUND(IF(BN148=0, IF(BL148=0, 0, 1), BL148/BN148),5)</f>
        <v>1</v>
      </c>
      <c r="BS148" s="8"/>
      <c r="BT148" s="7"/>
      <c r="BU148" s="8"/>
      <c r="BV148" s="7"/>
      <c r="BW148" s="8"/>
      <c r="BX148" s="7"/>
      <c r="BY148" s="8"/>
      <c r="BZ148" s="9"/>
      <c r="CA148" s="8"/>
      <c r="CB148" s="7"/>
      <c r="CC148" s="8"/>
      <c r="CD148" s="7"/>
      <c r="CE148" s="8"/>
      <c r="CF148" s="7"/>
      <c r="CG148" s="8"/>
      <c r="CH148" s="9"/>
      <c r="CI148" s="8"/>
      <c r="CJ148" s="7">
        <f>ROUND(H148+P148+X148+AF148+AN148+AV148+BD148+BL148+BT148+CB148,5)</f>
        <v>1651</v>
      </c>
      <c r="CK148" s="8"/>
      <c r="CL148" s="7">
        <f>ROUND(J148+R148+Z148+AH148+AP148+AX148+BF148+BN148+BV148+CD148,5)</f>
        <v>4500</v>
      </c>
      <c r="CM148" s="8"/>
      <c r="CN148" s="7">
        <f>ROUND((CJ148-CL148),5)</f>
        <v>-2849</v>
      </c>
      <c r="CO148" s="8"/>
      <c r="CP148" s="9">
        <f>ROUND(IF(CL148=0, IF(CJ148=0, 0, 1), CJ148/CL148),5)</f>
        <v>0.36688999999999999</v>
      </c>
    </row>
    <row r="149" spans="1:94" ht="15" thickBot="1" x14ac:dyDescent="0.35">
      <c r="A149" s="2"/>
      <c r="B149" s="2"/>
      <c r="C149" s="2"/>
      <c r="D149" s="2"/>
      <c r="E149" s="2"/>
      <c r="F149" s="2" t="s">
        <v>161</v>
      </c>
      <c r="G149" s="2"/>
      <c r="H149" s="10">
        <v>310.8</v>
      </c>
      <c r="I149" s="8"/>
      <c r="J149" s="10"/>
      <c r="K149" s="8"/>
      <c r="L149" s="10"/>
      <c r="M149" s="8"/>
      <c r="N149" s="11"/>
      <c r="O149" s="8"/>
      <c r="P149" s="10">
        <v>3544.66</v>
      </c>
      <c r="Q149" s="8"/>
      <c r="R149" s="10"/>
      <c r="S149" s="8"/>
      <c r="T149" s="10"/>
      <c r="U149" s="8"/>
      <c r="V149" s="11"/>
      <c r="W149" s="8"/>
      <c r="X149" s="10"/>
      <c r="Y149" s="8"/>
      <c r="Z149" s="10"/>
      <c r="AA149" s="8"/>
      <c r="AB149" s="10"/>
      <c r="AC149" s="8"/>
      <c r="AD149" s="11"/>
      <c r="AE149" s="8"/>
      <c r="AF149" s="10">
        <v>506.23</v>
      </c>
      <c r="AG149" s="8"/>
      <c r="AH149" s="10"/>
      <c r="AI149" s="8"/>
      <c r="AJ149" s="10"/>
      <c r="AK149" s="8"/>
      <c r="AL149" s="11"/>
      <c r="AM149" s="8"/>
      <c r="AN149" s="10"/>
      <c r="AO149" s="8"/>
      <c r="AP149" s="10"/>
      <c r="AQ149" s="8"/>
      <c r="AR149" s="10"/>
      <c r="AS149" s="8"/>
      <c r="AT149" s="11"/>
      <c r="AU149" s="8"/>
      <c r="AV149" s="10"/>
      <c r="AW149" s="8"/>
      <c r="AX149" s="10"/>
      <c r="AY149" s="8"/>
      <c r="AZ149" s="10"/>
      <c r="BA149" s="8"/>
      <c r="BB149" s="11"/>
      <c r="BC149" s="8"/>
      <c r="BD149" s="10"/>
      <c r="BE149" s="8"/>
      <c r="BF149" s="10"/>
      <c r="BG149" s="8"/>
      <c r="BH149" s="10"/>
      <c r="BI149" s="8"/>
      <c r="BJ149" s="11"/>
      <c r="BK149" s="8"/>
      <c r="BL149" s="10"/>
      <c r="BM149" s="8"/>
      <c r="BN149" s="10"/>
      <c r="BO149" s="8"/>
      <c r="BP149" s="10"/>
      <c r="BQ149" s="8"/>
      <c r="BR149" s="11"/>
      <c r="BS149" s="8"/>
      <c r="BT149" s="10"/>
      <c r="BU149" s="8"/>
      <c r="BV149" s="10"/>
      <c r="BW149" s="8"/>
      <c r="BX149" s="10"/>
      <c r="BY149" s="8"/>
      <c r="BZ149" s="11"/>
      <c r="CA149" s="8"/>
      <c r="CB149" s="10"/>
      <c r="CC149" s="8"/>
      <c r="CD149" s="10"/>
      <c r="CE149" s="8"/>
      <c r="CF149" s="10"/>
      <c r="CG149" s="8"/>
      <c r="CH149" s="11"/>
      <c r="CI149" s="8"/>
      <c r="CJ149" s="10">
        <f>ROUND(H149+P149+X149+AF149+AN149+AV149+BD149+BL149+BT149+CB149,5)</f>
        <v>4361.6899999999996</v>
      </c>
      <c r="CK149" s="8"/>
      <c r="CL149" s="10"/>
      <c r="CM149" s="8"/>
      <c r="CN149" s="10">
        <f>ROUND((CJ149-CL149),5)</f>
        <v>4361.6899999999996</v>
      </c>
      <c r="CO149" s="8"/>
      <c r="CP149" s="11">
        <f>ROUND(IF(CL149=0, IF(CJ149=0, 0, 1), CJ149/CL149),5)</f>
        <v>1</v>
      </c>
    </row>
    <row r="150" spans="1:94" x14ac:dyDescent="0.3">
      <c r="A150" s="2"/>
      <c r="B150" s="2"/>
      <c r="C150" s="2"/>
      <c r="D150" s="2"/>
      <c r="E150" s="2" t="s">
        <v>162</v>
      </c>
      <c r="F150" s="2"/>
      <c r="G150" s="2"/>
      <c r="H150" s="7">
        <f>ROUND(SUM(H147:H149),5)</f>
        <v>1866.8</v>
      </c>
      <c r="I150" s="8"/>
      <c r="J150" s="7">
        <f>ROUND(SUM(J147:J149),5)</f>
        <v>500</v>
      </c>
      <c r="K150" s="8"/>
      <c r="L150" s="7">
        <f>ROUND((H150-J150),5)</f>
        <v>1366.8</v>
      </c>
      <c r="M150" s="8"/>
      <c r="N150" s="9">
        <f>ROUND(IF(J150=0, IF(H150=0, 0, 1), H150/J150),5)</f>
        <v>3.7336</v>
      </c>
      <c r="O150" s="8"/>
      <c r="P150" s="7">
        <f>ROUND(SUM(P147:P149),5)</f>
        <v>3544.66</v>
      </c>
      <c r="Q150" s="8"/>
      <c r="R150" s="7"/>
      <c r="S150" s="8"/>
      <c r="T150" s="7">
        <f>ROUND((P150-R150),5)</f>
        <v>3544.66</v>
      </c>
      <c r="U150" s="8"/>
      <c r="V150" s="9">
        <f>ROUND(IF(R150=0, IF(P150=0, 0, 1), P150/R150),5)</f>
        <v>1</v>
      </c>
      <c r="W150" s="8"/>
      <c r="X150" s="7"/>
      <c r="Y150" s="8"/>
      <c r="Z150" s="7">
        <f>ROUND(SUM(Z147:Z149),5)</f>
        <v>4000</v>
      </c>
      <c r="AA150" s="8"/>
      <c r="AB150" s="7">
        <f>ROUND((X150-Z150),5)</f>
        <v>-4000</v>
      </c>
      <c r="AC150" s="8"/>
      <c r="AD150" s="9"/>
      <c r="AE150" s="8"/>
      <c r="AF150" s="7">
        <f>ROUND(SUM(AF147:AF149),5)</f>
        <v>506.23</v>
      </c>
      <c r="AG150" s="8"/>
      <c r="AH150" s="7"/>
      <c r="AI150" s="8"/>
      <c r="AJ150" s="7">
        <f>ROUND((AF150-AH150),5)</f>
        <v>506.23</v>
      </c>
      <c r="AK150" s="8"/>
      <c r="AL150" s="9">
        <f>ROUND(IF(AH150=0, IF(AF150=0, 0, 1), AF150/AH150),5)</f>
        <v>1</v>
      </c>
      <c r="AM150" s="8"/>
      <c r="AN150" s="7"/>
      <c r="AO150" s="8"/>
      <c r="AP150" s="7"/>
      <c r="AQ150" s="8"/>
      <c r="AR150" s="7"/>
      <c r="AS150" s="8"/>
      <c r="AT150" s="9"/>
      <c r="AU150" s="8"/>
      <c r="AV150" s="7"/>
      <c r="AW150" s="8"/>
      <c r="AX150" s="7"/>
      <c r="AY150" s="8"/>
      <c r="AZ150" s="7"/>
      <c r="BA150" s="8"/>
      <c r="BB150" s="9"/>
      <c r="BC150" s="8"/>
      <c r="BD150" s="7"/>
      <c r="BE150" s="8"/>
      <c r="BF150" s="7"/>
      <c r="BG150" s="8"/>
      <c r="BH150" s="7"/>
      <c r="BI150" s="8"/>
      <c r="BJ150" s="9"/>
      <c r="BK150" s="8"/>
      <c r="BL150" s="7">
        <f>ROUND(SUM(BL147:BL149),5)</f>
        <v>95</v>
      </c>
      <c r="BM150" s="8"/>
      <c r="BN150" s="7"/>
      <c r="BO150" s="8"/>
      <c r="BP150" s="7">
        <f>ROUND((BL150-BN150),5)</f>
        <v>95</v>
      </c>
      <c r="BQ150" s="8"/>
      <c r="BR150" s="9">
        <f>ROUND(IF(BN150=0, IF(BL150=0, 0, 1), BL150/BN150),5)</f>
        <v>1</v>
      </c>
      <c r="BS150" s="8"/>
      <c r="BT150" s="7"/>
      <c r="BU150" s="8"/>
      <c r="BV150" s="7"/>
      <c r="BW150" s="8"/>
      <c r="BX150" s="7"/>
      <c r="BY150" s="8"/>
      <c r="BZ150" s="9"/>
      <c r="CA150" s="8"/>
      <c r="CB150" s="7"/>
      <c r="CC150" s="8"/>
      <c r="CD150" s="7"/>
      <c r="CE150" s="8"/>
      <c r="CF150" s="7"/>
      <c r="CG150" s="8"/>
      <c r="CH150" s="9"/>
      <c r="CI150" s="8"/>
      <c r="CJ150" s="7">
        <f>ROUND(H150+P150+X150+AF150+AN150+AV150+BD150+BL150+BT150+CB150,5)</f>
        <v>6012.69</v>
      </c>
      <c r="CK150" s="8"/>
      <c r="CL150" s="7">
        <f>ROUND(J150+R150+Z150+AH150+AP150+AX150+BF150+BN150+BV150+CD150,5)</f>
        <v>4500</v>
      </c>
      <c r="CM150" s="8"/>
      <c r="CN150" s="7">
        <f>ROUND((CJ150-CL150),5)</f>
        <v>1512.69</v>
      </c>
      <c r="CO150" s="8"/>
      <c r="CP150" s="9">
        <f>ROUND(IF(CL150=0, IF(CJ150=0, 0, 1), CJ150/CL150),5)</f>
        <v>1.3361499999999999</v>
      </c>
    </row>
    <row r="151" spans="1:94" ht="28.8" customHeight="1" x14ac:dyDescent="0.3">
      <c r="A151" s="2"/>
      <c r="B151" s="2"/>
      <c r="C151" s="2"/>
      <c r="D151" s="2"/>
      <c r="E151" s="2" t="s">
        <v>163</v>
      </c>
      <c r="F151" s="2"/>
      <c r="G151" s="2"/>
      <c r="H151" s="7"/>
      <c r="I151" s="8"/>
      <c r="J151" s="7"/>
      <c r="K151" s="8"/>
      <c r="L151" s="7"/>
      <c r="M151" s="8"/>
      <c r="N151" s="9"/>
      <c r="O151" s="8"/>
      <c r="P151" s="7"/>
      <c r="Q151" s="8"/>
      <c r="R151" s="7"/>
      <c r="S151" s="8"/>
      <c r="T151" s="7"/>
      <c r="U151" s="8"/>
      <c r="V151" s="9"/>
      <c r="W151" s="8"/>
      <c r="X151" s="7"/>
      <c r="Y151" s="8"/>
      <c r="Z151" s="7"/>
      <c r="AA151" s="8"/>
      <c r="AB151" s="7"/>
      <c r="AC151" s="8"/>
      <c r="AD151" s="9"/>
      <c r="AE151" s="8"/>
      <c r="AF151" s="7"/>
      <c r="AG151" s="8"/>
      <c r="AH151" s="7"/>
      <c r="AI151" s="8"/>
      <c r="AJ151" s="7"/>
      <c r="AK151" s="8"/>
      <c r="AL151" s="9"/>
      <c r="AM151" s="8"/>
      <c r="AN151" s="7"/>
      <c r="AO151" s="8"/>
      <c r="AP151" s="7"/>
      <c r="AQ151" s="8"/>
      <c r="AR151" s="7"/>
      <c r="AS151" s="8"/>
      <c r="AT151" s="9"/>
      <c r="AU151" s="8"/>
      <c r="AV151" s="7">
        <v>7302.25</v>
      </c>
      <c r="AW151" s="8"/>
      <c r="AX151" s="7">
        <v>7300</v>
      </c>
      <c r="AY151" s="8"/>
      <c r="AZ151" s="7">
        <f>ROUND((AV151-AX151),5)</f>
        <v>2.25</v>
      </c>
      <c r="BA151" s="8"/>
      <c r="BB151" s="9">
        <f>ROUND(IF(AX151=0, IF(AV151=0, 0, 1), AV151/AX151),5)</f>
        <v>1.00031</v>
      </c>
      <c r="BC151" s="8"/>
      <c r="BD151" s="7"/>
      <c r="BE151" s="8"/>
      <c r="BF151" s="7"/>
      <c r="BG151" s="8"/>
      <c r="BH151" s="7"/>
      <c r="BI151" s="8"/>
      <c r="BJ151" s="9"/>
      <c r="BK151" s="8"/>
      <c r="BL151" s="7"/>
      <c r="BM151" s="8"/>
      <c r="BN151" s="7"/>
      <c r="BO151" s="8"/>
      <c r="BP151" s="7"/>
      <c r="BQ151" s="8"/>
      <c r="BR151" s="9"/>
      <c r="BS151" s="8"/>
      <c r="BT151" s="7"/>
      <c r="BU151" s="8"/>
      <c r="BV151" s="7"/>
      <c r="BW151" s="8"/>
      <c r="BX151" s="7"/>
      <c r="BY151" s="8"/>
      <c r="BZ151" s="9"/>
      <c r="CA151" s="8"/>
      <c r="CB151" s="7"/>
      <c r="CC151" s="8"/>
      <c r="CD151" s="7"/>
      <c r="CE151" s="8"/>
      <c r="CF151" s="7"/>
      <c r="CG151" s="8"/>
      <c r="CH151" s="9"/>
      <c r="CI151" s="8"/>
      <c r="CJ151" s="7">
        <f>ROUND(H151+P151+X151+AF151+AN151+AV151+BD151+BL151+BT151+CB151,5)</f>
        <v>7302.25</v>
      </c>
      <c r="CK151" s="8"/>
      <c r="CL151" s="7">
        <f>ROUND(J151+R151+Z151+AH151+AP151+AX151+BF151+BN151+BV151+CD151,5)</f>
        <v>7300</v>
      </c>
      <c r="CM151" s="8"/>
      <c r="CN151" s="7">
        <f>ROUND((CJ151-CL151),5)</f>
        <v>2.25</v>
      </c>
      <c r="CO151" s="8"/>
      <c r="CP151" s="9">
        <f>ROUND(IF(CL151=0, IF(CJ151=0, 0, 1), CJ151/CL151),5)</f>
        <v>1.00031</v>
      </c>
    </row>
    <row r="152" spans="1:94" x14ac:dyDescent="0.3">
      <c r="A152" s="2"/>
      <c r="B152" s="2"/>
      <c r="C152" s="2"/>
      <c r="D152" s="2"/>
      <c r="E152" s="2" t="s">
        <v>164</v>
      </c>
      <c r="F152" s="2"/>
      <c r="G152" s="2"/>
      <c r="H152" s="7">
        <v>400.73</v>
      </c>
      <c r="I152" s="8"/>
      <c r="J152" s="7">
        <v>225</v>
      </c>
      <c r="K152" s="8"/>
      <c r="L152" s="7">
        <f>ROUND((H152-J152),5)</f>
        <v>175.73</v>
      </c>
      <c r="M152" s="8"/>
      <c r="N152" s="9">
        <f>ROUND(IF(J152=0, IF(H152=0, 0, 1), H152/J152),5)</f>
        <v>1.78102</v>
      </c>
      <c r="O152" s="8"/>
      <c r="P152" s="7">
        <v>199.64</v>
      </c>
      <c r="Q152" s="8"/>
      <c r="R152" s="7">
        <v>225</v>
      </c>
      <c r="S152" s="8"/>
      <c r="T152" s="7">
        <f>ROUND((P152-R152),5)</f>
        <v>-25.36</v>
      </c>
      <c r="U152" s="8"/>
      <c r="V152" s="9">
        <f>ROUND(IF(R152=0, IF(P152=0, 0, 1), P152/R152),5)</f>
        <v>0.88729000000000002</v>
      </c>
      <c r="W152" s="8"/>
      <c r="X152" s="7">
        <v>301.62</v>
      </c>
      <c r="Y152" s="8"/>
      <c r="Z152" s="7">
        <v>225</v>
      </c>
      <c r="AA152" s="8"/>
      <c r="AB152" s="7">
        <f>ROUND((X152-Z152),5)</f>
        <v>76.62</v>
      </c>
      <c r="AC152" s="8"/>
      <c r="AD152" s="9">
        <f>ROUND(IF(Z152=0, IF(X152=0, 0, 1), X152/Z152),5)</f>
        <v>1.34053</v>
      </c>
      <c r="AE152" s="8"/>
      <c r="AF152" s="7">
        <v>201.8</v>
      </c>
      <c r="AG152" s="8"/>
      <c r="AH152" s="7">
        <v>225</v>
      </c>
      <c r="AI152" s="8"/>
      <c r="AJ152" s="7">
        <f>ROUND((AF152-AH152),5)</f>
        <v>-23.2</v>
      </c>
      <c r="AK152" s="8"/>
      <c r="AL152" s="9">
        <f>ROUND(IF(AH152=0, IF(AF152=0, 0, 1), AF152/AH152),5)</f>
        <v>0.89688999999999997</v>
      </c>
      <c r="AM152" s="8"/>
      <c r="AN152" s="7">
        <v>197.48</v>
      </c>
      <c r="AO152" s="8"/>
      <c r="AP152" s="7">
        <v>225</v>
      </c>
      <c r="AQ152" s="8"/>
      <c r="AR152" s="7">
        <f>ROUND((AN152-AP152),5)</f>
        <v>-27.52</v>
      </c>
      <c r="AS152" s="8"/>
      <c r="AT152" s="9">
        <f>ROUND(IF(AP152=0, IF(AN152=0, 0, 1), AN152/AP152),5)</f>
        <v>0.87768999999999997</v>
      </c>
      <c r="AU152" s="8"/>
      <c r="AV152" s="7">
        <v>199.64</v>
      </c>
      <c r="AW152" s="8"/>
      <c r="AX152" s="7">
        <v>225</v>
      </c>
      <c r="AY152" s="8"/>
      <c r="AZ152" s="7">
        <f>ROUND((AV152-AX152),5)</f>
        <v>-25.36</v>
      </c>
      <c r="BA152" s="8"/>
      <c r="BB152" s="9">
        <f>ROUND(IF(AX152=0, IF(AV152=0, 0, 1), AV152/AX152),5)</f>
        <v>0.88729000000000002</v>
      </c>
      <c r="BC152" s="8"/>
      <c r="BD152" s="7">
        <v>215.79</v>
      </c>
      <c r="BE152" s="8"/>
      <c r="BF152" s="7">
        <v>225</v>
      </c>
      <c r="BG152" s="8"/>
      <c r="BH152" s="7">
        <f>ROUND((BD152-BF152),5)</f>
        <v>-9.2100000000000009</v>
      </c>
      <c r="BI152" s="8"/>
      <c r="BJ152" s="9">
        <f>ROUND(IF(BF152=0, IF(BD152=0, 0, 1), BD152/BF152),5)</f>
        <v>0.95906999999999998</v>
      </c>
      <c r="BK152" s="8"/>
      <c r="BL152" s="7">
        <v>330.41</v>
      </c>
      <c r="BM152" s="8"/>
      <c r="BN152" s="7">
        <v>225</v>
      </c>
      <c r="BO152" s="8"/>
      <c r="BP152" s="7">
        <f>ROUND((BL152-BN152),5)</f>
        <v>105.41</v>
      </c>
      <c r="BQ152" s="8"/>
      <c r="BR152" s="9">
        <f>ROUND(IF(BN152=0, IF(BL152=0, 0, 1), BL152/BN152),5)</f>
        <v>1.4684900000000001</v>
      </c>
      <c r="BS152" s="8"/>
      <c r="BT152" s="7">
        <v>214.22</v>
      </c>
      <c r="BU152" s="8"/>
      <c r="BV152" s="7">
        <v>225</v>
      </c>
      <c r="BW152" s="8"/>
      <c r="BX152" s="7">
        <f>ROUND((BT152-BV152),5)</f>
        <v>-10.78</v>
      </c>
      <c r="BY152" s="8"/>
      <c r="BZ152" s="9">
        <f>ROUND(IF(BV152=0, IF(BT152=0, 0, 1), BT152/BV152),5)</f>
        <v>0.95208999999999999</v>
      </c>
      <c r="CA152" s="8"/>
      <c r="CB152" s="7"/>
      <c r="CC152" s="8"/>
      <c r="CD152" s="7">
        <v>58.06</v>
      </c>
      <c r="CE152" s="8"/>
      <c r="CF152" s="7">
        <f>ROUND((CB152-CD152),5)</f>
        <v>-58.06</v>
      </c>
      <c r="CG152" s="8"/>
      <c r="CH152" s="9"/>
      <c r="CI152" s="8"/>
      <c r="CJ152" s="7">
        <f>ROUND(H152+P152+X152+AF152+AN152+AV152+BD152+BL152+BT152+CB152,5)</f>
        <v>2261.33</v>
      </c>
      <c r="CK152" s="8"/>
      <c r="CL152" s="7">
        <f>ROUND(J152+R152+Z152+AH152+AP152+AX152+BF152+BN152+BV152+CD152,5)</f>
        <v>2083.06</v>
      </c>
      <c r="CM152" s="8"/>
      <c r="CN152" s="7">
        <f>ROUND((CJ152-CL152),5)</f>
        <v>178.27</v>
      </c>
      <c r="CO152" s="8"/>
      <c r="CP152" s="9">
        <f>ROUND(IF(CL152=0, IF(CJ152=0, 0, 1), CJ152/CL152),5)</f>
        <v>1.08558</v>
      </c>
    </row>
    <row r="153" spans="1:94" x14ac:dyDescent="0.3">
      <c r="A153" s="2"/>
      <c r="B153" s="2"/>
      <c r="C153" s="2"/>
      <c r="D153" s="2"/>
      <c r="E153" s="2" t="s">
        <v>165</v>
      </c>
      <c r="F153" s="2"/>
      <c r="G153" s="2"/>
      <c r="H153" s="7"/>
      <c r="I153" s="8"/>
      <c r="J153" s="7"/>
      <c r="K153" s="8"/>
      <c r="L153" s="7"/>
      <c r="M153" s="8"/>
      <c r="N153" s="9"/>
      <c r="O153" s="8"/>
      <c r="P153" s="7"/>
      <c r="Q153" s="8"/>
      <c r="R153" s="7"/>
      <c r="S153" s="8"/>
      <c r="T153" s="7"/>
      <c r="U153" s="8"/>
      <c r="V153" s="9"/>
      <c r="W153" s="8"/>
      <c r="X153" s="7"/>
      <c r="Y153" s="8"/>
      <c r="Z153" s="7"/>
      <c r="AA153" s="8"/>
      <c r="AB153" s="7"/>
      <c r="AC153" s="8"/>
      <c r="AD153" s="9"/>
      <c r="AE153" s="8"/>
      <c r="AF153" s="7"/>
      <c r="AG153" s="8"/>
      <c r="AH153" s="7"/>
      <c r="AI153" s="8"/>
      <c r="AJ153" s="7"/>
      <c r="AK153" s="8"/>
      <c r="AL153" s="9"/>
      <c r="AM153" s="8"/>
      <c r="AN153" s="7"/>
      <c r="AO153" s="8"/>
      <c r="AP153" s="7"/>
      <c r="AQ153" s="8"/>
      <c r="AR153" s="7"/>
      <c r="AS153" s="8"/>
      <c r="AT153" s="9"/>
      <c r="AU153" s="8"/>
      <c r="AV153" s="7"/>
      <c r="AW153" s="8"/>
      <c r="AX153" s="7"/>
      <c r="AY153" s="8"/>
      <c r="AZ153" s="7"/>
      <c r="BA153" s="8"/>
      <c r="BB153" s="9"/>
      <c r="BC153" s="8"/>
      <c r="BD153" s="7"/>
      <c r="BE153" s="8"/>
      <c r="BF153" s="7"/>
      <c r="BG153" s="8"/>
      <c r="BH153" s="7"/>
      <c r="BI153" s="8"/>
      <c r="BJ153" s="9"/>
      <c r="BK153" s="8"/>
      <c r="BL153" s="7"/>
      <c r="BM153" s="8"/>
      <c r="BN153" s="7"/>
      <c r="BO153" s="8"/>
      <c r="BP153" s="7"/>
      <c r="BQ153" s="8"/>
      <c r="BR153" s="9"/>
      <c r="BS153" s="8"/>
      <c r="BT153" s="7"/>
      <c r="BU153" s="8"/>
      <c r="BV153" s="7"/>
      <c r="BW153" s="8"/>
      <c r="BX153" s="7"/>
      <c r="BY153" s="8"/>
      <c r="BZ153" s="9"/>
      <c r="CA153" s="8"/>
      <c r="CB153" s="7"/>
      <c r="CC153" s="8"/>
      <c r="CD153" s="7"/>
      <c r="CE153" s="8"/>
      <c r="CF153" s="7"/>
      <c r="CG153" s="8"/>
      <c r="CH153" s="9"/>
      <c r="CI153" s="8"/>
      <c r="CJ153" s="7"/>
      <c r="CK153" s="8"/>
      <c r="CL153" s="7"/>
      <c r="CM153" s="8"/>
      <c r="CN153" s="7"/>
      <c r="CO153" s="8"/>
      <c r="CP153" s="9"/>
    </row>
    <row r="154" spans="1:94" x14ac:dyDescent="0.3">
      <c r="A154" s="2"/>
      <c r="B154" s="2"/>
      <c r="C154" s="2"/>
      <c r="D154" s="2"/>
      <c r="E154" s="2" t="s">
        <v>166</v>
      </c>
      <c r="F154" s="2"/>
      <c r="G154" s="2"/>
      <c r="H154" s="7"/>
      <c r="I154" s="8"/>
      <c r="J154" s="7"/>
      <c r="K154" s="8"/>
      <c r="L154" s="7"/>
      <c r="M154" s="8"/>
      <c r="N154" s="9"/>
      <c r="O154" s="8"/>
      <c r="P154" s="7"/>
      <c r="Q154" s="8"/>
      <c r="R154" s="7"/>
      <c r="S154" s="8"/>
      <c r="T154" s="7"/>
      <c r="U154" s="8"/>
      <c r="V154" s="9"/>
      <c r="W154" s="8"/>
      <c r="X154" s="7"/>
      <c r="Y154" s="8"/>
      <c r="Z154" s="7"/>
      <c r="AA154" s="8"/>
      <c r="AB154" s="7"/>
      <c r="AC154" s="8"/>
      <c r="AD154" s="9"/>
      <c r="AE154" s="8"/>
      <c r="AF154" s="7"/>
      <c r="AG154" s="8"/>
      <c r="AH154" s="7"/>
      <c r="AI154" s="8"/>
      <c r="AJ154" s="7"/>
      <c r="AK154" s="8"/>
      <c r="AL154" s="9"/>
      <c r="AM154" s="8"/>
      <c r="AN154" s="7"/>
      <c r="AO154" s="8"/>
      <c r="AP154" s="7"/>
      <c r="AQ154" s="8"/>
      <c r="AR154" s="7"/>
      <c r="AS154" s="8"/>
      <c r="AT154" s="9"/>
      <c r="AU154" s="8"/>
      <c r="AV154" s="7"/>
      <c r="AW154" s="8"/>
      <c r="AX154" s="7"/>
      <c r="AY154" s="8"/>
      <c r="AZ154" s="7"/>
      <c r="BA154" s="8"/>
      <c r="BB154" s="9"/>
      <c r="BC154" s="8"/>
      <c r="BD154" s="7"/>
      <c r="BE154" s="8"/>
      <c r="BF154" s="7"/>
      <c r="BG154" s="8"/>
      <c r="BH154" s="7"/>
      <c r="BI154" s="8"/>
      <c r="BJ154" s="9"/>
      <c r="BK154" s="8"/>
      <c r="BL154" s="7"/>
      <c r="BM154" s="8"/>
      <c r="BN154" s="7"/>
      <c r="BO154" s="8"/>
      <c r="BP154" s="7"/>
      <c r="BQ154" s="8"/>
      <c r="BR154" s="9"/>
      <c r="BS154" s="8"/>
      <c r="BT154" s="7"/>
      <c r="BU154" s="8"/>
      <c r="BV154" s="7"/>
      <c r="BW154" s="8"/>
      <c r="BX154" s="7"/>
      <c r="BY154" s="8"/>
      <c r="BZ154" s="9"/>
      <c r="CA154" s="8"/>
      <c r="CB154" s="7"/>
      <c r="CC154" s="8"/>
      <c r="CD154" s="7"/>
      <c r="CE154" s="8"/>
      <c r="CF154" s="7"/>
      <c r="CG154" s="8"/>
      <c r="CH154" s="9"/>
      <c r="CI154" s="8"/>
      <c r="CJ154" s="7"/>
      <c r="CK154" s="8"/>
      <c r="CL154" s="7"/>
      <c r="CM154" s="8"/>
      <c r="CN154" s="7"/>
      <c r="CO154" s="8"/>
      <c r="CP154" s="9"/>
    </row>
    <row r="155" spans="1:94" x14ac:dyDescent="0.3">
      <c r="A155" s="2"/>
      <c r="B155" s="2"/>
      <c r="C155" s="2"/>
      <c r="D155" s="2"/>
      <c r="E155" s="2" t="s">
        <v>167</v>
      </c>
      <c r="F155" s="2"/>
      <c r="G155" s="2"/>
      <c r="H155" s="7">
        <v>118.52</v>
      </c>
      <c r="I155" s="8"/>
      <c r="J155" s="7">
        <v>50</v>
      </c>
      <c r="K155" s="8"/>
      <c r="L155" s="7">
        <f>ROUND((H155-J155),5)</f>
        <v>68.52</v>
      </c>
      <c r="M155" s="8"/>
      <c r="N155" s="9">
        <f>ROUND(IF(J155=0, IF(H155=0, 0, 1), H155/J155),5)</f>
        <v>2.3704000000000001</v>
      </c>
      <c r="O155" s="8"/>
      <c r="P155" s="7">
        <v>49.96</v>
      </c>
      <c r="Q155" s="8"/>
      <c r="R155" s="7">
        <v>75</v>
      </c>
      <c r="S155" s="8"/>
      <c r="T155" s="7">
        <f>ROUND((P155-R155),5)</f>
        <v>-25.04</v>
      </c>
      <c r="U155" s="8"/>
      <c r="V155" s="9">
        <f>ROUND(IF(R155=0, IF(P155=0, 0, 1), P155/R155),5)</f>
        <v>0.66613</v>
      </c>
      <c r="W155" s="8"/>
      <c r="X155" s="7">
        <v>63.45</v>
      </c>
      <c r="Y155" s="8"/>
      <c r="Z155" s="7">
        <v>75</v>
      </c>
      <c r="AA155" s="8"/>
      <c r="AB155" s="7">
        <f>ROUND((X155-Z155),5)</f>
        <v>-11.55</v>
      </c>
      <c r="AC155" s="8"/>
      <c r="AD155" s="9">
        <f>ROUND(IF(Z155=0, IF(X155=0, 0, 1), X155/Z155),5)</f>
        <v>0.84599999999999997</v>
      </c>
      <c r="AE155" s="8"/>
      <c r="AF155" s="7">
        <v>60.95</v>
      </c>
      <c r="AG155" s="8"/>
      <c r="AH155" s="7">
        <v>75</v>
      </c>
      <c r="AI155" s="8"/>
      <c r="AJ155" s="7">
        <f>ROUND((AF155-AH155),5)</f>
        <v>-14.05</v>
      </c>
      <c r="AK155" s="8"/>
      <c r="AL155" s="9">
        <f>ROUND(IF(AH155=0, IF(AF155=0, 0, 1), AF155/AH155),5)</f>
        <v>0.81267</v>
      </c>
      <c r="AM155" s="8"/>
      <c r="AN155" s="7">
        <v>46.02</v>
      </c>
      <c r="AO155" s="8"/>
      <c r="AP155" s="7">
        <v>75</v>
      </c>
      <c r="AQ155" s="8"/>
      <c r="AR155" s="7">
        <f>ROUND((AN155-AP155),5)</f>
        <v>-28.98</v>
      </c>
      <c r="AS155" s="8"/>
      <c r="AT155" s="9">
        <f>ROUND(IF(AP155=0, IF(AN155=0, 0, 1), AN155/AP155),5)</f>
        <v>0.61360000000000003</v>
      </c>
      <c r="AU155" s="8"/>
      <c r="AV155" s="7">
        <v>255.66</v>
      </c>
      <c r="AW155" s="8"/>
      <c r="AX155" s="7">
        <v>200</v>
      </c>
      <c r="AY155" s="8"/>
      <c r="AZ155" s="7">
        <f>ROUND((AV155-AX155),5)</f>
        <v>55.66</v>
      </c>
      <c r="BA155" s="8"/>
      <c r="BB155" s="9">
        <f>ROUND(IF(AX155=0, IF(AV155=0, 0, 1), AV155/AX155),5)</f>
        <v>1.2783</v>
      </c>
      <c r="BC155" s="8"/>
      <c r="BD155" s="7">
        <v>9</v>
      </c>
      <c r="BE155" s="8"/>
      <c r="BF155" s="7">
        <v>75</v>
      </c>
      <c r="BG155" s="8"/>
      <c r="BH155" s="7">
        <f>ROUND((BD155-BF155),5)</f>
        <v>-66</v>
      </c>
      <c r="BI155" s="8"/>
      <c r="BJ155" s="9">
        <f>ROUND(IF(BF155=0, IF(BD155=0, 0, 1), BD155/BF155),5)</f>
        <v>0.12</v>
      </c>
      <c r="BK155" s="8"/>
      <c r="BL155" s="7">
        <v>26.97</v>
      </c>
      <c r="BM155" s="8"/>
      <c r="BN155" s="7">
        <v>75</v>
      </c>
      <c r="BO155" s="8"/>
      <c r="BP155" s="7">
        <f>ROUND((BL155-BN155),5)</f>
        <v>-48.03</v>
      </c>
      <c r="BQ155" s="8"/>
      <c r="BR155" s="9">
        <f>ROUND(IF(BN155=0, IF(BL155=0, 0, 1), BL155/BN155),5)</f>
        <v>0.35959999999999998</v>
      </c>
      <c r="BS155" s="8"/>
      <c r="BT155" s="7">
        <v>39</v>
      </c>
      <c r="BU155" s="8"/>
      <c r="BV155" s="7">
        <v>75</v>
      </c>
      <c r="BW155" s="8"/>
      <c r="BX155" s="7">
        <f>ROUND((BT155-BV155),5)</f>
        <v>-36</v>
      </c>
      <c r="BY155" s="8"/>
      <c r="BZ155" s="9">
        <f>ROUND(IF(BV155=0, IF(BT155=0, 0, 1), BT155/BV155),5)</f>
        <v>0.52</v>
      </c>
      <c r="CA155" s="8"/>
      <c r="CB155" s="7">
        <v>26.09</v>
      </c>
      <c r="CC155" s="8"/>
      <c r="CD155" s="7">
        <v>19.350000000000001</v>
      </c>
      <c r="CE155" s="8"/>
      <c r="CF155" s="7">
        <f>ROUND((CB155-CD155),5)</f>
        <v>6.74</v>
      </c>
      <c r="CG155" s="8"/>
      <c r="CH155" s="9">
        <f>ROUND(IF(CD155=0, IF(CB155=0, 0, 1), CB155/CD155),5)</f>
        <v>1.34832</v>
      </c>
      <c r="CI155" s="8"/>
      <c r="CJ155" s="7">
        <f>ROUND(H155+P155+X155+AF155+AN155+AV155+BD155+BL155+BT155+CB155,5)</f>
        <v>695.62</v>
      </c>
      <c r="CK155" s="8"/>
      <c r="CL155" s="7">
        <f>ROUND(J155+R155+Z155+AH155+AP155+AX155+BF155+BN155+BV155+CD155,5)</f>
        <v>794.35</v>
      </c>
      <c r="CM155" s="8"/>
      <c r="CN155" s="7">
        <f>ROUND((CJ155-CL155),5)</f>
        <v>-98.73</v>
      </c>
      <c r="CO155" s="8"/>
      <c r="CP155" s="9">
        <f>ROUND(IF(CL155=0, IF(CJ155=0, 0, 1), CJ155/CL155),5)</f>
        <v>0.87570999999999999</v>
      </c>
    </row>
    <row r="156" spans="1:94" x14ac:dyDescent="0.3">
      <c r="A156" s="2"/>
      <c r="B156" s="2"/>
      <c r="C156" s="2"/>
      <c r="D156" s="2"/>
      <c r="E156" s="2" t="s">
        <v>168</v>
      </c>
      <c r="F156" s="2"/>
      <c r="G156" s="2"/>
      <c r="H156" s="7"/>
      <c r="I156" s="8"/>
      <c r="J156" s="7"/>
      <c r="K156" s="8"/>
      <c r="L156" s="7"/>
      <c r="M156" s="8"/>
      <c r="N156" s="9"/>
      <c r="O156" s="8"/>
      <c r="P156" s="7"/>
      <c r="Q156" s="8"/>
      <c r="R156" s="7"/>
      <c r="S156" s="8"/>
      <c r="T156" s="7"/>
      <c r="U156" s="8"/>
      <c r="V156" s="9"/>
      <c r="W156" s="8"/>
      <c r="X156" s="7"/>
      <c r="Y156" s="8"/>
      <c r="Z156" s="7"/>
      <c r="AA156" s="8"/>
      <c r="AB156" s="7"/>
      <c r="AC156" s="8"/>
      <c r="AD156" s="9"/>
      <c r="AE156" s="8"/>
      <c r="AF156" s="7"/>
      <c r="AG156" s="8"/>
      <c r="AH156" s="7"/>
      <c r="AI156" s="8"/>
      <c r="AJ156" s="7"/>
      <c r="AK156" s="8"/>
      <c r="AL156" s="9"/>
      <c r="AM156" s="8"/>
      <c r="AN156" s="7"/>
      <c r="AO156" s="8"/>
      <c r="AP156" s="7"/>
      <c r="AQ156" s="8"/>
      <c r="AR156" s="7"/>
      <c r="AS156" s="8"/>
      <c r="AT156" s="9"/>
      <c r="AU156" s="8"/>
      <c r="AV156" s="7"/>
      <c r="AW156" s="8"/>
      <c r="AX156" s="7"/>
      <c r="AY156" s="8"/>
      <c r="AZ156" s="7"/>
      <c r="BA156" s="8"/>
      <c r="BB156" s="9"/>
      <c r="BC156" s="8"/>
      <c r="BD156" s="7"/>
      <c r="BE156" s="8"/>
      <c r="BF156" s="7"/>
      <c r="BG156" s="8"/>
      <c r="BH156" s="7"/>
      <c r="BI156" s="8"/>
      <c r="BJ156" s="9"/>
      <c r="BK156" s="8"/>
      <c r="BL156" s="7"/>
      <c r="BM156" s="8"/>
      <c r="BN156" s="7"/>
      <c r="BO156" s="8"/>
      <c r="BP156" s="7"/>
      <c r="BQ156" s="8"/>
      <c r="BR156" s="9"/>
      <c r="BS156" s="8"/>
      <c r="BT156" s="7"/>
      <c r="BU156" s="8"/>
      <c r="BV156" s="7"/>
      <c r="BW156" s="8"/>
      <c r="BX156" s="7"/>
      <c r="BY156" s="8"/>
      <c r="BZ156" s="9"/>
      <c r="CA156" s="8"/>
      <c r="CB156" s="7"/>
      <c r="CC156" s="8"/>
      <c r="CD156" s="7"/>
      <c r="CE156" s="8"/>
      <c r="CF156" s="7"/>
      <c r="CG156" s="8"/>
      <c r="CH156" s="9"/>
      <c r="CI156" s="8"/>
      <c r="CJ156" s="7"/>
      <c r="CK156" s="8"/>
      <c r="CL156" s="7"/>
      <c r="CM156" s="8"/>
      <c r="CN156" s="7"/>
      <c r="CO156" s="8"/>
      <c r="CP156" s="9"/>
    </row>
    <row r="157" spans="1:94" x14ac:dyDescent="0.3">
      <c r="A157" s="2"/>
      <c r="B157" s="2"/>
      <c r="C157" s="2"/>
      <c r="D157" s="2"/>
      <c r="E157" s="2"/>
      <c r="F157" s="2" t="s">
        <v>169</v>
      </c>
      <c r="G157" s="2"/>
      <c r="H157" s="7"/>
      <c r="I157" s="8"/>
      <c r="J157" s="7"/>
      <c r="K157" s="8"/>
      <c r="L157" s="7"/>
      <c r="M157" s="8"/>
      <c r="N157" s="9"/>
      <c r="O157" s="8"/>
      <c r="P157" s="7"/>
      <c r="Q157" s="8"/>
      <c r="R157" s="7"/>
      <c r="S157" s="8"/>
      <c r="T157" s="7"/>
      <c r="U157" s="8"/>
      <c r="V157" s="9"/>
      <c r="W157" s="8"/>
      <c r="X157" s="7"/>
      <c r="Y157" s="8"/>
      <c r="Z157" s="7"/>
      <c r="AA157" s="8"/>
      <c r="AB157" s="7"/>
      <c r="AC157" s="8"/>
      <c r="AD157" s="9"/>
      <c r="AE157" s="8"/>
      <c r="AF157" s="7"/>
      <c r="AG157" s="8"/>
      <c r="AH157" s="7"/>
      <c r="AI157" s="8"/>
      <c r="AJ157" s="7"/>
      <c r="AK157" s="8"/>
      <c r="AL157" s="9"/>
      <c r="AM157" s="8"/>
      <c r="AN157" s="7"/>
      <c r="AO157" s="8"/>
      <c r="AP157" s="7"/>
      <c r="AQ157" s="8"/>
      <c r="AR157" s="7"/>
      <c r="AS157" s="8"/>
      <c r="AT157" s="9"/>
      <c r="AU157" s="8"/>
      <c r="AV157" s="7"/>
      <c r="AW157" s="8"/>
      <c r="AX157" s="7"/>
      <c r="AY157" s="8"/>
      <c r="AZ157" s="7"/>
      <c r="BA157" s="8"/>
      <c r="BB157" s="9"/>
      <c r="BC157" s="8"/>
      <c r="BD157" s="7"/>
      <c r="BE157" s="8"/>
      <c r="BF157" s="7"/>
      <c r="BG157" s="8"/>
      <c r="BH157" s="7"/>
      <c r="BI157" s="8"/>
      <c r="BJ157" s="9"/>
      <c r="BK157" s="8"/>
      <c r="BL157" s="7"/>
      <c r="BM157" s="8"/>
      <c r="BN157" s="7"/>
      <c r="BO157" s="8"/>
      <c r="BP157" s="7"/>
      <c r="BQ157" s="8"/>
      <c r="BR157" s="9"/>
      <c r="BS157" s="8"/>
      <c r="BT157" s="7"/>
      <c r="BU157" s="8"/>
      <c r="BV157" s="7"/>
      <c r="BW157" s="8"/>
      <c r="BX157" s="7"/>
      <c r="BY157" s="8"/>
      <c r="BZ157" s="9"/>
      <c r="CA157" s="8"/>
      <c r="CB157" s="7"/>
      <c r="CC157" s="8"/>
      <c r="CD157" s="7"/>
      <c r="CE157" s="8"/>
      <c r="CF157" s="7"/>
      <c r="CG157" s="8"/>
      <c r="CH157" s="9"/>
      <c r="CI157" s="8"/>
      <c r="CJ157" s="7"/>
      <c r="CK157" s="8"/>
      <c r="CL157" s="7"/>
      <c r="CM157" s="8"/>
      <c r="CN157" s="7"/>
      <c r="CO157" s="8"/>
      <c r="CP157" s="9"/>
    </row>
    <row r="158" spans="1:94" x14ac:dyDescent="0.3">
      <c r="A158" s="2"/>
      <c r="B158" s="2"/>
      <c r="C158" s="2"/>
      <c r="D158" s="2"/>
      <c r="E158" s="2"/>
      <c r="F158" s="2" t="s">
        <v>170</v>
      </c>
      <c r="G158" s="2"/>
      <c r="H158" s="7"/>
      <c r="I158" s="8"/>
      <c r="J158" s="7"/>
      <c r="K158" s="8"/>
      <c r="L158" s="7"/>
      <c r="M158" s="8"/>
      <c r="N158" s="9"/>
      <c r="O158" s="8"/>
      <c r="P158" s="7"/>
      <c r="Q158" s="8"/>
      <c r="R158" s="7"/>
      <c r="S158" s="8"/>
      <c r="T158" s="7"/>
      <c r="U158" s="8"/>
      <c r="V158" s="9"/>
      <c r="W158" s="8"/>
      <c r="X158" s="7"/>
      <c r="Y158" s="8"/>
      <c r="Z158" s="7"/>
      <c r="AA158" s="8"/>
      <c r="AB158" s="7"/>
      <c r="AC158" s="8"/>
      <c r="AD158" s="9"/>
      <c r="AE158" s="8"/>
      <c r="AF158" s="7"/>
      <c r="AG158" s="8"/>
      <c r="AH158" s="7"/>
      <c r="AI158" s="8"/>
      <c r="AJ158" s="7"/>
      <c r="AK158" s="8"/>
      <c r="AL158" s="9"/>
      <c r="AM158" s="8"/>
      <c r="AN158" s="7"/>
      <c r="AO158" s="8"/>
      <c r="AP158" s="7"/>
      <c r="AQ158" s="8"/>
      <c r="AR158" s="7"/>
      <c r="AS158" s="8"/>
      <c r="AT158" s="9"/>
      <c r="AU158" s="8"/>
      <c r="AV158" s="7"/>
      <c r="AW158" s="8"/>
      <c r="AX158" s="7"/>
      <c r="AY158" s="8"/>
      <c r="AZ158" s="7"/>
      <c r="BA158" s="8"/>
      <c r="BB158" s="9"/>
      <c r="BC158" s="8"/>
      <c r="BD158" s="7"/>
      <c r="BE158" s="8"/>
      <c r="BF158" s="7"/>
      <c r="BG158" s="8"/>
      <c r="BH158" s="7"/>
      <c r="BI158" s="8"/>
      <c r="BJ158" s="9"/>
      <c r="BK158" s="8"/>
      <c r="BL158" s="7"/>
      <c r="BM158" s="8"/>
      <c r="BN158" s="7"/>
      <c r="BO158" s="8"/>
      <c r="BP158" s="7"/>
      <c r="BQ158" s="8"/>
      <c r="BR158" s="9"/>
      <c r="BS158" s="8"/>
      <c r="BT158" s="7"/>
      <c r="BU158" s="8"/>
      <c r="BV158" s="7"/>
      <c r="BW158" s="8"/>
      <c r="BX158" s="7"/>
      <c r="BY158" s="8"/>
      <c r="BZ158" s="9"/>
      <c r="CA158" s="8"/>
      <c r="CB158" s="7"/>
      <c r="CC158" s="8"/>
      <c r="CD158" s="7"/>
      <c r="CE158" s="8"/>
      <c r="CF158" s="7"/>
      <c r="CG158" s="8"/>
      <c r="CH158" s="9"/>
      <c r="CI158" s="8"/>
      <c r="CJ158" s="7"/>
      <c r="CK158" s="8"/>
      <c r="CL158" s="7"/>
      <c r="CM158" s="8"/>
      <c r="CN158" s="7"/>
      <c r="CO158" s="8"/>
      <c r="CP158" s="9"/>
    </row>
    <row r="159" spans="1:94" x14ac:dyDescent="0.3">
      <c r="A159" s="2"/>
      <c r="B159" s="2"/>
      <c r="C159" s="2"/>
      <c r="D159" s="2"/>
      <c r="E159" s="2"/>
      <c r="F159" s="2" t="s">
        <v>171</v>
      </c>
      <c r="G159" s="2"/>
      <c r="H159" s="7"/>
      <c r="I159" s="8"/>
      <c r="J159" s="7"/>
      <c r="K159" s="8"/>
      <c r="L159" s="7"/>
      <c r="M159" s="8"/>
      <c r="N159" s="9"/>
      <c r="O159" s="8"/>
      <c r="P159" s="7">
        <v>100</v>
      </c>
      <c r="Q159" s="8"/>
      <c r="R159" s="7">
        <v>100</v>
      </c>
      <c r="S159" s="8"/>
      <c r="T159" s="7"/>
      <c r="U159" s="8"/>
      <c r="V159" s="9">
        <f>ROUND(IF(R159=0, IF(P159=0, 0, 1), P159/R159),5)</f>
        <v>1</v>
      </c>
      <c r="W159" s="8"/>
      <c r="X159" s="7"/>
      <c r="Y159" s="8"/>
      <c r="Z159" s="7"/>
      <c r="AA159" s="8"/>
      <c r="AB159" s="7"/>
      <c r="AC159" s="8"/>
      <c r="AD159" s="9"/>
      <c r="AE159" s="8"/>
      <c r="AF159" s="7"/>
      <c r="AG159" s="8"/>
      <c r="AH159" s="7"/>
      <c r="AI159" s="8"/>
      <c r="AJ159" s="7"/>
      <c r="AK159" s="8"/>
      <c r="AL159" s="9"/>
      <c r="AM159" s="8"/>
      <c r="AN159" s="7"/>
      <c r="AO159" s="8"/>
      <c r="AP159" s="7"/>
      <c r="AQ159" s="8"/>
      <c r="AR159" s="7"/>
      <c r="AS159" s="8"/>
      <c r="AT159" s="9"/>
      <c r="AU159" s="8"/>
      <c r="AV159" s="7"/>
      <c r="AW159" s="8"/>
      <c r="AX159" s="7"/>
      <c r="AY159" s="8"/>
      <c r="AZ159" s="7"/>
      <c r="BA159" s="8"/>
      <c r="BB159" s="9"/>
      <c r="BC159" s="8"/>
      <c r="BD159" s="7"/>
      <c r="BE159" s="8"/>
      <c r="BF159" s="7"/>
      <c r="BG159" s="8"/>
      <c r="BH159" s="7"/>
      <c r="BI159" s="8"/>
      <c r="BJ159" s="9"/>
      <c r="BK159" s="8"/>
      <c r="BL159" s="7"/>
      <c r="BM159" s="8"/>
      <c r="BN159" s="7"/>
      <c r="BO159" s="8"/>
      <c r="BP159" s="7"/>
      <c r="BQ159" s="8"/>
      <c r="BR159" s="9"/>
      <c r="BS159" s="8"/>
      <c r="BT159" s="7"/>
      <c r="BU159" s="8"/>
      <c r="BV159" s="7"/>
      <c r="BW159" s="8"/>
      <c r="BX159" s="7"/>
      <c r="BY159" s="8"/>
      <c r="BZ159" s="9"/>
      <c r="CA159" s="8"/>
      <c r="CB159" s="7"/>
      <c r="CC159" s="8"/>
      <c r="CD159" s="7"/>
      <c r="CE159" s="8"/>
      <c r="CF159" s="7"/>
      <c r="CG159" s="8"/>
      <c r="CH159" s="9"/>
      <c r="CI159" s="8"/>
      <c r="CJ159" s="7">
        <f>ROUND(H159+P159+X159+AF159+AN159+AV159+BD159+BL159+BT159+CB159,5)</f>
        <v>100</v>
      </c>
      <c r="CK159" s="8"/>
      <c r="CL159" s="7">
        <f>ROUND(J159+R159+Z159+AH159+AP159+AX159+BF159+BN159+BV159+CD159,5)</f>
        <v>100</v>
      </c>
      <c r="CM159" s="8"/>
      <c r="CN159" s="7"/>
      <c r="CO159" s="8"/>
      <c r="CP159" s="9">
        <f>ROUND(IF(CL159=0, IF(CJ159=0, 0, 1), CJ159/CL159),5)</f>
        <v>1</v>
      </c>
    </row>
    <row r="160" spans="1:94" x14ac:dyDescent="0.3">
      <c r="A160" s="2"/>
      <c r="B160" s="2"/>
      <c r="C160" s="2"/>
      <c r="D160" s="2"/>
      <c r="E160" s="2"/>
      <c r="F160" s="2" t="s">
        <v>172</v>
      </c>
      <c r="G160" s="2"/>
      <c r="H160" s="7">
        <v>381.14</v>
      </c>
      <c r="I160" s="8"/>
      <c r="J160" s="7"/>
      <c r="K160" s="8"/>
      <c r="L160" s="7">
        <f>ROUND((H160-J160),5)</f>
        <v>381.14</v>
      </c>
      <c r="M160" s="8"/>
      <c r="N160" s="9">
        <f>ROUND(IF(J160=0, IF(H160=0, 0, 1), H160/J160),5)</f>
        <v>1</v>
      </c>
      <c r="O160" s="8"/>
      <c r="P160" s="7"/>
      <c r="Q160" s="8"/>
      <c r="R160" s="7"/>
      <c r="S160" s="8"/>
      <c r="T160" s="7"/>
      <c r="U160" s="8"/>
      <c r="V160" s="9"/>
      <c r="W160" s="8"/>
      <c r="X160" s="7">
        <v>597.20000000000005</v>
      </c>
      <c r="Y160" s="8"/>
      <c r="Z160" s="7">
        <v>600</v>
      </c>
      <c r="AA160" s="8"/>
      <c r="AB160" s="7">
        <f>ROUND((X160-Z160),5)</f>
        <v>-2.8</v>
      </c>
      <c r="AC160" s="8"/>
      <c r="AD160" s="9">
        <f>ROUND(IF(Z160=0, IF(X160=0, 0, 1), X160/Z160),5)</f>
        <v>0.99533000000000005</v>
      </c>
      <c r="AE160" s="8"/>
      <c r="AF160" s="7">
        <v>375</v>
      </c>
      <c r="AG160" s="8"/>
      <c r="AH160" s="7"/>
      <c r="AI160" s="8"/>
      <c r="AJ160" s="7">
        <f>ROUND((AF160-AH160),5)</f>
        <v>375</v>
      </c>
      <c r="AK160" s="8"/>
      <c r="AL160" s="9">
        <f>ROUND(IF(AH160=0, IF(AF160=0, 0, 1), AF160/AH160),5)</f>
        <v>1</v>
      </c>
      <c r="AM160" s="8"/>
      <c r="AN160" s="7"/>
      <c r="AO160" s="8"/>
      <c r="AP160" s="7"/>
      <c r="AQ160" s="8"/>
      <c r="AR160" s="7"/>
      <c r="AS160" s="8"/>
      <c r="AT160" s="9"/>
      <c r="AU160" s="8"/>
      <c r="AV160" s="7"/>
      <c r="AW160" s="8"/>
      <c r="AX160" s="7"/>
      <c r="AY160" s="8"/>
      <c r="AZ160" s="7"/>
      <c r="BA160" s="8"/>
      <c r="BB160" s="9"/>
      <c r="BC160" s="8"/>
      <c r="BD160" s="7"/>
      <c r="BE160" s="8"/>
      <c r="BF160" s="7"/>
      <c r="BG160" s="8"/>
      <c r="BH160" s="7"/>
      <c r="BI160" s="8"/>
      <c r="BJ160" s="9"/>
      <c r="BK160" s="8"/>
      <c r="BL160" s="7"/>
      <c r="BM160" s="8"/>
      <c r="BN160" s="7"/>
      <c r="BO160" s="8"/>
      <c r="BP160" s="7"/>
      <c r="BQ160" s="8"/>
      <c r="BR160" s="9"/>
      <c r="BS160" s="8"/>
      <c r="BT160" s="7"/>
      <c r="BU160" s="8"/>
      <c r="BV160" s="7"/>
      <c r="BW160" s="8"/>
      <c r="BX160" s="7"/>
      <c r="BY160" s="8"/>
      <c r="BZ160" s="9"/>
      <c r="CA160" s="8"/>
      <c r="CB160" s="7"/>
      <c r="CC160" s="8"/>
      <c r="CD160" s="7"/>
      <c r="CE160" s="8"/>
      <c r="CF160" s="7"/>
      <c r="CG160" s="8"/>
      <c r="CH160" s="9"/>
      <c r="CI160" s="8"/>
      <c r="CJ160" s="7">
        <f>ROUND(H160+P160+X160+AF160+AN160+AV160+BD160+BL160+BT160+CB160,5)</f>
        <v>1353.34</v>
      </c>
      <c r="CK160" s="8"/>
      <c r="CL160" s="7">
        <f>ROUND(J160+R160+Z160+AH160+AP160+AX160+BF160+BN160+BV160+CD160,5)</f>
        <v>600</v>
      </c>
      <c r="CM160" s="8"/>
      <c r="CN160" s="7">
        <f>ROUND((CJ160-CL160),5)</f>
        <v>753.34</v>
      </c>
      <c r="CO160" s="8"/>
      <c r="CP160" s="9">
        <f>ROUND(IF(CL160=0, IF(CJ160=0, 0, 1), CJ160/CL160),5)</f>
        <v>2.2555700000000001</v>
      </c>
    </row>
    <row r="161" spans="1:94" x14ac:dyDescent="0.3">
      <c r="A161" s="2"/>
      <c r="B161" s="2"/>
      <c r="C161" s="2"/>
      <c r="D161" s="2"/>
      <c r="E161" s="2"/>
      <c r="F161" s="2" t="s">
        <v>173</v>
      </c>
      <c r="G161" s="2"/>
      <c r="H161" s="7">
        <v>510</v>
      </c>
      <c r="I161" s="8"/>
      <c r="J161" s="7">
        <v>300</v>
      </c>
      <c r="K161" s="8"/>
      <c r="L161" s="7">
        <f>ROUND((H161-J161),5)</f>
        <v>210</v>
      </c>
      <c r="M161" s="8"/>
      <c r="N161" s="9">
        <f>ROUND(IF(J161=0, IF(H161=0, 0, 1), H161/J161),5)</f>
        <v>1.7</v>
      </c>
      <c r="O161" s="8"/>
      <c r="P161" s="7">
        <v>1112.03</v>
      </c>
      <c r="Q161" s="8"/>
      <c r="R161" s="7">
        <v>800</v>
      </c>
      <c r="S161" s="8"/>
      <c r="T161" s="7">
        <f>ROUND((P161-R161),5)</f>
        <v>312.02999999999997</v>
      </c>
      <c r="U161" s="8"/>
      <c r="V161" s="9">
        <f>ROUND(IF(R161=0, IF(P161=0, 0, 1), P161/R161),5)</f>
        <v>1.3900399999999999</v>
      </c>
      <c r="W161" s="8"/>
      <c r="X161" s="7">
        <v>1871</v>
      </c>
      <c r="Y161" s="8"/>
      <c r="Z161" s="7">
        <v>200</v>
      </c>
      <c r="AA161" s="8"/>
      <c r="AB161" s="7">
        <f>ROUND((X161-Z161),5)</f>
        <v>1671</v>
      </c>
      <c r="AC161" s="8"/>
      <c r="AD161" s="9">
        <f>ROUND(IF(Z161=0, IF(X161=0, 0, 1), X161/Z161),5)</f>
        <v>9.3550000000000004</v>
      </c>
      <c r="AE161" s="8"/>
      <c r="AF161" s="7">
        <v>835</v>
      </c>
      <c r="AG161" s="8"/>
      <c r="AH161" s="7">
        <v>800</v>
      </c>
      <c r="AI161" s="8"/>
      <c r="AJ161" s="7">
        <f>ROUND((AF161-AH161),5)</f>
        <v>35</v>
      </c>
      <c r="AK161" s="8"/>
      <c r="AL161" s="9">
        <f>ROUND(IF(AH161=0, IF(AF161=0, 0, 1), AF161/AH161),5)</f>
        <v>1.04375</v>
      </c>
      <c r="AM161" s="8"/>
      <c r="AN161" s="7">
        <v>1380.1</v>
      </c>
      <c r="AO161" s="8"/>
      <c r="AP161" s="7">
        <v>2500</v>
      </c>
      <c r="AQ161" s="8"/>
      <c r="AR161" s="7">
        <f>ROUND((AN161-AP161),5)</f>
        <v>-1119.9000000000001</v>
      </c>
      <c r="AS161" s="8"/>
      <c r="AT161" s="9">
        <f>ROUND(IF(AP161=0, IF(AN161=0, 0, 1), AN161/AP161),5)</f>
        <v>0.55203999999999998</v>
      </c>
      <c r="AU161" s="8"/>
      <c r="AV161" s="7">
        <v>2416.65</v>
      </c>
      <c r="AW161" s="8"/>
      <c r="AX161" s="7">
        <v>1500</v>
      </c>
      <c r="AY161" s="8"/>
      <c r="AZ161" s="7">
        <f>ROUND((AV161-AX161),5)</f>
        <v>916.65</v>
      </c>
      <c r="BA161" s="8"/>
      <c r="BB161" s="9">
        <f>ROUND(IF(AX161=0, IF(AV161=0, 0, 1), AV161/AX161),5)</f>
        <v>1.6111</v>
      </c>
      <c r="BC161" s="8"/>
      <c r="BD161" s="7"/>
      <c r="BE161" s="8"/>
      <c r="BF161" s="7">
        <v>1500</v>
      </c>
      <c r="BG161" s="8"/>
      <c r="BH161" s="7">
        <f>ROUND((BD161-BF161),5)</f>
        <v>-1500</v>
      </c>
      <c r="BI161" s="8"/>
      <c r="BJ161" s="9"/>
      <c r="BK161" s="8"/>
      <c r="BL161" s="7">
        <v>2824</v>
      </c>
      <c r="BM161" s="8"/>
      <c r="BN161" s="7">
        <v>1100</v>
      </c>
      <c r="BO161" s="8"/>
      <c r="BP161" s="7">
        <f>ROUND((BL161-BN161),5)</f>
        <v>1724</v>
      </c>
      <c r="BQ161" s="8"/>
      <c r="BR161" s="9">
        <f>ROUND(IF(BN161=0, IF(BL161=0, 0, 1), BL161/BN161),5)</f>
        <v>2.5672700000000002</v>
      </c>
      <c r="BS161" s="8"/>
      <c r="BT161" s="7">
        <v>181</v>
      </c>
      <c r="BU161" s="8"/>
      <c r="BV161" s="7">
        <v>450</v>
      </c>
      <c r="BW161" s="8"/>
      <c r="BX161" s="7">
        <f>ROUND((BT161-BV161),5)</f>
        <v>-269</v>
      </c>
      <c r="BY161" s="8"/>
      <c r="BZ161" s="9">
        <f>ROUND(IF(BV161=0, IF(BT161=0, 0, 1), BT161/BV161),5)</f>
        <v>0.40222000000000002</v>
      </c>
      <c r="CA161" s="8"/>
      <c r="CB161" s="7"/>
      <c r="CC161" s="8"/>
      <c r="CD161" s="7">
        <v>90.32</v>
      </c>
      <c r="CE161" s="8"/>
      <c r="CF161" s="7">
        <f>ROUND((CB161-CD161),5)</f>
        <v>-90.32</v>
      </c>
      <c r="CG161" s="8"/>
      <c r="CH161" s="9"/>
      <c r="CI161" s="8"/>
      <c r="CJ161" s="7">
        <f>ROUND(H161+P161+X161+AF161+AN161+AV161+BD161+BL161+BT161+CB161,5)</f>
        <v>11129.78</v>
      </c>
      <c r="CK161" s="8"/>
      <c r="CL161" s="7">
        <f>ROUND(J161+R161+Z161+AH161+AP161+AX161+BF161+BN161+BV161+CD161,5)</f>
        <v>9240.32</v>
      </c>
      <c r="CM161" s="8"/>
      <c r="CN161" s="7">
        <f>ROUND((CJ161-CL161),5)</f>
        <v>1889.46</v>
      </c>
      <c r="CO161" s="8"/>
      <c r="CP161" s="9">
        <f>ROUND(IF(CL161=0, IF(CJ161=0, 0, 1), CJ161/CL161),5)</f>
        <v>1.20448</v>
      </c>
    </row>
    <row r="162" spans="1:94" x14ac:dyDescent="0.3">
      <c r="A162" s="2"/>
      <c r="B162" s="2"/>
      <c r="C162" s="2"/>
      <c r="D162" s="2"/>
      <c r="E162" s="2"/>
      <c r="F162" s="2" t="s">
        <v>174</v>
      </c>
      <c r="G162" s="2"/>
      <c r="H162" s="7"/>
      <c r="I162" s="8"/>
      <c r="J162" s="7"/>
      <c r="K162" s="8"/>
      <c r="L162" s="7"/>
      <c r="M162" s="8"/>
      <c r="N162" s="9"/>
      <c r="O162" s="8"/>
      <c r="P162" s="7"/>
      <c r="Q162" s="8"/>
      <c r="R162" s="7"/>
      <c r="S162" s="8"/>
      <c r="T162" s="7"/>
      <c r="U162" s="8"/>
      <c r="V162" s="9"/>
      <c r="W162" s="8"/>
      <c r="X162" s="7"/>
      <c r="Y162" s="8"/>
      <c r="Z162" s="7"/>
      <c r="AA162" s="8"/>
      <c r="AB162" s="7"/>
      <c r="AC162" s="8"/>
      <c r="AD162" s="9"/>
      <c r="AE162" s="8"/>
      <c r="AF162" s="7"/>
      <c r="AG162" s="8"/>
      <c r="AH162" s="7"/>
      <c r="AI162" s="8"/>
      <c r="AJ162" s="7"/>
      <c r="AK162" s="8"/>
      <c r="AL162" s="9"/>
      <c r="AM162" s="8"/>
      <c r="AN162" s="7"/>
      <c r="AO162" s="8"/>
      <c r="AP162" s="7"/>
      <c r="AQ162" s="8"/>
      <c r="AR162" s="7"/>
      <c r="AS162" s="8"/>
      <c r="AT162" s="9"/>
      <c r="AU162" s="8"/>
      <c r="AV162" s="7"/>
      <c r="AW162" s="8"/>
      <c r="AX162" s="7"/>
      <c r="AY162" s="8"/>
      <c r="AZ162" s="7"/>
      <c r="BA162" s="8"/>
      <c r="BB162" s="9"/>
      <c r="BC162" s="8"/>
      <c r="BD162" s="7"/>
      <c r="BE162" s="8"/>
      <c r="BF162" s="7"/>
      <c r="BG162" s="8"/>
      <c r="BH162" s="7"/>
      <c r="BI162" s="8"/>
      <c r="BJ162" s="9"/>
      <c r="BK162" s="8"/>
      <c r="BL162" s="7"/>
      <c r="BM162" s="8"/>
      <c r="BN162" s="7"/>
      <c r="BO162" s="8"/>
      <c r="BP162" s="7"/>
      <c r="BQ162" s="8"/>
      <c r="BR162" s="9"/>
      <c r="BS162" s="8"/>
      <c r="BT162" s="7"/>
      <c r="BU162" s="8"/>
      <c r="BV162" s="7"/>
      <c r="BW162" s="8"/>
      <c r="BX162" s="7"/>
      <c r="BY162" s="8"/>
      <c r="BZ162" s="9"/>
      <c r="CA162" s="8"/>
      <c r="CB162" s="7"/>
      <c r="CC162" s="8"/>
      <c r="CD162" s="7"/>
      <c r="CE162" s="8"/>
      <c r="CF162" s="7"/>
      <c r="CG162" s="8"/>
      <c r="CH162" s="9"/>
      <c r="CI162" s="8"/>
      <c r="CJ162" s="7"/>
      <c r="CK162" s="8"/>
      <c r="CL162" s="7"/>
      <c r="CM162" s="8"/>
      <c r="CN162" s="7"/>
      <c r="CO162" s="8"/>
      <c r="CP162" s="9"/>
    </row>
    <row r="163" spans="1:94" x14ac:dyDescent="0.3">
      <c r="A163" s="2"/>
      <c r="B163" s="2"/>
      <c r="C163" s="2"/>
      <c r="D163" s="2"/>
      <c r="E163" s="2"/>
      <c r="F163" s="2" t="s">
        <v>175</v>
      </c>
      <c r="G163" s="2"/>
      <c r="H163" s="7"/>
      <c r="I163" s="8"/>
      <c r="J163" s="7"/>
      <c r="K163" s="8"/>
      <c r="L163" s="7"/>
      <c r="M163" s="8"/>
      <c r="N163" s="9"/>
      <c r="O163" s="8"/>
      <c r="P163" s="7"/>
      <c r="Q163" s="8"/>
      <c r="R163" s="7"/>
      <c r="S163" s="8"/>
      <c r="T163" s="7"/>
      <c r="U163" s="8"/>
      <c r="V163" s="9"/>
      <c r="W163" s="8"/>
      <c r="X163" s="7"/>
      <c r="Y163" s="8"/>
      <c r="Z163" s="7"/>
      <c r="AA163" s="8"/>
      <c r="AB163" s="7"/>
      <c r="AC163" s="8"/>
      <c r="AD163" s="9"/>
      <c r="AE163" s="8"/>
      <c r="AF163" s="7"/>
      <c r="AG163" s="8"/>
      <c r="AH163" s="7"/>
      <c r="AI163" s="8"/>
      <c r="AJ163" s="7"/>
      <c r="AK163" s="8"/>
      <c r="AL163" s="9"/>
      <c r="AM163" s="8"/>
      <c r="AN163" s="7"/>
      <c r="AO163" s="8"/>
      <c r="AP163" s="7"/>
      <c r="AQ163" s="8"/>
      <c r="AR163" s="7"/>
      <c r="AS163" s="8"/>
      <c r="AT163" s="9"/>
      <c r="AU163" s="8"/>
      <c r="AV163" s="7"/>
      <c r="AW163" s="8"/>
      <c r="AX163" s="7"/>
      <c r="AY163" s="8"/>
      <c r="AZ163" s="7"/>
      <c r="BA163" s="8"/>
      <c r="BB163" s="9"/>
      <c r="BC163" s="8"/>
      <c r="BD163" s="7"/>
      <c r="BE163" s="8"/>
      <c r="BF163" s="7"/>
      <c r="BG163" s="8"/>
      <c r="BH163" s="7"/>
      <c r="BI163" s="8"/>
      <c r="BJ163" s="9"/>
      <c r="BK163" s="8"/>
      <c r="BL163" s="7"/>
      <c r="BM163" s="8"/>
      <c r="BN163" s="7"/>
      <c r="BO163" s="8"/>
      <c r="BP163" s="7"/>
      <c r="BQ163" s="8"/>
      <c r="BR163" s="9"/>
      <c r="BS163" s="8"/>
      <c r="BT163" s="7"/>
      <c r="BU163" s="8"/>
      <c r="BV163" s="7"/>
      <c r="BW163" s="8"/>
      <c r="BX163" s="7"/>
      <c r="BY163" s="8"/>
      <c r="BZ163" s="9"/>
      <c r="CA163" s="8"/>
      <c r="CB163" s="7"/>
      <c r="CC163" s="8"/>
      <c r="CD163" s="7"/>
      <c r="CE163" s="8"/>
      <c r="CF163" s="7"/>
      <c r="CG163" s="8"/>
      <c r="CH163" s="9"/>
      <c r="CI163" s="8"/>
      <c r="CJ163" s="7"/>
      <c r="CK163" s="8"/>
      <c r="CL163" s="7"/>
      <c r="CM163" s="8"/>
      <c r="CN163" s="7"/>
      <c r="CO163" s="8"/>
      <c r="CP163" s="9"/>
    </row>
    <row r="164" spans="1:94" x14ac:dyDescent="0.3">
      <c r="A164" s="2"/>
      <c r="B164" s="2"/>
      <c r="C164" s="2"/>
      <c r="D164" s="2"/>
      <c r="E164" s="2"/>
      <c r="F164" s="2"/>
      <c r="G164" s="2" t="s">
        <v>176</v>
      </c>
      <c r="H164" s="7">
        <v>24.89</v>
      </c>
      <c r="I164" s="8"/>
      <c r="J164" s="7"/>
      <c r="K164" s="8"/>
      <c r="L164" s="7"/>
      <c r="M164" s="8"/>
      <c r="N164" s="9"/>
      <c r="O164" s="8"/>
      <c r="P164" s="7">
        <v>11.89</v>
      </c>
      <c r="Q164" s="8"/>
      <c r="R164" s="7"/>
      <c r="S164" s="8"/>
      <c r="T164" s="7"/>
      <c r="U164" s="8"/>
      <c r="V164" s="9"/>
      <c r="W164" s="8"/>
      <c r="X164" s="7">
        <v>4.5599999999999996</v>
      </c>
      <c r="Y164" s="8"/>
      <c r="Z164" s="7"/>
      <c r="AA164" s="8"/>
      <c r="AB164" s="7"/>
      <c r="AC164" s="8"/>
      <c r="AD164" s="9"/>
      <c r="AE164" s="8"/>
      <c r="AF164" s="7"/>
      <c r="AG164" s="8"/>
      <c r="AH164" s="7"/>
      <c r="AI164" s="8"/>
      <c r="AJ164" s="7"/>
      <c r="AK164" s="8"/>
      <c r="AL164" s="9"/>
      <c r="AM164" s="8"/>
      <c r="AN164" s="7">
        <v>126.15</v>
      </c>
      <c r="AO164" s="8"/>
      <c r="AP164" s="7"/>
      <c r="AQ164" s="8"/>
      <c r="AR164" s="7"/>
      <c r="AS164" s="8"/>
      <c r="AT164" s="9"/>
      <c r="AU164" s="8"/>
      <c r="AV164" s="7">
        <v>158.83000000000001</v>
      </c>
      <c r="AW164" s="8"/>
      <c r="AX164" s="7"/>
      <c r="AY164" s="8"/>
      <c r="AZ164" s="7"/>
      <c r="BA164" s="8"/>
      <c r="BB164" s="9"/>
      <c r="BC164" s="8"/>
      <c r="BD164" s="7">
        <v>403.69</v>
      </c>
      <c r="BE164" s="8"/>
      <c r="BF164" s="7"/>
      <c r="BG164" s="8"/>
      <c r="BH164" s="7"/>
      <c r="BI164" s="8"/>
      <c r="BJ164" s="9"/>
      <c r="BK164" s="8"/>
      <c r="BL164" s="7">
        <v>13.51</v>
      </c>
      <c r="BM164" s="8"/>
      <c r="BN164" s="7"/>
      <c r="BO164" s="8"/>
      <c r="BP164" s="7"/>
      <c r="BQ164" s="8"/>
      <c r="BR164" s="9"/>
      <c r="BS164" s="8"/>
      <c r="BT164" s="7">
        <v>29.34</v>
      </c>
      <c r="BU164" s="8"/>
      <c r="BV164" s="7"/>
      <c r="BW164" s="8"/>
      <c r="BX164" s="7"/>
      <c r="BY164" s="8"/>
      <c r="BZ164" s="9"/>
      <c r="CA164" s="8"/>
      <c r="CB164" s="7"/>
      <c r="CC164" s="8"/>
      <c r="CD164" s="7"/>
      <c r="CE164" s="8"/>
      <c r="CF164" s="7"/>
      <c r="CG164" s="8"/>
      <c r="CH164" s="9"/>
      <c r="CI164" s="8"/>
      <c r="CJ164" s="7">
        <f>ROUND(H164+P164+X164+AF164+AN164+AV164+BD164+BL164+BT164+CB164,5)</f>
        <v>772.86</v>
      </c>
      <c r="CK164" s="8"/>
      <c r="CL164" s="7"/>
      <c r="CM164" s="8"/>
      <c r="CN164" s="7">
        <f>ROUND((CJ164-CL164),5)</f>
        <v>772.86</v>
      </c>
      <c r="CO164" s="8"/>
      <c r="CP164" s="9">
        <f>ROUND(IF(CL164=0, IF(CJ164=0, 0, 1), CJ164/CL164),5)</f>
        <v>1</v>
      </c>
    </row>
    <row r="165" spans="1:94" ht="15" thickBot="1" x14ac:dyDescent="0.35">
      <c r="A165" s="2"/>
      <c r="B165" s="2"/>
      <c r="C165" s="2"/>
      <c r="D165" s="2"/>
      <c r="E165" s="2"/>
      <c r="F165" s="2"/>
      <c r="G165" s="2" t="s">
        <v>177</v>
      </c>
      <c r="H165" s="10">
        <v>419.02</v>
      </c>
      <c r="I165" s="8"/>
      <c r="J165" s="10">
        <v>30</v>
      </c>
      <c r="K165" s="8"/>
      <c r="L165" s="10">
        <f>ROUND((H165-J165),5)</f>
        <v>389.02</v>
      </c>
      <c r="M165" s="8"/>
      <c r="N165" s="11">
        <f>ROUND(IF(J165=0, IF(H165=0, 0, 1), H165/J165),5)</f>
        <v>13.96733</v>
      </c>
      <c r="O165" s="8"/>
      <c r="P165" s="10"/>
      <c r="Q165" s="8"/>
      <c r="R165" s="10">
        <v>75</v>
      </c>
      <c r="S165" s="8"/>
      <c r="T165" s="10">
        <f>ROUND((P165-R165),5)</f>
        <v>-75</v>
      </c>
      <c r="U165" s="8"/>
      <c r="V165" s="11"/>
      <c r="W165" s="8"/>
      <c r="X165" s="10">
        <v>76.8</v>
      </c>
      <c r="Y165" s="8"/>
      <c r="Z165" s="10">
        <v>75</v>
      </c>
      <c r="AA165" s="8"/>
      <c r="AB165" s="10">
        <f>ROUND((X165-Z165),5)</f>
        <v>1.8</v>
      </c>
      <c r="AC165" s="8"/>
      <c r="AD165" s="11">
        <f>ROUND(IF(Z165=0, IF(X165=0, 0, 1), X165/Z165),5)</f>
        <v>1.024</v>
      </c>
      <c r="AE165" s="8"/>
      <c r="AF165" s="10"/>
      <c r="AG165" s="8"/>
      <c r="AH165" s="10">
        <v>75</v>
      </c>
      <c r="AI165" s="8"/>
      <c r="AJ165" s="10">
        <f>ROUND((AF165-AH165),5)</f>
        <v>-75</v>
      </c>
      <c r="AK165" s="8"/>
      <c r="AL165" s="11"/>
      <c r="AM165" s="8"/>
      <c r="AN165" s="10">
        <v>2018.41</v>
      </c>
      <c r="AO165" s="8"/>
      <c r="AP165" s="10">
        <v>1800</v>
      </c>
      <c r="AQ165" s="8"/>
      <c r="AR165" s="10">
        <f>ROUND((AN165-AP165),5)</f>
        <v>218.41</v>
      </c>
      <c r="AS165" s="8"/>
      <c r="AT165" s="11">
        <f>ROUND(IF(AP165=0, IF(AN165=0, 0, 1), AN165/AP165),5)</f>
        <v>1.12134</v>
      </c>
      <c r="AU165" s="8"/>
      <c r="AV165" s="10">
        <v>2541.39</v>
      </c>
      <c r="AW165" s="8"/>
      <c r="AX165" s="10">
        <v>2500</v>
      </c>
      <c r="AY165" s="8"/>
      <c r="AZ165" s="10">
        <f>ROUND((AV165-AX165),5)</f>
        <v>41.39</v>
      </c>
      <c r="BA165" s="8"/>
      <c r="BB165" s="11">
        <f>ROUND(IF(AX165=0, IF(AV165=0, 0, 1), AV165/AX165),5)</f>
        <v>1.0165599999999999</v>
      </c>
      <c r="BC165" s="8"/>
      <c r="BD165" s="10">
        <v>6476.93</v>
      </c>
      <c r="BE165" s="8"/>
      <c r="BF165" s="10">
        <v>6325</v>
      </c>
      <c r="BG165" s="8"/>
      <c r="BH165" s="10">
        <f>ROUND((BD165-BF165),5)</f>
        <v>151.93</v>
      </c>
      <c r="BI165" s="8"/>
      <c r="BJ165" s="11">
        <f>ROUND(IF(BF165=0, IF(BD165=0, 0, 1), BD165/BF165),5)</f>
        <v>1.0240199999999999</v>
      </c>
      <c r="BK165" s="8"/>
      <c r="BL165" s="10">
        <v>216.39</v>
      </c>
      <c r="BM165" s="8"/>
      <c r="BN165" s="10">
        <v>750</v>
      </c>
      <c r="BO165" s="8"/>
      <c r="BP165" s="10">
        <f>ROUND((BL165-BN165),5)</f>
        <v>-533.61</v>
      </c>
      <c r="BQ165" s="8"/>
      <c r="BR165" s="11">
        <f>ROUND(IF(BN165=0, IF(BL165=0, 0, 1), BL165/BN165),5)</f>
        <v>0.28852</v>
      </c>
      <c r="BS165" s="8"/>
      <c r="BT165" s="10">
        <v>479.42</v>
      </c>
      <c r="BU165" s="8"/>
      <c r="BV165" s="10">
        <v>300</v>
      </c>
      <c r="BW165" s="8"/>
      <c r="BX165" s="10">
        <f>ROUND((BT165-BV165),5)</f>
        <v>179.42</v>
      </c>
      <c r="BY165" s="8"/>
      <c r="BZ165" s="11">
        <f>ROUND(IF(BV165=0, IF(BT165=0, 0, 1), BT165/BV165),5)</f>
        <v>1.5980700000000001</v>
      </c>
      <c r="CA165" s="8"/>
      <c r="CB165" s="10"/>
      <c r="CC165" s="8"/>
      <c r="CD165" s="10">
        <v>77.42</v>
      </c>
      <c r="CE165" s="8"/>
      <c r="CF165" s="10">
        <f>ROUND((CB165-CD165),5)</f>
        <v>-77.42</v>
      </c>
      <c r="CG165" s="8"/>
      <c r="CH165" s="11"/>
      <c r="CI165" s="8"/>
      <c r="CJ165" s="10">
        <f>ROUND(H165+P165+X165+AF165+AN165+AV165+BD165+BL165+BT165+CB165,5)</f>
        <v>12228.36</v>
      </c>
      <c r="CK165" s="8"/>
      <c r="CL165" s="10">
        <f>ROUND(J165+R165+Z165+AH165+AP165+AX165+BF165+BN165+BV165+CD165,5)</f>
        <v>12007.42</v>
      </c>
      <c r="CM165" s="8"/>
      <c r="CN165" s="10">
        <f>ROUND((CJ165-CL165),5)</f>
        <v>220.94</v>
      </c>
      <c r="CO165" s="8"/>
      <c r="CP165" s="11">
        <f>ROUND(IF(CL165=0, IF(CJ165=0, 0, 1), CJ165/CL165),5)</f>
        <v>1.0184</v>
      </c>
    </row>
    <row r="166" spans="1:94" x14ac:dyDescent="0.3">
      <c r="A166" s="2"/>
      <c r="B166" s="2"/>
      <c r="C166" s="2"/>
      <c r="D166" s="2"/>
      <c r="E166" s="2"/>
      <c r="F166" s="2" t="s">
        <v>178</v>
      </c>
      <c r="G166" s="2"/>
      <c r="H166" s="7">
        <f>ROUND(SUM(H163:H165),5)</f>
        <v>443.91</v>
      </c>
      <c r="I166" s="8"/>
      <c r="J166" s="7">
        <f>ROUND(SUM(J163:J165),5)</f>
        <v>30</v>
      </c>
      <c r="K166" s="8"/>
      <c r="L166" s="7">
        <f>ROUND((H166-J166),5)</f>
        <v>413.91</v>
      </c>
      <c r="M166" s="8"/>
      <c r="N166" s="9">
        <f>ROUND(IF(J166=0, IF(H166=0, 0, 1), H166/J166),5)</f>
        <v>14.797000000000001</v>
      </c>
      <c r="O166" s="8"/>
      <c r="P166" s="7">
        <f>ROUND(SUM(P163:P165),5)</f>
        <v>11.89</v>
      </c>
      <c r="Q166" s="8"/>
      <c r="R166" s="7">
        <f>ROUND(SUM(R163:R165),5)</f>
        <v>75</v>
      </c>
      <c r="S166" s="8"/>
      <c r="T166" s="7">
        <f>ROUND((P166-R166),5)</f>
        <v>-63.11</v>
      </c>
      <c r="U166" s="8"/>
      <c r="V166" s="9">
        <f>ROUND(IF(R166=0, IF(P166=0, 0, 1), P166/R166),5)</f>
        <v>0.15853</v>
      </c>
      <c r="W166" s="8"/>
      <c r="X166" s="7">
        <f>ROUND(SUM(X163:X165),5)</f>
        <v>81.36</v>
      </c>
      <c r="Y166" s="8"/>
      <c r="Z166" s="7">
        <f>ROUND(SUM(Z163:Z165),5)</f>
        <v>75</v>
      </c>
      <c r="AA166" s="8"/>
      <c r="AB166" s="7">
        <f>ROUND((X166-Z166),5)</f>
        <v>6.36</v>
      </c>
      <c r="AC166" s="8"/>
      <c r="AD166" s="9">
        <f>ROUND(IF(Z166=0, IF(X166=0, 0, 1), X166/Z166),5)</f>
        <v>1.0848</v>
      </c>
      <c r="AE166" s="8"/>
      <c r="AF166" s="7"/>
      <c r="AG166" s="8"/>
      <c r="AH166" s="7">
        <f>ROUND(SUM(AH163:AH165),5)</f>
        <v>75</v>
      </c>
      <c r="AI166" s="8"/>
      <c r="AJ166" s="7">
        <f>ROUND((AF166-AH166),5)</f>
        <v>-75</v>
      </c>
      <c r="AK166" s="8"/>
      <c r="AL166" s="9"/>
      <c r="AM166" s="8"/>
      <c r="AN166" s="7">
        <f>ROUND(SUM(AN163:AN165),5)</f>
        <v>2144.56</v>
      </c>
      <c r="AO166" s="8"/>
      <c r="AP166" s="7">
        <f>ROUND(SUM(AP163:AP165),5)</f>
        <v>1800</v>
      </c>
      <c r="AQ166" s="8"/>
      <c r="AR166" s="7">
        <f>ROUND((AN166-AP166),5)</f>
        <v>344.56</v>
      </c>
      <c r="AS166" s="8"/>
      <c r="AT166" s="9">
        <f>ROUND(IF(AP166=0, IF(AN166=0, 0, 1), AN166/AP166),5)</f>
        <v>1.1914199999999999</v>
      </c>
      <c r="AU166" s="8"/>
      <c r="AV166" s="7">
        <f>ROUND(SUM(AV163:AV165),5)</f>
        <v>2700.22</v>
      </c>
      <c r="AW166" s="8"/>
      <c r="AX166" s="7">
        <f>ROUND(SUM(AX163:AX165),5)</f>
        <v>2500</v>
      </c>
      <c r="AY166" s="8"/>
      <c r="AZ166" s="7">
        <f>ROUND((AV166-AX166),5)</f>
        <v>200.22</v>
      </c>
      <c r="BA166" s="8"/>
      <c r="BB166" s="9">
        <f>ROUND(IF(AX166=0, IF(AV166=0, 0, 1), AV166/AX166),5)</f>
        <v>1.08009</v>
      </c>
      <c r="BC166" s="8"/>
      <c r="BD166" s="7">
        <f>ROUND(SUM(BD163:BD165),5)</f>
        <v>6880.62</v>
      </c>
      <c r="BE166" s="8"/>
      <c r="BF166" s="7">
        <f>ROUND(SUM(BF163:BF165),5)</f>
        <v>6325</v>
      </c>
      <c r="BG166" s="8"/>
      <c r="BH166" s="7">
        <f>ROUND((BD166-BF166),5)</f>
        <v>555.62</v>
      </c>
      <c r="BI166" s="8"/>
      <c r="BJ166" s="9">
        <f>ROUND(IF(BF166=0, IF(BD166=0, 0, 1), BD166/BF166),5)</f>
        <v>1.08785</v>
      </c>
      <c r="BK166" s="8"/>
      <c r="BL166" s="7">
        <f>ROUND(SUM(BL163:BL165),5)</f>
        <v>229.9</v>
      </c>
      <c r="BM166" s="8"/>
      <c r="BN166" s="7">
        <f>ROUND(SUM(BN163:BN165),5)</f>
        <v>750</v>
      </c>
      <c r="BO166" s="8"/>
      <c r="BP166" s="7">
        <f>ROUND((BL166-BN166),5)</f>
        <v>-520.1</v>
      </c>
      <c r="BQ166" s="8"/>
      <c r="BR166" s="9">
        <f>ROUND(IF(BN166=0, IF(BL166=0, 0, 1), BL166/BN166),5)</f>
        <v>0.30653000000000002</v>
      </c>
      <c r="BS166" s="8"/>
      <c r="BT166" s="7">
        <f>ROUND(SUM(BT163:BT165),5)</f>
        <v>508.76</v>
      </c>
      <c r="BU166" s="8"/>
      <c r="BV166" s="7">
        <f>ROUND(SUM(BV163:BV165),5)</f>
        <v>300</v>
      </c>
      <c r="BW166" s="8"/>
      <c r="BX166" s="7">
        <f>ROUND((BT166-BV166),5)</f>
        <v>208.76</v>
      </c>
      <c r="BY166" s="8"/>
      <c r="BZ166" s="9">
        <f>ROUND(IF(BV166=0, IF(BT166=0, 0, 1), BT166/BV166),5)</f>
        <v>1.69587</v>
      </c>
      <c r="CA166" s="8"/>
      <c r="CB166" s="7"/>
      <c r="CC166" s="8"/>
      <c r="CD166" s="7">
        <f>ROUND(SUM(CD163:CD165),5)</f>
        <v>77.42</v>
      </c>
      <c r="CE166" s="8"/>
      <c r="CF166" s="7">
        <f>ROUND((CB166-CD166),5)</f>
        <v>-77.42</v>
      </c>
      <c r="CG166" s="8"/>
      <c r="CH166" s="9"/>
      <c r="CI166" s="8"/>
      <c r="CJ166" s="7">
        <f>ROUND(H166+P166+X166+AF166+AN166+AV166+BD166+BL166+BT166+CB166,5)</f>
        <v>13001.22</v>
      </c>
      <c r="CK166" s="8"/>
      <c r="CL166" s="7">
        <f>ROUND(J166+R166+Z166+AH166+AP166+AX166+BF166+BN166+BV166+CD166,5)</f>
        <v>12007.42</v>
      </c>
      <c r="CM166" s="8"/>
      <c r="CN166" s="7">
        <f>ROUND((CJ166-CL166),5)</f>
        <v>993.8</v>
      </c>
      <c r="CO166" s="8"/>
      <c r="CP166" s="9">
        <f>ROUND(IF(CL166=0, IF(CJ166=0, 0, 1), CJ166/CL166),5)</f>
        <v>1.08277</v>
      </c>
    </row>
    <row r="167" spans="1:94" ht="28.8" customHeight="1" x14ac:dyDescent="0.3">
      <c r="A167" s="2"/>
      <c r="B167" s="2"/>
      <c r="C167" s="2"/>
      <c r="D167" s="2"/>
      <c r="E167" s="2"/>
      <c r="F167" s="2" t="s">
        <v>179</v>
      </c>
      <c r="G167" s="2"/>
      <c r="H167" s="7"/>
      <c r="I167" s="8"/>
      <c r="J167" s="7"/>
      <c r="K167" s="8"/>
      <c r="L167" s="7"/>
      <c r="M167" s="8"/>
      <c r="N167" s="9"/>
      <c r="O167" s="8"/>
      <c r="P167" s="7"/>
      <c r="Q167" s="8"/>
      <c r="R167" s="7"/>
      <c r="S167" s="8"/>
      <c r="T167" s="7"/>
      <c r="U167" s="8"/>
      <c r="V167" s="9"/>
      <c r="W167" s="8"/>
      <c r="X167" s="7"/>
      <c r="Y167" s="8"/>
      <c r="Z167" s="7"/>
      <c r="AA167" s="8"/>
      <c r="AB167" s="7"/>
      <c r="AC167" s="8"/>
      <c r="AD167" s="9"/>
      <c r="AE167" s="8"/>
      <c r="AF167" s="7"/>
      <c r="AG167" s="8"/>
      <c r="AH167" s="7"/>
      <c r="AI167" s="8"/>
      <c r="AJ167" s="7"/>
      <c r="AK167" s="8"/>
      <c r="AL167" s="9"/>
      <c r="AM167" s="8"/>
      <c r="AN167" s="7"/>
      <c r="AO167" s="8"/>
      <c r="AP167" s="7"/>
      <c r="AQ167" s="8"/>
      <c r="AR167" s="7"/>
      <c r="AS167" s="8"/>
      <c r="AT167" s="9"/>
      <c r="AU167" s="8"/>
      <c r="AV167" s="7"/>
      <c r="AW167" s="8"/>
      <c r="AX167" s="7"/>
      <c r="AY167" s="8"/>
      <c r="AZ167" s="7"/>
      <c r="BA167" s="8"/>
      <c r="BB167" s="9"/>
      <c r="BC167" s="8"/>
      <c r="BD167" s="7"/>
      <c r="BE167" s="8"/>
      <c r="BF167" s="7"/>
      <c r="BG167" s="8"/>
      <c r="BH167" s="7"/>
      <c r="BI167" s="8"/>
      <c r="BJ167" s="9"/>
      <c r="BK167" s="8"/>
      <c r="BL167" s="7"/>
      <c r="BM167" s="8"/>
      <c r="BN167" s="7"/>
      <c r="BO167" s="8"/>
      <c r="BP167" s="7"/>
      <c r="BQ167" s="8"/>
      <c r="BR167" s="9"/>
      <c r="BS167" s="8"/>
      <c r="BT167" s="7"/>
      <c r="BU167" s="8"/>
      <c r="BV167" s="7"/>
      <c r="BW167" s="8"/>
      <c r="BX167" s="7"/>
      <c r="BY167" s="8"/>
      <c r="BZ167" s="9"/>
      <c r="CA167" s="8"/>
      <c r="CB167" s="7"/>
      <c r="CC167" s="8"/>
      <c r="CD167" s="7"/>
      <c r="CE167" s="8"/>
      <c r="CF167" s="7"/>
      <c r="CG167" s="8"/>
      <c r="CH167" s="9"/>
      <c r="CI167" s="8"/>
      <c r="CJ167" s="7"/>
      <c r="CK167" s="8"/>
      <c r="CL167" s="7"/>
      <c r="CM167" s="8"/>
      <c r="CN167" s="7"/>
      <c r="CO167" s="8"/>
      <c r="CP167" s="9"/>
    </row>
    <row r="168" spans="1:94" x14ac:dyDescent="0.3">
      <c r="A168" s="2"/>
      <c r="B168" s="2"/>
      <c r="C168" s="2"/>
      <c r="D168" s="2"/>
      <c r="E168" s="2"/>
      <c r="F168" s="2" t="s">
        <v>180</v>
      </c>
      <c r="G168" s="2"/>
      <c r="H168" s="7"/>
      <c r="I168" s="8"/>
      <c r="J168" s="7"/>
      <c r="K168" s="8"/>
      <c r="L168" s="7"/>
      <c r="M168" s="8"/>
      <c r="N168" s="9"/>
      <c r="O168" s="8"/>
      <c r="P168" s="7"/>
      <c r="Q168" s="8"/>
      <c r="R168" s="7"/>
      <c r="S168" s="8"/>
      <c r="T168" s="7"/>
      <c r="U168" s="8"/>
      <c r="V168" s="9"/>
      <c r="W168" s="8"/>
      <c r="X168" s="7"/>
      <c r="Y168" s="8"/>
      <c r="Z168" s="7"/>
      <c r="AA168" s="8"/>
      <c r="AB168" s="7"/>
      <c r="AC168" s="8"/>
      <c r="AD168" s="9"/>
      <c r="AE168" s="8"/>
      <c r="AF168" s="7"/>
      <c r="AG168" s="8"/>
      <c r="AH168" s="7"/>
      <c r="AI168" s="8"/>
      <c r="AJ168" s="7"/>
      <c r="AK168" s="8"/>
      <c r="AL168" s="9"/>
      <c r="AM168" s="8"/>
      <c r="AN168" s="7"/>
      <c r="AO168" s="8"/>
      <c r="AP168" s="7"/>
      <c r="AQ168" s="8"/>
      <c r="AR168" s="7"/>
      <c r="AS168" s="8"/>
      <c r="AT168" s="9"/>
      <c r="AU168" s="8"/>
      <c r="AV168" s="7"/>
      <c r="AW168" s="8"/>
      <c r="AX168" s="7"/>
      <c r="AY168" s="8"/>
      <c r="AZ168" s="7"/>
      <c r="BA168" s="8"/>
      <c r="BB168" s="9"/>
      <c r="BC168" s="8"/>
      <c r="BD168" s="7"/>
      <c r="BE168" s="8"/>
      <c r="BF168" s="7"/>
      <c r="BG168" s="8"/>
      <c r="BH168" s="7"/>
      <c r="BI168" s="8"/>
      <c r="BJ168" s="9"/>
      <c r="BK168" s="8"/>
      <c r="BL168" s="7"/>
      <c r="BM168" s="8"/>
      <c r="BN168" s="7"/>
      <c r="BO168" s="8"/>
      <c r="BP168" s="7"/>
      <c r="BQ168" s="8"/>
      <c r="BR168" s="9"/>
      <c r="BS168" s="8"/>
      <c r="BT168" s="7"/>
      <c r="BU168" s="8"/>
      <c r="BV168" s="7"/>
      <c r="BW168" s="8"/>
      <c r="BX168" s="7"/>
      <c r="BY168" s="8"/>
      <c r="BZ168" s="9"/>
      <c r="CA168" s="8"/>
      <c r="CB168" s="7"/>
      <c r="CC168" s="8"/>
      <c r="CD168" s="7"/>
      <c r="CE168" s="8"/>
      <c r="CF168" s="7"/>
      <c r="CG168" s="8"/>
      <c r="CH168" s="9"/>
      <c r="CI168" s="8"/>
      <c r="CJ168" s="7"/>
      <c r="CK168" s="8"/>
      <c r="CL168" s="7"/>
      <c r="CM168" s="8"/>
      <c r="CN168" s="7"/>
      <c r="CO168" s="8"/>
      <c r="CP168" s="9"/>
    </row>
    <row r="169" spans="1:94" ht="15" thickBot="1" x14ac:dyDescent="0.35">
      <c r="A169" s="2"/>
      <c r="B169" s="2"/>
      <c r="C169" s="2"/>
      <c r="D169" s="2"/>
      <c r="E169" s="2"/>
      <c r="F169" s="2" t="s">
        <v>181</v>
      </c>
      <c r="G169" s="2"/>
      <c r="H169" s="10"/>
      <c r="I169" s="8"/>
      <c r="J169" s="10"/>
      <c r="K169" s="8"/>
      <c r="L169" s="10"/>
      <c r="M169" s="8"/>
      <c r="N169" s="11"/>
      <c r="O169" s="8"/>
      <c r="P169" s="10"/>
      <c r="Q169" s="8"/>
      <c r="R169" s="10"/>
      <c r="S169" s="8"/>
      <c r="T169" s="10"/>
      <c r="U169" s="8"/>
      <c r="V169" s="11"/>
      <c r="W169" s="8"/>
      <c r="X169" s="10"/>
      <c r="Y169" s="8"/>
      <c r="Z169" s="10"/>
      <c r="AA169" s="8"/>
      <c r="AB169" s="10"/>
      <c r="AC169" s="8"/>
      <c r="AD169" s="11"/>
      <c r="AE169" s="8"/>
      <c r="AF169" s="10"/>
      <c r="AG169" s="8"/>
      <c r="AH169" s="10"/>
      <c r="AI169" s="8"/>
      <c r="AJ169" s="10"/>
      <c r="AK169" s="8"/>
      <c r="AL169" s="11"/>
      <c r="AM169" s="8"/>
      <c r="AN169" s="10"/>
      <c r="AO169" s="8"/>
      <c r="AP169" s="10"/>
      <c r="AQ169" s="8"/>
      <c r="AR169" s="10"/>
      <c r="AS169" s="8"/>
      <c r="AT169" s="11"/>
      <c r="AU169" s="8"/>
      <c r="AV169" s="10"/>
      <c r="AW169" s="8"/>
      <c r="AX169" s="10"/>
      <c r="AY169" s="8"/>
      <c r="AZ169" s="10"/>
      <c r="BA169" s="8"/>
      <c r="BB169" s="11"/>
      <c r="BC169" s="8"/>
      <c r="BD169" s="10"/>
      <c r="BE169" s="8"/>
      <c r="BF169" s="10"/>
      <c r="BG169" s="8"/>
      <c r="BH169" s="10"/>
      <c r="BI169" s="8"/>
      <c r="BJ169" s="11"/>
      <c r="BK169" s="8"/>
      <c r="BL169" s="10"/>
      <c r="BM169" s="8"/>
      <c r="BN169" s="10"/>
      <c r="BO169" s="8"/>
      <c r="BP169" s="10"/>
      <c r="BQ169" s="8"/>
      <c r="BR169" s="11"/>
      <c r="BS169" s="8"/>
      <c r="BT169" s="10"/>
      <c r="BU169" s="8"/>
      <c r="BV169" s="10"/>
      <c r="BW169" s="8"/>
      <c r="BX169" s="10"/>
      <c r="BY169" s="8"/>
      <c r="BZ169" s="11"/>
      <c r="CA169" s="8"/>
      <c r="CB169" s="10"/>
      <c r="CC169" s="8"/>
      <c r="CD169" s="10"/>
      <c r="CE169" s="8"/>
      <c r="CF169" s="10"/>
      <c r="CG169" s="8"/>
      <c r="CH169" s="11"/>
      <c r="CI169" s="8"/>
      <c r="CJ169" s="10"/>
      <c r="CK169" s="8"/>
      <c r="CL169" s="10"/>
      <c r="CM169" s="8"/>
      <c r="CN169" s="10"/>
      <c r="CO169" s="8"/>
      <c r="CP169" s="11"/>
    </row>
    <row r="170" spans="1:94" x14ac:dyDescent="0.3">
      <c r="A170" s="2"/>
      <c r="B170" s="2"/>
      <c r="C170" s="2"/>
      <c r="D170" s="2"/>
      <c r="E170" s="2" t="s">
        <v>182</v>
      </c>
      <c r="F170" s="2"/>
      <c r="G170" s="2"/>
      <c r="H170" s="7">
        <f>ROUND(SUM(H156:H162)+SUM(H166:H169),5)</f>
        <v>1335.05</v>
      </c>
      <c r="I170" s="8"/>
      <c r="J170" s="7">
        <f>ROUND(SUM(J156:J162)+SUM(J166:J169),5)</f>
        <v>330</v>
      </c>
      <c r="K170" s="8"/>
      <c r="L170" s="7">
        <f>ROUND((H170-J170),5)</f>
        <v>1005.05</v>
      </c>
      <c r="M170" s="8"/>
      <c r="N170" s="9">
        <f>ROUND(IF(J170=0, IF(H170=0, 0, 1), H170/J170),5)</f>
        <v>4.0456099999999999</v>
      </c>
      <c r="O170" s="8"/>
      <c r="P170" s="7">
        <f>ROUND(SUM(P156:P162)+SUM(P166:P169),5)</f>
        <v>1223.92</v>
      </c>
      <c r="Q170" s="8"/>
      <c r="R170" s="7">
        <f>ROUND(SUM(R156:R162)+SUM(R166:R169),5)</f>
        <v>975</v>
      </c>
      <c r="S170" s="8"/>
      <c r="T170" s="7">
        <f>ROUND((P170-R170),5)</f>
        <v>248.92</v>
      </c>
      <c r="U170" s="8"/>
      <c r="V170" s="9">
        <f>ROUND(IF(R170=0, IF(P170=0, 0, 1), P170/R170),5)</f>
        <v>1.2553000000000001</v>
      </c>
      <c r="W170" s="8"/>
      <c r="X170" s="7">
        <f>ROUND(SUM(X156:X162)+SUM(X166:X169),5)</f>
        <v>2549.56</v>
      </c>
      <c r="Y170" s="8"/>
      <c r="Z170" s="7">
        <f>ROUND(SUM(Z156:Z162)+SUM(Z166:Z169),5)</f>
        <v>875</v>
      </c>
      <c r="AA170" s="8"/>
      <c r="AB170" s="7">
        <f>ROUND((X170-Z170),5)</f>
        <v>1674.56</v>
      </c>
      <c r="AC170" s="8"/>
      <c r="AD170" s="9">
        <f>ROUND(IF(Z170=0, IF(X170=0, 0, 1), X170/Z170),5)</f>
        <v>2.91378</v>
      </c>
      <c r="AE170" s="8"/>
      <c r="AF170" s="7">
        <f>ROUND(SUM(AF156:AF162)+SUM(AF166:AF169),5)</f>
        <v>1210</v>
      </c>
      <c r="AG170" s="8"/>
      <c r="AH170" s="7">
        <f>ROUND(SUM(AH156:AH162)+SUM(AH166:AH169),5)</f>
        <v>875</v>
      </c>
      <c r="AI170" s="8"/>
      <c r="AJ170" s="7">
        <f>ROUND((AF170-AH170),5)</f>
        <v>335</v>
      </c>
      <c r="AK170" s="8"/>
      <c r="AL170" s="9">
        <f>ROUND(IF(AH170=0, IF(AF170=0, 0, 1), AF170/AH170),5)</f>
        <v>1.38286</v>
      </c>
      <c r="AM170" s="8"/>
      <c r="AN170" s="7">
        <f>ROUND(SUM(AN156:AN162)+SUM(AN166:AN169),5)</f>
        <v>3524.66</v>
      </c>
      <c r="AO170" s="8"/>
      <c r="AP170" s="7">
        <f>ROUND(SUM(AP156:AP162)+SUM(AP166:AP169),5)</f>
        <v>4300</v>
      </c>
      <c r="AQ170" s="8"/>
      <c r="AR170" s="7">
        <f>ROUND((AN170-AP170),5)</f>
        <v>-775.34</v>
      </c>
      <c r="AS170" s="8"/>
      <c r="AT170" s="9">
        <f>ROUND(IF(AP170=0, IF(AN170=0, 0, 1), AN170/AP170),5)</f>
        <v>0.81969000000000003</v>
      </c>
      <c r="AU170" s="8"/>
      <c r="AV170" s="7">
        <f>ROUND(SUM(AV156:AV162)+SUM(AV166:AV169),5)</f>
        <v>5116.87</v>
      </c>
      <c r="AW170" s="8"/>
      <c r="AX170" s="7">
        <f>ROUND(SUM(AX156:AX162)+SUM(AX166:AX169),5)</f>
        <v>4000</v>
      </c>
      <c r="AY170" s="8"/>
      <c r="AZ170" s="7">
        <f>ROUND((AV170-AX170),5)</f>
        <v>1116.8699999999999</v>
      </c>
      <c r="BA170" s="8"/>
      <c r="BB170" s="9">
        <f>ROUND(IF(AX170=0, IF(AV170=0, 0, 1), AV170/AX170),5)</f>
        <v>1.27922</v>
      </c>
      <c r="BC170" s="8"/>
      <c r="BD170" s="7">
        <f>ROUND(SUM(BD156:BD162)+SUM(BD166:BD169),5)</f>
        <v>6880.62</v>
      </c>
      <c r="BE170" s="8"/>
      <c r="BF170" s="7">
        <f>ROUND(SUM(BF156:BF162)+SUM(BF166:BF169),5)</f>
        <v>7825</v>
      </c>
      <c r="BG170" s="8"/>
      <c r="BH170" s="7">
        <f>ROUND((BD170-BF170),5)</f>
        <v>-944.38</v>
      </c>
      <c r="BI170" s="8"/>
      <c r="BJ170" s="9">
        <f>ROUND(IF(BF170=0, IF(BD170=0, 0, 1), BD170/BF170),5)</f>
        <v>0.87931000000000004</v>
      </c>
      <c r="BK170" s="8"/>
      <c r="BL170" s="7">
        <f>ROUND(SUM(BL156:BL162)+SUM(BL166:BL169),5)</f>
        <v>3053.9</v>
      </c>
      <c r="BM170" s="8"/>
      <c r="BN170" s="7">
        <f>ROUND(SUM(BN156:BN162)+SUM(BN166:BN169),5)</f>
        <v>1850</v>
      </c>
      <c r="BO170" s="8"/>
      <c r="BP170" s="7">
        <f>ROUND((BL170-BN170),5)</f>
        <v>1203.9000000000001</v>
      </c>
      <c r="BQ170" s="8"/>
      <c r="BR170" s="9">
        <f>ROUND(IF(BN170=0, IF(BL170=0, 0, 1), BL170/BN170),5)</f>
        <v>1.65076</v>
      </c>
      <c r="BS170" s="8"/>
      <c r="BT170" s="7">
        <f>ROUND(SUM(BT156:BT162)+SUM(BT166:BT169),5)</f>
        <v>689.76</v>
      </c>
      <c r="BU170" s="8"/>
      <c r="BV170" s="7">
        <f>ROUND(SUM(BV156:BV162)+SUM(BV166:BV169),5)</f>
        <v>750</v>
      </c>
      <c r="BW170" s="8"/>
      <c r="BX170" s="7">
        <f>ROUND((BT170-BV170),5)</f>
        <v>-60.24</v>
      </c>
      <c r="BY170" s="8"/>
      <c r="BZ170" s="9">
        <f>ROUND(IF(BV170=0, IF(BT170=0, 0, 1), BT170/BV170),5)</f>
        <v>0.91968000000000005</v>
      </c>
      <c r="CA170" s="8"/>
      <c r="CB170" s="7"/>
      <c r="CC170" s="8"/>
      <c r="CD170" s="7">
        <f>ROUND(SUM(CD156:CD162)+SUM(CD166:CD169),5)</f>
        <v>167.74</v>
      </c>
      <c r="CE170" s="8"/>
      <c r="CF170" s="7">
        <f>ROUND((CB170-CD170),5)</f>
        <v>-167.74</v>
      </c>
      <c r="CG170" s="8"/>
      <c r="CH170" s="9"/>
      <c r="CI170" s="8"/>
      <c r="CJ170" s="7">
        <f>ROUND(H170+P170+X170+AF170+AN170+AV170+BD170+BL170+BT170+CB170,5)</f>
        <v>25584.34</v>
      </c>
      <c r="CK170" s="8"/>
      <c r="CL170" s="7">
        <f>ROUND(J170+R170+Z170+AH170+AP170+AX170+BF170+BN170+BV170+CD170,5)</f>
        <v>21947.74</v>
      </c>
      <c r="CM170" s="8"/>
      <c r="CN170" s="7">
        <f>ROUND((CJ170-CL170),5)</f>
        <v>3636.6</v>
      </c>
      <c r="CO170" s="8"/>
      <c r="CP170" s="9">
        <f>ROUND(IF(CL170=0, IF(CJ170=0, 0, 1), CJ170/CL170),5)</f>
        <v>1.1656899999999999</v>
      </c>
    </row>
    <row r="171" spans="1:94" ht="28.8" customHeight="1" x14ac:dyDescent="0.3">
      <c r="A171" s="2"/>
      <c r="B171" s="2"/>
      <c r="C171" s="2"/>
      <c r="D171" s="2"/>
      <c r="E171" s="2" t="s">
        <v>183</v>
      </c>
      <c r="F171" s="2"/>
      <c r="G171" s="2"/>
      <c r="H171" s="7"/>
      <c r="I171" s="8"/>
      <c r="J171" s="7"/>
      <c r="K171" s="8"/>
      <c r="L171" s="7"/>
      <c r="M171" s="8"/>
      <c r="N171" s="9"/>
      <c r="O171" s="8"/>
      <c r="P171" s="7"/>
      <c r="Q171" s="8"/>
      <c r="R171" s="7"/>
      <c r="S171" s="8"/>
      <c r="T171" s="7"/>
      <c r="U171" s="8"/>
      <c r="V171" s="9"/>
      <c r="W171" s="8"/>
      <c r="X171" s="7"/>
      <c r="Y171" s="8"/>
      <c r="Z171" s="7"/>
      <c r="AA171" s="8"/>
      <c r="AB171" s="7"/>
      <c r="AC171" s="8"/>
      <c r="AD171" s="9"/>
      <c r="AE171" s="8"/>
      <c r="AF171" s="7"/>
      <c r="AG171" s="8"/>
      <c r="AH171" s="7"/>
      <c r="AI171" s="8"/>
      <c r="AJ171" s="7"/>
      <c r="AK171" s="8"/>
      <c r="AL171" s="9"/>
      <c r="AM171" s="8"/>
      <c r="AN171" s="7"/>
      <c r="AO171" s="8"/>
      <c r="AP171" s="7"/>
      <c r="AQ171" s="8"/>
      <c r="AR171" s="7"/>
      <c r="AS171" s="8"/>
      <c r="AT171" s="9"/>
      <c r="AU171" s="8"/>
      <c r="AV171" s="7"/>
      <c r="AW171" s="8"/>
      <c r="AX171" s="7"/>
      <c r="AY171" s="8"/>
      <c r="AZ171" s="7"/>
      <c r="BA171" s="8"/>
      <c r="BB171" s="9"/>
      <c r="BC171" s="8"/>
      <c r="BD171" s="7"/>
      <c r="BE171" s="8"/>
      <c r="BF171" s="7"/>
      <c r="BG171" s="8"/>
      <c r="BH171" s="7"/>
      <c r="BI171" s="8"/>
      <c r="BJ171" s="9"/>
      <c r="BK171" s="8"/>
      <c r="BL171" s="7"/>
      <c r="BM171" s="8"/>
      <c r="BN171" s="7"/>
      <c r="BO171" s="8"/>
      <c r="BP171" s="7"/>
      <c r="BQ171" s="8"/>
      <c r="BR171" s="9"/>
      <c r="BS171" s="8"/>
      <c r="BT171" s="7"/>
      <c r="BU171" s="8"/>
      <c r="BV171" s="7"/>
      <c r="BW171" s="8"/>
      <c r="BX171" s="7"/>
      <c r="BY171" s="8"/>
      <c r="BZ171" s="9"/>
      <c r="CA171" s="8"/>
      <c r="CB171" s="7"/>
      <c r="CC171" s="8"/>
      <c r="CD171" s="7"/>
      <c r="CE171" s="8"/>
      <c r="CF171" s="7"/>
      <c r="CG171" s="8"/>
      <c r="CH171" s="9"/>
      <c r="CI171" s="8"/>
      <c r="CJ171" s="7"/>
      <c r="CK171" s="8"/>
      <c r="CL171" s="7"/>
      <c r="CM171" s="8"/>
      <c r="CN171" s="7"/>
      <c r="CO171" s="8"/>
      <c r="CP171" s="9"/>
    </row>
    <row r="172" spans="1:94" x14ac:dyDescent="0.3">
      <c r="A172" s="2"/>
      <c r="B172" s="2"/>
      <c r="C172" s="2"/>
      <c r="D172" s="2"/>
      <c r="E172" s="2"/>
      <c r="F172" s="2" t="s">
        <v>184</v>
      </c>
      <c r="G172" s="2"/>
      <c r="H172" s="7">
        <v>8559.25</v>
      </c>
      <c r="I172" s="8"/>
      <c r="J172" s="7">
        <v>1000</v>
      </c>
      <c r="K172" s="8"/>
      <c r="L172" s="7">
        <f>ROUND((H172-J172),5)</f>
        <v>7559.25</v>
      </c>
      <c r="M172" s="8"/>
      <c r="N172" s="9">
        <f>ROUND(IF(J172=0, IF(H172=0, 0, 1), H172/J172),5)</f>
        <v>8.5592500000000005</v>
      </c>
      <c r="O172" s="8"/>
      <c r="P172" s="7">
        <v>391</v>
      </c>
      <c r="Q172" s="8"/>
      <c r="R172" s="7">
        <v>1000</v>
      </c>
      <c r="S172" s="8"/>
      <c r="T172" s="7">
        <f>ROUND((P172-R172),5)</f>
        <v>-609</v>
      </c>
      <c r="U172" s="8"/>
      <c r="V172" s="9">
        <f>ROUND(IF(R172=0, IF(P172=0, 0, 1), P172/R172),5)</f>
        <v>0.39100000000000001</v>
      </c>
      <c r="W172" s="8"/>
      <c r="X172" s="7"/>
      <c r="Y172" s="8"/>
      <c r="Z172" s="7">
        <v>1000</v>
      </c>
      <c r="AA172" s="8"/>
      <c r="AB172" s="7">
        <f>ROUND((X172-Z172),5)</f>
        <v>-1000</v>
      </c>
      <c r="AC172" s="8"/>
      <c r="AD172" s="9"/>
      <c r="AE172" s="8"/>
      <c r="AF172" s="7">
        <v>2167.5</v>
      </c>
      <c r="AG172" s="8"/>
      <c r="AH172" s="7">
        <v>1000</v>
      </c>
      <c r="AI172" s="8"/>
      <c r="AJ172" s="7">
        <f>ROUND((AF172-AH172),5)</f>
        <v>1167.5</v>
      </c>
      <c r="AK172" s="8"/>
      <c r="AL172" s="9">
        <f>ROUND(IF(AH172=0, IF(AF172=0, 0, 1), AF172/AH172),5)</f>
        <v>2.1675</v>
      </c>
      <c r="AM172" s="8"/>
      <c r="AN172" s="7"/>
      <c r="AO172" s="8"/>
      <c r="AP172" s="7">
        <v>1000</v>
      </c>
      <c r="AQ172" s="8"/>
      <c r="AR172" s="7">
        <f>ROUND((AN172-AP172),5)</f>
        <v>-1000</v>
      </c>
      <c r="AS172" s="8"/>
      <c r="AT172" s="9"/>
      <c r="AU172" s="8"/>
      <c r="AV172" s="7">
        <v>9554</v>
      </c>
      <c r="AW172" s="8"/>
      <c r="AX172" s="7">
        <v>1000</v>
      </c>
      <c r="AY172" s="8"/>
      <c r="AZ172" s="7">
        <f>ROUND((AV172-AX172),5)</f>
        <v>8554</v>
      </c>
      <c r="BA172" s="8"/>
      <c r="BB172" s="9">
        <f>ROUND(IF(AX172=0, IF(AV172=0, 0, 1), AV172/AX172),5)</f>
        <v>9.5540000000000003</v>
      </c>
      <c r="BC172" s="8"/>
      <c r="BD172" s="7"/>
      <c r="BE172" s="8"/>
      <c r="BF172" s="7">
        <v>1000</v>
      </c>
      <c r="BG172" s="8"/>
      <c r="BH172" s="7">
        <f>ROUND((BD172-BF172),5)</f>
        <v>-1000</v>
      </c>
      <c r="BI172" s="8"/>
      <c r="BJ172" s="9"/>
      <c r="BK172" s="8"/>
      <c r="BL172" s="7">
        <v>1989</v>
      </c>
      <c r="BM172" s="8"/>
      <c r="BN172" s="7">
        <v>1000</v>
      </c>
      <c r="BO172" s="8"/>
      <c r="BP172" s="7">
        <f>ROUND((BL172-BN172),5)</f>
        <v>989</v>
      </c>
      <c r="BQ172" s="8"/>
      <c r="BR172" s="9">
        <f>ROUND(IF(BN172=0, IF(BL172=0, 0, 1), BL172/BN172),5)</f>
        <v>1.9890000000000001</v>
      </c>
      <c r="BS172" s="8"/>
      <c r="BT172" s="7"/>
      <c r="BU172" s="8"/>
      <c r="BV172" s="7">
        <v>1000</v>
      </c>
      <c r="BW172" s="8"/>
      <c r="BX172" s="7">
        <f>ROUND((BT172-BV172),5)</f>
        <v>-1000</v>
      </c>
      <c r="BY172" s="8"/>
      <c r="BZ172" s="9"/>
      <c r="CA172" s="8"/>
      <c r="CB172" s="7"/>
      <c r="CC172" s="8"/>
      <c r="CD172" s="7">
        <v>258.06</v>
      </c>
      <c r="CE172" s="8"/>
      <c r="CF172" s="7">
        <f>ROUND((CB172-CD172),5)</f>
        <v>-258.06</v>
      </c>
      <c r="CG172" s="8"/>
      <c r="CH172" s="9"/>
      <c r="CI172" s="8"/>
      <c r="CJ172" s="7">
        <f>ROUND(H172+P172+X172+AF172+AN172+AV172+BD172+BL172+BT172+CB172,5)</f>
        <v>22660.75</v>
      </c>
      <c r="CK172" s="8"/>
      <c r="CL172" s="7">
        <f>ROUND(J172+R172+Z172+AH172+AP172+AX172+BF172+BN172+BV172+CD172,5)</f>
        <v>9258.06</v>
      </c>
      <c r="CM172" s="8"/>
      <c r="CN172" s="7">
        <f>ROUND((CJ172-CL172),5)</f>
        <v>13402.69</v>
      </c>
      <c r="CO172" s="8"/>
      <c r="CP172" s="9">
        <f>ROUND(IF(CL172=0, IF(CJ172=0, 0, 1), CJ172/CL172),5)</f>
        <v>2.4476800000000001</v>
      </c>
    </row>
    <row r="173" spans="1:94" x14ac:dyDescent="0.3">
      <c r="A173" s="2"/>
      <c r="B173" s="2"/>
      <c r="C173" s="2"/>
      <c r="D173" s="2"/>
      <c r="E173" s="2"/>
      <c r="F173" s="2" t="s">
        <v>185</v>
      </c>
      <c r="G173" s="2"/>
      <c r="H173" s="7">
        <v>4900</v>
      </c>
      <c r="I173" s="8"/>
      <c r="J173" s="7">
        <v>700</v>
      </c>
      <c r="K173" s="8"/>
      <c r="L173" s="7">
        <f>ROUND((H173-J173),5)</f>
        <v>4200</v>
      </c>
      <c r="M173" s="8"/>
      <c r="N173" s="9">
        <f>ROUND(IF(J173=0, IF(H173=0, 0, 1), H173/J173),5)</f>
        <v>7</v>
      </c>
      <c r="O173" s="8"/>
      <c r="P173" s="7">
        <v>700</v>
      </c>
      <c r="Q173" s="8"/>
      <c r="R173" s="7">
        <v>700</v>
      </c>
      <c r="S173" s="8"/>
      <c r="T173" s="7"/>
      <c r="U173" s="8"/>
      <c r="V173" s="9">
        <f>ROUND(IF(R173=0, IF(P173=0, 0, 1), P173/R173),5)</f>
        <v>1</v>
      </c>
      <c r="W173" s="8"/>
      <c r="X173" s="7"/>
      <c r="Y173" s="8"/>
      <c r="Z173" s="7">
        <v>700</v>
      </c>
      <c r="AA173" s="8"/>
      <c r="AB173" s="7">
        <f>ROUND((X173-Z173),5)</f>
        <v>-700</v>
      </c>
      <c r="AC173" s="8"/>
      <c r="AD173" s="9"/>
      <c r="AE173" s="8"/>
      <c r="AF173" s="7">
        <v>700</v>
      </c>
      <c r="AG173" s="8"/>
      <c r="AH173" s="7">
        <v>700</v>
      </c>
      <c r="AI173" s="8"/>
      <c r="AJ173" s="7"/>
      <c r="AK173" s="8"/>
      <c r="AL173" s="9">
        <f>ROUND(IF(AH173=0, IF(AF173=0, 0, 1), AF173/AH173),5)</f>
        <v>1</v>
      </c>
      <c r="AM173" s="8"/>
      <c r="AN173" s="7"/>
      <c r="AO173" s="8"/>
      <c r="AP173" s="7">
        <v>700</v>
      </c>
      <c r="AQ173" s="8"/>
      <c r="AR173" s="7">
        <f>ROUND((AN173-AP173),5)</f>
        <v>-700</v>
      </c>
      <c r="AS173" s="8"/>
      <c r="AT173" s="9"/>
      <c r="AU173" s="8"/>
      <c r="AV173" s="7">
        <v>2100</v>
      </c>
      <c r="AW173" s="8"/>
      <c r="AX173" s="7">
        <v>700</v>
      </c>
      <c r="AY173" s="8"/>
      <c r="AZ173" s="7">
        <f>ROUND((AV173-AX173),5)</f>
        <v>1400</v>
      </c>
      <c r="BA173" s="8"/>
      <c r="BB173" s="9">
        <f>ROUND(IF(AX173=0, IF(AV173=0, 0, 1), AV173/AX173),5)</f>
        <v>3</v>
      </c>
      <c r="BC173" s="8"/>
      <c r="BD173" s="7"/>
      <c r="BE173" s="8"/>
      <c r="BF173" s="7">
        <v>700</v>
      </c>
      <c r="BG173" s="8"/>
      <c r="BH173" s="7">
        <f>ROUND((BD173-BF173),5)</f>
        <v>-700</v>
      </c>
      <c r="BI173" s="8"/>
      <c r="BJ173" s="9"/>
      <c r="BK173" s="8"/>
      <c r="BL173" s="7">
        <v>700</v>
      </c>
      <c r="BM173" s="8"/>
      <c r="BN173" s="7">
        <v>700</v>
      </c>
      <c r="BO173" s="8"/>
      <c r="BP173" s="7"/>
      <c r="BQ173" s="8"/>
      <c r="BR173" s="9">
        <f>ROUND(IF(BN173=0, IF(BL173=0, 0, 1), BL173/BN173),5)</f>
        <v>1</v>
      </c>
      <c r="BS173" s="8"/>
      <c r="BT173" s="7"/>
      <c r="BU173" s="8"/>
      <c r="BV173" s="7">
        <v>700</v>
      </c>
      <c r="BW173" s="8"/>
      <c r="BX173" s="7">
        <f>ROUND((BT173-BV173),5)</f>
        <v>-700</v>
      </c>
      <c r="BY173" s="8"/>
      <c r="BZ173" s="9"/>
      <c r="CA173" s="8"/>
      <c r="CB173" s="7"/>
      <c r="CC173" s="8"/>
      <c r="CD173" s="7">
        <v>180.65</v>
      </c>
      <c r="CE173" s="8"/>
      <c r="CF173" s="7">
        <f>ROUND((CB173-CD173),5)</f>
        <v>-180.65</v>
      </c>
      <c r="CG173" s="8"/>
      <c r="CH173" s="9"/>
      <c r="CI173" s="8"/>
      <c r="CJ173" s="7">
        <f>ROUND(H173+P173+X173+AF173+AN173+AV173+BD173+BL173+BT173+CB173,5)</f>
        <v>9100</v>
      </c>
      <c r="CK173" s="8"/>
      <c r="CL173" s="7">
        <f>ROUND(J173+R173+Z173+AH173+AP173+AX173+BF173+BN173+BV173+CD173,5)</f>
        <v>6480.65</v>
      </c>
      <c r="CM173" s="8"/>
      <c r="CN173" s="7">
        <f>ROUND((CJ173-CL173),5)</f>
        <v>2619.35</v>
      </c>
      <c r="CO173" s="8"/>
      <c r="CP173" s="9">
        <f>ROUND(IF(CL173=0, IF(CJ173=0, 0, 1), CJ173/CL173),5)</f>
        <v>1.40418</v>
      </c>
    </row>
    <row r="174" spans="1:94" ht="15" thickBot="1" x14ac:dyDescent="0.35">
      <c r="A174" s="2"/>
      <c r="B174" s="2"/>
      <c r="C174" s="2"/>
      <c r="D174" s="2"/>
      <c r="E174" s="2"/>
      <c r="F174" s="2" t="s">
        <v>186</v>
      </c>
      <c r="G174" s="2"/>
      <c r="H174" s="10"/>
      <c r="I174" s="8"/>
      <c r="J174" s="10"/>
      <c r="K174" s="8"/>
      <c r="L174" s="10"/>
      <c r="M174" s="8"/>
      <c r="N174" s="11"/>
      <c r="O174" s="8"/>
      <c r="P174" s="10"/>
      <c r="Q174" s="8"/>
      <c r="R174" s="10"/>
      <c r="S174" s="8"/>
      <c r="T174" s="10"/>
      <c r="U174" s="8"/>
      <c r="V174" s="11"/>
      <c r="W174" s="8"/>
      <c r="X174" s="10"/>
      <c r="Y174" s="8"/>
      <c r="Z174" s="10"/>
      <c r="AA174" s="8"/>
      <c r="AB174" s="10"/>
      <c r="AC174" s="8"/>
      <c r="AD174" s="11"/>
      <c r="AE174" s="8"/>
      <c r="AF174" s="10"/>
      <c r="AG174" s="8"/>
      <c r="AH174" s="10"/>
      <c r="AI174" s="8"/>
      <c r="AJ174" s="10"/>
      <c r="AK174" s="8"/>
      <c r="AL174" s="11"/>
      <c r="AM174" s="8"/>
      <c r="AN174" s="10"/>
      <c r="AO174" s="8"/>
      <c r="AP174" s="10"/>
      <c r="AQ174" s="8"/>
      <c r="AR174" s="10"/>
      <c r="AS174" s="8"/>
      <c r="AT174" s="11"/>
      <c r="AU174" s="8"/>
      <c r="AV174" s="10"/>
      <c r="AW174" s="8"/>
      <c r="AX174" s="10"/>
      <c r="AY174" s="8"/>
      <c r="AZ174" s="10"/>
      <c r="BA174" s="8"/>
      <c r="BB174" s="11"/>
      <c r="BC174" s="8"/>
      <c r="BD174" s="10"/>
      <c r="BE174" s="8"/>
      <c r="BF174" s="10"/>
      <c r="BG174" s="8"/>
      <c r="BH174" s="10"/>
      <c r="BI174" s="8"/>
      <c r="BJ174" s="11"/>
      <c r="BK174" s="8"/>
      <c r="BL174" s="10"/>
      <c r="BM174" s="8"/>
      <c r="BN174" s="10"/>
      <c r="BO174" s="8"/>
      <c r="BP174" s="10"/>
      <c r="BQ174" s="8"/>
      <c r="BR174" s="11"/>
      <c r="BS174" s="8"/>
      <c r="BT174" s="10"/>
      <c r="BU174" s="8"/>
      <c r="BV174" s="10"/>
      <c r="BW174" s="8"/>
      <c r="BX174" s="10"/>
      <c r="BY174" s="8"/>
      <c r="BZ174" s="11"/>
      <c r="CA174" s="8"/>
      <c r="CB174" s="10"/>
      <c r="CC174" s="8"/>
      <c r="CD174" s="10"/>
      <c r="CE174" s="8"/>
      <c r="CF174" s="10"/>
      <c r="CG174" s="8"/>
      <c r="CH174" s="11"/>
      <c r="CI174" s="8"/>
      <c r="CJ174" s="10"/>
      <c r="CK174" s="8"/>
      <c r="CL174" s="10"/>
      <c r="CM174" s="8"/>
      <c r="CN174" s="10"/>
      <c r="CO174" s="8"/>
      <c r="CP174" s="11"/>
    </row>
    <row r="175" spans="1:94" x14ac:dyDescent="0.3">
      <c r="A175" s="2"/>
      <c r="B175" s="2"/>
      <c r="C175" s="2"/>
      <c r="D175" s="2"/>
      <c r="E175" s="2" t="s">
        <v>187</v>
      </c>
      <c r="F175" s="2"/>
      <c r="G175" s="2"/>
      <c r="H175" s="7">
        <f>ROUND(SUM(H171:H174),5)</f>
        <v>13459.25</v>
      </c>
      <c r="I175" s="8"/>
      <c r="J175" s="7">
        <f>ROUND(SUM(J171:J174),5)</f>
        <v>1700</v>
      </c>
      <c r="K175" s="8"/>
      <c r="L175" s="7">
        <f>ROUND((H175-J175),5)</f>
        <v>11759.25</v>
      </c>
      <c r="M175" s="8"/>
      <c r="N175" s="9">
        <f>ROUND(IF(J175=0, IF(H175=0, 0, 1), H175/J175),5)</f>
        <v>7.9172099999999999</v>
      </c>
      <c r="O175" s="8"/>
      <c r="P175" s="7">
        <f>ROUND(SUM(P171:P174),5)</f>
        <v>1091</v>
      </c>
      <c r="Q175" s="8"/>
      <c r="R175" s="7">
        <f>ROUND(SUM(R171:R174),5)</f>
        <v>1700</v>
      </c>
      <c r="S175" s="8"/>
      <c r="T175" s="7">
        <f>ROUND((P175-R175),5)</f>
        <v>-609</v>
      </c>
      <c r="U175" s="8"/>
      <c r="V175" s="9">
        <f>ROUND(IF(R175=0, IF(P175=0, 0, 1), P175/R175),5)</f>
        <v>0.64176</v>
      </c>
      <c r="W175" s="8"/>
      <c r="X175" s="7"/>
      <c r="Y175" s="8"/>
      <c r="Z175" s="7">
        <f>ROUND(SUM(Z171:Z174),5)</f>
        <v>1700</v>
      </c>
      <c r="AA175" s="8"/>
      <c r="AB175" s="7">
        <f>ROUND((X175-Z175),5)</f>
        <v>-1700</v>
      </c>
      <c r="AC175" s="8"/>
      <c r="AD175" s="9"/>
      <c r="AE175" s="8"/>
      <c r="AF175" s="7">
        <f>ROUND(SUM(AF171:AF174),5)</f>
        <v>2867.5</v>
      </c>
      <c r="AG175" s="8"/>
      <c r="AH175" s="7">
        <f>ROUND(SUM(AH171:AH174),5)</f>
        <v>1700</v>
      </c>
      <c r="AI175" s="8"/>
      <c r="AJ175" s="7">
        <f>ROUND((AF175-AH175),5)</f>
        <v>1167.5</v>
      </c>
      <c r="AK175" s="8"/>
      <c r="AL175" s="9">
        <f>ROUND(IF(AH175=0, IF(AF175=0, 0, 1), AF175/AH175),5)</f>
        <v>1.68676</v>
      </c>
      <c r="AM175" s="8"/>
      <c r="AN175" s="7"/>
      <c r="AO175" s="8"/>
      <c r="AP175" s="7">
        <f>ROUND(SUM(AP171:AP174),5)</f>
        <v>1700</v>
      </c>
      <c r="AQ175" s="8"/>
      <c r="AR175" s="7">
        <f>ROUND((AN175-AP175),5)</f>
        <v>-1700</v>
      </c>
      <c r="AS175" s="8"/>
      <c r="AT175" s="9"/>
      <c r="AU175" s="8"/>
      <c r="AV175" s="7">
        <f>ROUND(SUM(AV171:AV174),5)</f>
        <v>11654</v>
      </c>
      <c r="AW175" s="8"/>
      <c r="AX175" s="7">
        <f>ROUND(SUM(AX171:AX174),5)</f>
        <v>1700</v>
      </c>
      <c r="AY175" s="8"/>
      <c r="AZ175" s="7">
        <f>ROUND((AV175-AX175),5)</f>
        <v>9954</v>
      </c>
      <c r="BA175" s="8"/>
      <c r="BB175" s="9">
        <f>ROUND(IF(AX175=0, IF(AV175=0, 0, 1), AV175/AX175),5)</f>
        <v>6.8552900000000001</v>
      </c>
      <c r="BC175" s="8"/>
      <c r="BD175" s="7"/>
      <c r="BE175" s="8"/>
      <c r="BF175" s="7">
        <f>ROUND(SUM(BF171:BF174),5)</f>
        <v>1700</v>
      </c>
      <c r="BG175" s="8"/>
      <c r="BH175" s="7">
        <f>ROUND((BD175-BF175),5)</f>
        <v>-1700</v>
      </c>
      <c r="BI175" s="8"/>
      <c r="BJ175" s="9"/>
      <c r="BK175" s="8"/>
      <c r="BL175" s="7">
        <f>ROUND(SUM(BL171:BL174),5)</f>
        <v>2689</v>
      </c>
      <c r="BM175" s="8"/>
      <c r="BN175" s="7">
        <f>ROUND(SUM(BN171:BN174),5)</f>
        <v>1700</v>
      </c>
      <c r="BO175" s="8"/>
      <c r="BP175" s="7">
        <f>ROUND((BL175-BN175),5)</f>
        <v>989</v>
      </c>
      <c r="BQ175" s="8"/>
      <c r="BR175" s="9">
        <f>ROUND(IF(BN175=0, IF(BL175=0, 0, 1), BL175/BN175),5)</f>
        <v>1.5817600000000001</v>
      </c>
      <c r="BS175" s="8"/>
      <c r="BT175" s="7"/>
      <c r="BU175" s="8"/>
      <c r="BV175" s="7">
        <f>ROUND(SUM(BV171:BV174),5)</f>
        <v>1700</v>
      </c>
      <c r="BW175" s="8"/>
      <c r="BX175" s="7">
        <f>ROUND((BT175-BV175),5)</f>
        <v>-1700</v>
      </c>
      <c r="BY175" s="8"/>
      <c r="BZ175" s="9"/>
      <c r="CA175" s="8"/>
      <c r="CB175" s="7"/>
      <c r="CC175" s="8"/>
      <c r="CD175" s="7">
        <f>ROUND(SUM(CD171:CD174),5)</f>
        <v>438.71</v>
      </c>
      <c r="CE175" s="8"/>
      <c r="CF175" s="7">
        <f>ROUND((CB175-CD175),5)</f>
        <v>-438.71</v>
      </c>
      <c r="CG175" s="8"/>
      <c r="CH175" s="9"/>
      <c r="CI175" s="8"/>
      <c r="CJ175" s="7">
        <f>ROUND(H175+P175+X175+AF175+AN175+AV175+BD175+BL175+BT175+CB175,5)</f>
        <v>31760.75</v>
      </c>
      <c r="CK175" s="8"/>
      <c r="CL175" s="7">
        <f>ROUND(J175+R175+Z175+AH175+AP175+AX175+BF175+BN175+BV175+CD175,5)</f>
        <v>15738.71</v>
      </c>
      <c r="CM175" s="8"/>
      <c r="CN175" s="7">
        <f>ROUND((CJ175-CL175),5)</f>
        <v>16022.04</v>
      </c>
      <c r="CO175" s="8"/>
      <c r="CP175" s="9">
        <f>ROUND(IF(CL175=0, IF(CJ175=0, 0, 1), CJ175/CL175),5)</f>
        <v>2.0179999999999998</v>
      </c>
    </row>
    <row r="176" spans="1:94" ht="28.8" customHeight="1" x14ac:dyDescent="0.3">
      <c r="A176" s="2"/>
      <c r="B176" s="2"/>
      <c r="C176" s="2"/>
      <c r="D176" s="2"/>
      <c r="E176" s="2" t="s">
        <v>188</v>
      </c>
      <c r="F176" s="2"/>
      <c r="G176" s="2"/>
      <c r="H176" s="7"/>
      <c r="I176" s="8"/>
      <c r="J176" s="7"/>
      <c r="K176" s="8"/>
      <c r="L176" s="7"/>
      <c r="M176" s="8"/>
      <c r="N176" s="9"/>
      <c r="O176" s="8"/>
      <c r="P176" s="7"/>
      <c r="Q176" s="8"/>
      <c r="R176" s="7"/>
      <c r="S176" s="8"/>
      <c r="T176" s="7"/>
      <c r="U176" s="8"/>
      <c r="V176" s="9"/>
      <c r="W176" s="8"/>
      <c r="X176" s="7"/>
      <c r="Y176" s="8"/>
      <c r="Z176" s="7"/>
      <c r="AA176" s="8"/>
      <c r="AB176" s="7"/>
      <c r="AC176" s="8"/>
      <c r="AD176" s="9"/>
      <c r="AE176" s="8"/>
      <c r="AF176" s="7"/>
      <c r="AG176" s="8"/>
      <c r="AH176" s="7"/>
      <c r="AI176" s="8"/>
      <c r="AJ176" s="7"/>
      <c r="AK176" s="8"/>
      <c r="AL176" s="9"/>
      <c r="AM176" s="8"/>
      <c r="AN176" s="7"/>
      <c r="AO176" s="8"/>
      <c r="AP176" s="7"/>
      <c r="AQ176" s="8"/>
      <c r="AR176" s="7"/>
      <c r="AS176" s="8"/>
      <c r="AT176" s="9"/>
      <c r="AU176" s="8"/>
      <c r="AV176" s="7"/>
      <c r="AW176" s="8"/>
      <c r="AX176" s="7"/>
      <c r="AY176" s="8"/>
      <c r="AZ176" s="7"/>
      <c r="BA176" s="8"/>
      <c r="BB176" s="9"/>
      <c r="BC176" s="8"/>
      <c r="BD176" s="7"/>
      <c r="BE176" s="8"/>
      <c r="BF176" s="7"/>
      <c r="BG176" s="8"/>
      <c r="BH176" s="7"/>
      <c r="BI176" s="8"/>
      <c r="BJ176" s="9"/>
      <c r="BK176" s="8"/>
      <c r="BL176" s="7"/>
      <c r="BM176" s="8"/>
      <c r="BN176" s="7"/>
      <c r="BO176" s="8"/>
      <c r="BP176" s="7"/>
      <c r="BQ176" s="8"/>
      <c r="BR176" s="9"/>
      <c r="BS176" s="8"/>
      <c r="BT176" s="7"/>
      <c r="BU176" s="8"/>
      <c r="BV176" s="7"/>
      <c r="BW176" s="8"/>
      <c r="BX176" s="7"/>
      <c r="BY176" s="8"/>
      <c r="BZ176" s="9"/>
      <c r="CA176" s="8"/>
      <c r="CB176" s="7"/>
      <c r="CC176" s="8"/>
      <c r="CD176" s="7"/>
      <c r="CE176" s="8"/>
      <c r="CF176" s="7"/>
      <c r="CG176" s="8"/>
      <c r="CH176" s="9"/>
      <c r="CI176" s="8"/>
      <c r="CJ176" s="7"/>
      <c r="CK176" s="8"/>
      <c r="CL176" s="7"/>
      <c r="CM176" s="8"/>
      <c r="CN176" s="7"/>
      <c r="CO176" s="8"/>
      <c r="CP176" s="9"/>
    </row>
    <row r="177" spans="1:94" x14ac:dyDescent="0.3">
      <c r="A177" s="2"/>
      <c r="B177" s="2"/>
      <c r="C177" s="2"/>
      <c r="D177" s="2"/>
      <c r="E177" s="2"/>
      <c r="F177" s="2" t="s">
        <v>189</v>
      </c>
      <c r="G177" s="2"/>
      <c r="H177" s="7">
        <v>2692.3</v>
      </c>
      <c r="I177" s="8"/>
      <c r="J177" s="7">
        <v>2695.38</v>
      </c>
      <c r="K177" s="8"/>
      <c r="L177" s="7">
        <f>ROUND((H177-J177),5)</f>
        <v>-3.08</v>
      </c>
      <c r="M177" s="8"/>
      <c r="N177" s="9">
        <f>ROUND(IF(J177=0, IF(H177=0, 0, 1), H177/J177),5)</f>
        <v>0.99885999999999997</v>
      </c>
      <c r="O177" s="8"/>
      <c r="P177" s="7">
        <v>2692.3</v>
      </c>
      <c r="Q177" s="8"/>
      <c r="R177" s="7">
        <v>2695.38</v>
      </c>
      <c r="S177" s="8"/>
      <c r="T177" s="7">
        <f>ROUND((P177-R177),5)</f>
        <v>-3.08</v>
      </c>
      <c r="U177" s="8"/>
      <c r="V177" s="9">
        <f>ROUND(IF(R177=0, IF(P177=0, 0, 1), P177/R177),5)</f>
        <v>0.99885999999999997</v>
      </c>
      <c r="W177" s="8"/>
      <c r="X177" s="7">
        <v>2692.3</v>
      </c>
      <c r="Y177" s="8"/>
      <c r="Z177" s="7">
        <v>2695.38</v>
      </c>
      <c r="AA177" s="8"/>
      <c r="AB177" s="7">
        <f>ROUND((X177-Z177),5)</f>
        <v>-3.08</v>
      </c>
      <c r="AC177" s="8"/>
      <c r="AD177" s="9">
        <f>ROUND(IF(Z177=0, IF(X177=0, 0, 1), X177/Z177),5)</f>
        <v>0.99885999999999997</v>
      </c>
      <c r="AE177" s="8"/>
      <c r="AF177" s="7">
        <v>4038.45</v>
      </c>
      <c r="AG177" s="8"/>
      <c r="AH177" s="7">
        <v>3523.1</v>
      </c>
      <c r="AI177" s="8"/>
      <c r="AJ177" s="7">
        <f>ROUND((AF177-AH177),5)</f>
        <v>515.35</v>
      </c>
      <c r="AK177" s="8"/>
      <c r="AL177" s="9">
        <f>ROUND(IF(AH177=0, IF(AF177=0, 0, 1), AF177/AH177),5)</f>
        <v>1.14628</v>
      </c>
      <c r="AM177" s="8"/>
      <c r="AN177" s="7">
        <v>2692.3</v>
      </c>
      <c r="AO177" s="8"/>
      <c r="AP177" s="7">
        <v>2695.38</v>
      </c>
      <c r="AQ177" s="8"/>
      <c r="AR177" s="7">
        <f>ROUND((AN177-AP177),5)</f>
        <v>-3.08</v>
      </c>
      <c r="AS177" s="8"/>
      <c r="AT177" s="9">
        <f>ROUND(IF(AP177=0, IF(AN177=0, 0, 1), AN177/AP177),5)</f>
        <v>0.99885999999999997</v>
      </c>
      <c r="AU177" s="8"/>
      <c r="AV177" s="7">
        <v>2692.3</v>
      </c>
      <c r="AW177" s="8"/>
      <c r="AX177" s="7">
        <v>2695.38</v>
      </c>
      <c r="AY177" s="8"/>
      <c r="AZ177" s="7">
        <f>ROUND((AV177-AX177),5)</f>
        <v>-3.08</v>
      </c>
      <c r="BA177" s="8"/>
      <c r="BB177" s="9">
        <f>ROUND(IF(AX177=0, IF(AV177=0, 0, 1), AV177/AX177),5)</f>
        <v>0.99885999999999997</v>
      </c>
      <c r="BC177" s="8"/>
      <c r="BD177" s="7">
        <v>2692.3</v>
      </c>
      <c r="BE177" s="8"/>
      <c r="BF177" s="7">
        <v>2695.38</v>
      </c>
      <c r="BG177" s="8"/>
      <c r="BH177" s="7">
        <f>ROUND((BD177-BF177),5)</f>
        <v>-3.08</v>
      </c>
      <c r="BI177" s="8"/>
      <c r="BJ177" s="9">
        <f>ROUND(IF(BF177=0, IF(BD177=0, 0, 1), BD177/BF177),5)</f>
        <v>0.99885999999999997</v>
      </c>
      <c r="BK177" s="8"/>
      <c r="BL177" s="7">
        <v>2692.3</v>
      </c>
      <c r="BM177" s="8"/>
      <c r="BN177" s="7">
        <v>2695.38</v>
      </c>
      <c r="BO177" s="8"/>
      <c r="BP177" s="7">
        <f>ROUND((BL177-BN177),5)</f>
        <v>-3.08</v>
      </c>
      <c r="BQ177" s="8"/>
      <c r="BR177" s="9">
        <f>ROUND(IF(BN177=0, IF(BL177=0, 0, 1), BL177/BN177),5)</f>
        <v>0.99885999999999997</v>
      </c>
      <c r="BS177" s="8"/>
      <c r="BT177" s="7">
        <v>2692.3</v>
      </c>
      <c r="BU177" s="8"/>
      <c r="BV177" s="7">
        <v>2695.38</v>
      </c>
      <c r="BW177" s="8"/>
      <c r="BX177" s="7">
        <f>ROUND((BT177-BV177),5)</f>
        <v>-3.08</v>
      </c>
      <c r="BY177" s="8"/>
      <c r="BZ177" s="9">
        <f>ROUND(IF(BV177=0, IF(BT177=0, 0, 1), BT177/BV177),5)</f>
        <v>0.99885999999999997</v>
      </c>
      <c r="CA177" s="8"/>
      <c r="CB177" s="7">
        <v>1346.15</v>
      </c>
      <c r="CC177" s="8"/>
      <c r="CD177" s="7">
        <v>909.19</v>
      </c>
      <c r="CE177" s="8"/>
      <c r="CF177" s="7">
        <f>ROUND((CB177-CD177),5)</f>
        <v>436.96</v>
      </c>
      <c r="CG177" s="8"/>
      <c r="CH177" s="9">
        <f>ROUND(IF(CD177=0, IF(CB177=0, 0, 1), CB177/CD177),5)</f>
        <v>1.4805999999999999</v>
      </c>
      <c r="CI177" s="8"/>
      <c r="CJ177" s="7">
        <f>ROUND(H177+P177+X177+AF177+AN177+AV177+BD177+BL177+BT177+CB177,5)</f>
        <v>26923</v>
      </c>
      <c r="CK177" s="8"/>
      <c r="CL177" s="7">
        <f>ROUND(J177+R177+Z177+AH177+AP177+AX177+BF177+BN177+BV177+CD177,5)</f>
        <v>25995.33</v>
      </c>
      <c r="CM177" s="8"/>
      <c r="CN177" s="7">
        <f>ROUND((CJ177-CL177),5)</f>
        <v>927.67</v>
      </c>
      <c r="CO177" s="8"/>
      <c r="CP177" s="9">
        <f>ROUND(IF(CL177=0, IF(CJ177=0, 0, 1), CJ177/CL177),5)</f>
        <v>1.03569</v>
      </c>
    </row>
    <row r="178" spans="1:94" x14ac:dyDescent="0.3">
      <c r="A178" s="2"/>
      <c r="B178" s="2"/>
      <c r="C178" s="2"/>
      <c r="D178" s="2"/>
      <c r="E178" s="2"/>
      <c r="F178" s="2" t="s">
        <v>190</v>
      </c>
      <c r="G178" s="2"/>
      <c r="H178" s="7">
        <v>439.88</v>
      </c>
      <c r="I178" s="8"/>
      <c r="J178" s="7">
        <v>439.88</v>
      </c>
      <c r="K178" s="8"/>
      <c r="L178" s="7"/>
      <c r="M178" s="8"/>
      <c r="N178" s="9">
        <f>ROUND(IF(J178=0, IF(H178=0, 0, 1), H178/J178),5)</f>
        <v>1</v>
      </c>
      <c r="O178" s="8"/>
      <c r="P178" s="7">
        <v>439.88</v>
      </c>
      <c r="Q178" s="8"/>
      <c r="R178" s="7">
        <v>439.88</v>
      </c>
      <c r="S178" s="8"/>
      <c r="T178" s="7"/>
      <c r="U178" s="8"/>
      <c r="V178" s="9">
        <f>ROUND(IF(R178=0, IF(P178=0, 0, 1), P178/R178),5)</f>
        <v>1</v>
      </c>
      <c r="W178" s="8"/>
      <c r="X178" s="7"/>
      <c r="Y178" s="8"/>
      <c r="Z178" s="7">
        <v>439.88</v>
      </c>
      <c r="AA178" s="8"/>
      <c r="AB178" s="7">
        <f>ROUND((X178-Z178),5)</f>
        <v>-439.88</v>
      </c>
      <c r="AC178" s="8"/>
      <c r="AD178" s="9"/>
      <c r="AE178" s="8"/>
      <c r="AF178" s="7">
        <v>879.76</v>
      </c>
      <c r="AG178" s="8"/>
      <c r="AH178" s="7">
        <v>439.88</v>
      </c>
      <c r="AI178" s="8"/>
      <c r="AJ178" s="7">
        <f>ROUND((AF178-AH178),5)</f>
        <v>439.88</v>
      </c>
      <c r="AK178" s="8"/>
      <c r="AL178" s="9">
        <f>ROUND(IF(AH178=0, IF(AF178=0, 0, 1), AF178/AH178),5)</f>
        <v>2</v>
      </c>
      <c r="AM178" s="8"/>
      <c r="AN178" s="7">
        <v>439.88</v>
      </c>
      <c r="AO178" s="8"/>
      <c r="AP178" s="7">
        <v>439.88</v>
      </c>
      <c r="AQ178" s="8"/>
      <c r="AR178" s="7"/>
      <c r="AS178" s="8"/>
      <c r="AT178" s="9">
        <f>ROUND(IF(AP178=0, IF(AN178=0, 0, 1), AN178/AP178),5)</f>
        <v>1</v>
      </c>
      <c r="AU178" s="8"/>
      <c r="AV178" s="7">
        <v>439.88</v>
      </c>
      <c r="AW178" s="8"/>
      <c r="AX178" s="7">
        <v>439.88</v>
      </c>
      <c r="AY178" s="8"/>
      <c r="AZ178" s="7"/>
      <c r="BA178" s="8"/>
      <c r="BB178" s="9">
        <f>ROUND(IF(AX178=0, IF(AV178=0, 0, 1), AV178/AX178),5)</f>
        <v>1</v>
      </c>
      <c r="BC178" s="8"/>
      <c r="BD178" s="7">
        <v>439.88</v>
      </c>
      <c r="BE178" s="8"/>
      <c r="BF178" s="7">
        <v>439.88</v>
      </c>
      <c r="BG178" s="8"/>
      <c r="BH178" s="7"/>
      <c r="BI178" s="8"/>
      <c r="BJ178" s="9">
        <f>ROUND(IF(BF178=0, IF(BD178=0, 0, 1), BD178/BF178),5)</f>
        <v>1</v>
      </c>
      <c r="BK178" s="8"/>
      <c r="BL178" s="7">
        <v>439.88</v>
      </c>
      <c r="BM178" s="8"/>
      <c r="BN178" s="7">
        <v>439.88</v>
      </c>
      <c r="BO178" s="8"/>
      <c r="BP178" s="7"/>
      <c r="BQ178" s="8"/>
      <c r="BR178" s="9">
        <f>ROUND(IF(BN178=0, IF(BL178=0, 0, 1), BL178/BN178),5)</f>
        <v>1</v>
      </c>
      <c r="BS178" s="8"/>
      <c r="BT178" s="7">
        <v>439.88</v>
      </c>
      <c r="BU178" s="8"/>
      <c r="BV178" s="7">
        <v>439.88</v>
      </c>
      <c r="BW178" s="8"/>
      <c r="BX178" s="7"/>
      <c r="BY178" s="8"/>
      <c r="BZ178" s="9">
        <f>ROUND(IF(BV178=0, IF(BT178=0, 0, 1), BT178/BV178),5)</f>
        <v>1</v>
      </c>
      <c r="CA178" s="8"/>
      <c r="CB178" s="7"/>
      <c r="CC178" s="8"/>
      <c r="CD178" s="7">
        <v>113.52</v>
      </c>
      <c r="CE178" s="8"/>
      <c r="CF178" s="7">
        <f>ROUND((CB178-CD178),5)</f>
        <v>-113.52</v>
      </c>
      <c r="CG178" s="8"/>
      <c r="CH178" s="9"/>
      <c r="CI178" s="8"/>
      <c r="CJ178" s="7">
        <f>ROUND(H178+P178+X178+AF178+AN178+AV178+BD178+BL178+BT178+CB178,5)</f>
        <v>3958.92</v>
      </c>
      <c r="CK178" s="8"/>
      <c r="CL178" s="7">
        <f>ROUND(J178+R178+Z178+AH178+AP178+AX178+BF178+BN178+BV178+CD178,5)</f>
        <v>4072.44</v>
      </c>
      <c r="CM178" s="8"/>
      <c r="CN178" s="7">
        <f>ROUND((CJ178-CL178),5)</f>
        <v>-113.52</v>
      </c>
      <c r="CO178" s="8"/>
      <c r="CP178" s="9">
        <f>ROUND(IF(CL178=0, IF(CJ178=0, 0, 1), CJ178/CL178),5)</f>
        <v>0.97211999999999998</v>
      </c>
    </row>
    <row r="179" spans="1:94" x14ac:dyDescent="0.3">
      <c r="A179" s="2"/>
      <c r="B179" s="2"/>
      <c r="C179" s="2"/>
      <c r="D179" s="2"/>
      <c r="E179" s="2"/>
      <c r="F179" s="2" t="s">
        <v>191</v>
      </c>
      <c r="G179" s="2"/>
      <c r="H179" s="7"/>
      <c r="I179" s="8"/>
      <c r="J179" s="7"/>
      <c r="K179" s="8"/>
      <c r="L179" s="7"/>
      <c r="M179" s="8"/>
      <c r="N179" s="9"/>
      <c r="O179" s="8"/>
      <c r="P179" s="7"/>
      <c r="Q179" s="8"/>
      <c r="R179" s="7"/>
      <c r="S179" s="8"/>
      <c r="T179" s="7"/>
      <c r="U179" s="8"/>
      <c r="V179" s="9"/>
      <c r="W179" s="8"/>
      <c r="X179" s="7"/>
      <c r="Y179" s="8"/>
      <c r="Z179" s="7"/>
      <c r="AA179" s="8"/>
      <c r="AB179" s="7"/>
      <c r="AC179" s="8"/>
      <c r="AD179" s="9"/>
      <c r="AE179" s="8"/>
      <c r="AF179" s="7"/>
      <c r="AG179" s="8"/>
      <c r="AH179" s="7"/>
      <c r="AI179" s="8"/>
      <c r="AJ179" s="7"/>
      <c r="AK179" s="8"/>
      <c r="AL179" s="9"/>
      <c r="AM179" s="8"/>
      <c r="AN179" s="7"/>
      <c r="AO179" s="8"/>
      <c r="AP179" s="7"/>
      <c r="AQ179" s="8"/>
      <c r="AR179" s="7"/>
      <c r="AS179" s="8"/>
      <c r="AT179" s="9"/>
      <c r="AU179" s="8"/>
      <c r="AV179" s="7"/>
      <c r="AW179" s="8"/>
      <c r="AX179" s="7"/>
      <c r="AY179" s="8"/>
      <c r="AZ179" s="7"/>
      <c r="BA179" s="8"/>
      <c r="BB179" s="9"/>
      <c r="BC179" s="8"/>
      <c r="BD179" s="7"/>
      <c r="BE179" s="8"/>
      <c r="BF179" s="7"/>
      <c r="BG179" s="8"/>
      <c r="BH179" s="7"/>
      <c r="BI179" s="8"/>
      <c r="BJ179" s="9"/>
      <c r="BK179" s="8"/>
      <c r="BL179" s="7"/>
      <c r="BM179" s="8"/>
      <c r="BN179" s="7"/>
      <c r="BO179" s="8"/>
      <c r="BP179" s="7"/>
      <c r="BQ179" s="8"/>
      <c r="BR179" s="9"/>
      <c r="BS179" s="8"/>
      <c r="BT179" s="7"/>
      <c r="BU179" s="8"/>
      <c r="BV179" s="7"/>
      <c r="BW179" s="8"/>
      <c r="BX179" s="7"/>
      <c r="BY179" s="8"/>
      <c r="BZ179" s="9"/>
      <c r="CA179" s="8"/>
      <c r="CB179" s="7"/>
      <c r="CC179" s="8"/>
      <c r="CD179" s="7"/>
      <c r="CE179" s="8"/>
      <c r="CF179" s="7"/>
      <c r="CG179" s="8"/>
      <c r="CH179" s="9"/>
      <c r="CI179" s="8"/>
      <c r="CJ179" s="7"/>
      <c r="CK179" s="8"/>
      <c r="CL179" s="7"/>
      <c r="CM179" s="8"/>
      <c r="CN179" s="7"/>
      <c r="CO179" s="8"/>
      <c r="CP179" s="9"/>
    </row>
    <row r="180" spans="1:94" x14ac:dyDescent="0.3">
      <c r="A180" s="2"/>
      <c r="B180" s="2"/>
      <c r="C180" s="2"/>
      <c r="D180" s="2"/>
      <c r="E180" s="2"/>
      <c r="F180" s="2" t="s">
        <v>192</v>
      </c>
      <c r="G180" s="2"/>
      <c r="H180" s="7">
        <v>137.63999999999999</v>
      </c>
      <c r="I180" s="8"/>
      <c r="J180" s="7">
        <v>125</v>
      </c>
      <c r="K180" s="8"/>
      <c r="L180" s="7">
        <f>ROUND((H180-J180),5)</f>
        <v>12.64</v>
      </c>
      <c r="M180" s="8"/>
      <c r="N180" s="9">
        <f>ROUND(IF(J180=0, IF(H180=0, 0, 1), H180/J180),5)</f>
        <v>1.1011200000000001</v>
      </c>
      <c r="O180" s="8"/>
      <c r="P180" s="7"/>
      <c r="Q180" s="8"/>
      <c r="R180" s="7"/>
      <c r="S180" s="8"/>
      <c r="T180" s="7"/>
      <c r="U180" s="8"/>
      <c r="V180" s="9"/>
      <c r="W180" s="8"/>
      <c r="X180" s="7"/>
      <c r="Y180" s="8"/>
      <c r="Z180" s="7"/>
      <c r="AA180" s="8"/>
      <c r="AB180" s="7"/>
      <c r="AC180" s="8"/>
      <c r="AD180" s="9"/>
      <c r="AE180" s="8"/>
      <c r="AF180" s="7">
        <v>147.22999999999999</v>
      </c>
      <c r="AG180" s="8"/>
      <c r="AH180" s="7">
        <v>125</v>
      </c>
      <c r="AI180" s="8"/>
      <c r="AJ180" s="7">
        <f>ROUND((AF180-AH180),5)</f>
        <v>22.23</v>
      </c>
      <c r="AK180" s="8"/>
      <c r="AL180" s="9">
        <f>ROUND(IF(AH180=0, IF(AF180=0, 0, 1), AF180/AH180),5)</f>
        <v>1.17784</v>
      </c>
      <c r="AM180" s="8"/>
      <c r="AN180" s="7">
        <v>111.47</v>
      </c>
      <c r="AO180" s="8"/>
      <c r="AP180" s="7"/>
      <c r="AQ180" s="8"/>
      <c r="AR180" s="7">
        <f>ROUND((AN180-AP180),5)</f>
        <v>111.47</v>
      </c>
      <c r="AS180" s="8"/>
      <c r="AT180" s="9">
        <f>ROUND(IF(AP180=0, IF(AN180=0, 0, 1), AN180/AP180),5)</f>
        <v>1</v>
      </c>
      <c r="AU180" s="8"/>
      <c r="AV180" s="7">
        <v>37.869999999999997</v>
      </c>
      <c r="AW180" s="8"/>
      <c r="AX180" s="7"/>
      <c r="AY180" s="8"/>
      <c r="AZ180" s="7">
        <f>ROUND((AV180-AX180),5)</f>
        <v>37.869999999999997</v>
      </c>
      <c r="BA180" s="8"/>
      <c r="BB180" s="9">
        <f>ROUND(IF(AX180=0, IF(AV180=0, 0, 1), AV180/AX180),5)</f>
        <v>1</v>
      </c>
      <c r="BC180" s="8"/>
      <c r="BD180" s="7"/>
      <c r="BE180" s="8"/>
      <c r="BF180" s="7"/>
      <c r="BG180" s="8"/>
      <c r="BH180" s="7"/>
      <c r="BI180" s="8"/>
      <c r="BJ180" s="9"/>
      <c r="BK180" s="8"/>
      <c r="BL180" s="7">
        <v>99.56</v>
      </c>
      <c r="BM180" s="8"/>
      <c r="BN180" s="7">
        <v>125</v>
      </c>
      <c r="BO180" s="8"/>
      <c r="BP180" s="7">
        <f>ROUND((BL180-BN180),5)</f>
        <v>-25.44</v>
      </c>
      <c r="BQ180" s="8"/>
      <c r="BR180" s="9">
        <f>ROUND(IF(BN180=0, IF(BL180=0, 0, 1), BL180/BN180),5)</f>
        <v>0.79647999999999997</v>
      </c>
      <c r="BS180" s="8"/>
      <c r="BT180" s="7">
        <v>87.26</v>
      </c>
      <c r="BU180" s="8"/>
      <c r="BV180" s="7"/>
      <c r="BW180" s="8"/>
      <c r="BX180" s="7">
        <f>ROUND((BT180-BV180),5)</f>
        <v>87.26</v>
      </c>
      <c r="BY180" s="8"/>
      <c r="BZ180" s="9">
        <f>ROUND(IF(BV180=0, IF(BT180=0, 0, 1), BT180/BV180),5)</f>
        <v>1</v>
      </c>
      <c r="CA180" s="8"/>
      <c r="CB180" s="7"/>
      <c r="CC180" s="8"/>
      <c r="CD180" s="7"/>
      <c r="CE180" s="8"/>
      <c r="CF180" s="7"/>
      <c r="CG180" s="8"/>
      <c r="CH180" s="9"/>
      <c r="CI180" s="8"/>
      <c r="CJ180" s="7">
        <f>ROUND(H180+P180+X180+AF180+AN180+AV180+BD180+BL180+BT180+CB180,5)</f>
        <v>621.03</v>
      </c>
      <c r="CK180" s="8"/>
      <c r="CL180" s="7">
        <f>ROUND(J180+R180+Z180+AH180+AP180+AX180+BF180+BN180+BV180+CD180,5)</f>
        <v>375</v>
      </c>
      <c r="CM180" s="8"/>
      <c r="CN180" s="7">
        <f>ROUND((CJ180-CL180),5)</f>
        <v>246.03</v>
      </c>
      <c r="CO180" s="8"/>
      <c r="CP180" s="9">
        <f>ROUND(IF(CL180=0, IF(CJ180=0, 0, 1), CJ180/CL180),5)</f>
        <v>1.65608</v>
      </c>
    </row>
    <row r="181" spans="1:94" x14ac:dyDescent="0.3">
      <c r="A181" s="2"/>
      <c r="B181" s="2"/>
      <c r="C181" s="2"/>
      <c r="D181" s="2"/>
      <c r="E181" s="2"/>
      <c r="F181" s="2" t="s">
        <v>193</v>
      </c>
      <c r="G181" s="2"/>
      <c r="H181" s="7">
        <v>100</v>
      </c>
      <c r="I181" s="8"/>
      <c r="J181" s="7">
        <v>100</v>
      </c>
      <c r="K181" s="8"/>
      <c r="L181" s="7"/>
      <c r="M181" s="8"/>
      <c r="N181" s="9">
        <f>ROUND(IF(J181=0, IF(H181=0, 0, 1), H181/J181),5)</f>
        <v>1</v>
      </c>
      <c r="O181" s="8"/>
      <c r="P181" s="7"/>
      <c r="Q181" s="8"/>
      <c r="R181" s="7"/>
      <c r="S181" s="8"/>
      <c r="T181" s="7"/>
      <c r="U181" s="8"/>
      <c r="V181" s="9"/>
      <c r="W181" s="8"/>
      <c r="X181" s="7"/>
      <c r="Y181" s="8"/>
      <c r="Z181" s="7"/>
      <c r="AA181" s="8"/>
      <c r="AB181" s="7"/>
      <c r="AC181" s="8"/>
      <c r="AD181" s="9"/>
      <c r="AE181" s="8"/>
      <c r="AF181" s="7"/>
      <c r="AG181" s="8"/>
      <c r="AH181" s="7"/>
      <c r="AI181" s="8"/>
      <c r="AJ181" s="7"/>
      <c r="AK181" s="8"/>
      <c r="AL181" s="9"/>
      <c r="AM181" s="8"/>
      <c r="AN181" s="7">
        <v>110</v>
      </c>
      <c r="AO181" s="8"/>
      <c r="AP181" s="7">
        <v>50</v>
      </c>
      <c r="AQ181" s="8"/>
      <c r="AR181" s="7">
        <f>ROUND((AN181-AP181),5)</f>
        <v>60</v>
      </c>
      <c r="AS181" s="8"/>
      <c r="AT181" s="9">
        <f>ROUND(IF(AP181=0, IF(AN181=0, 0, 1), AN181/AP181),5)</f>
        <v>2.2000000000000002</v>
      </c>
      <c r="AU181" s="8"/>
      <c r="AV181" s="7"/>
      <c r="AW181" s="8"/>
      <c r="AX181" s="7"/>
      <c r="AY181" s="8"/>
      <c r="AZ181" s="7"/>
      <c r="BA181" s="8"/>
      <c r="BB181" s="9"/>
      <c r="BC181" s="8"/>
      <c r="BD181" s="7"/>
      <c r="BE181" s="8"/>
      <c r="BF181" s="7"/>
      <c r="BG181" s="8"/>
      <c r="BH181" s="7"/>
      <c r="BI181" s="8"/>
      <c r="BJ181" s="9"/>
      <c r="BK181" s="8"/>
      <c r="BL181" s="7">
        <v>110</v>
      </c>
      <c r="BM181" s="8"/>
      <c r="BN181" s="7">
        <v>100</v>
      </c>
      <c r="BO181" s="8"/>
      <c r="BP181" s="7">
        <f>ROUND((BL181-BN181),5)</f>
        <v>10</v>
      </c>
      <c r="BQ181" s="8"/>
      <c r="BR181" s="9">
        <f>ROUND(IF(BN181=0, IF(BL181=0, 0, 1), BL181/BN181),5)</f>
        <v>1.1000000000000001</v>
      </c>
      <c r="BS181" s="8"/>
      <c r="BT181" s="7"/>
      <c r="BU181" s="8"/>
      <c r="BV181" s="7"/>
      <c r="BW181" s="8"/>
      <c r="BX181" s="7"/>
      <c r="BY181" s="8"/>
      <c r="BZ181" s="9"/>
      <c r="CA181" s="8"/>
      <c r="CB181" s="7"/>
      <c r="CC181" s="8"/>
      <c r="CD181" s="7"/>
      <c r="CE181" s="8"/>
      <c r="CF181" s="7"/>
      <c r="CG181" s="8"/>
      <c r="CH181" s="9"/>
      <c r="CI181" s="8"/>
      <c r="CJ181" s="7">
        <f>ROUND(H181+P181+X181+AF181+AN181+AV181+BD181+BL181+BT181+CB181,5)</f>
        <v>320</v>
      </c>
      <c r="CK181" s="8"/>
      <c r="CL181" s="7">
        <f>ROUND(J181+R181+Z181+AH181+AP181+AX181+BF181+BN181+BV181+CD181,5)</f>
        <v>250</v>
      </c>
      <c r="CM181" s="8"/>
      <c r="CN181" s="7">
        <f>ROUND((CJ181-CL181),5)</f>
        <v>70</v>
      </c>
      <c r="CO181" s="8"/>
      <c r="CP181" s="9">
        <f>ROUND(IF(CL181=0, IF(CJ181=0, 0, 1), CJ181/CL181),5)</f>
        <v>1.28</v>
      </c>
    </row>
    <row r="182" spans="1:94" x14ac:dyDescent="0.3">
      <c r="A182" s="2"/>
      <c r="B182" s="2"/>
      <c r="C182" s="2"/>
      <c r="D182" s="2"/>
      <c r="E182" s="2"/>
      <c r="F182" s="2" t="s">
        <v>194</v>
      </c>
      <c r="G182" s="2"/>
      <c r="H182" s="7"/>
      <c r="I182" s="8"/>
      <c r="J182" s="7"/>
      <c r="K182" s="8"/>
      <c r="L182" s="7"/>
      <c r="M182" s="8"/>
      <c r="N182" s="9"/>
      <c r="O182" s="8"/>
      <c r="P182" s="7"/>
      <c r="Q182" s="8"/>
      <c r="R182" s="7"/>
      <c r="S182" s="8"/>
      <c r="T182" s="7"/>
      <c r="U182" s="8"/>
      <c r="V182" s="9"/>
      <c r="W182" s="8"/>
      <c r="X182" s="7"/>
      <c r="Y182" s="8"/>
      <c r="Z182" s="7"/>
      <c r="AA182" s="8"/>
      <c r="AB182" s="7"/>
      <c r="AC182" s="8"/>
      <c r="AD182" s="9"/>
      <c r="AE182" s="8"/>
      <c r="AF182" s="7"/>
      <c r="AG182" s="8"/>
      <c r="AH182" s="7"/>
      <c r="AI182" s="8"/>
      <c r="AJ182" s="7"/>
      <c r="AK182" s="8"/>
      <c r="AL182" s="9"/>
      <c r="AM182" s="8"/>
      <c r="AN182" s="7"/>
      <c r="AO182" s="8"/>
      <c r="AP182" s="7"/>
      <c r="AQ182" s="8"/>
      <c r="AR182" s="7"/>
      <c r="AS182" s="8"/>
      <c r="AT182" s="9"/>
      <c r="AU182" s="8"/>
      <c r="AV182" s="7"/>
      <c r="AW182" s="8"/>
      <c r="AX182" s="7"/>
      <c r="AY182" s="8"/>
      <c r="AZ182" s="7"/>
      <c r="BA182" s="8"/>
      <c r="BB182" s="9"/>
      <c r="BC182" s="8"/>
      <c r="BD182" s="7"/>
      <c r="BE182" s="8"/>
      <c r="BF182" s="7"/>
      <c r="BG182" s="8"/>
      <c r="BH182" s="7"/>
      <c r="BI182" s="8"/>
      <c r="BJ182" s="9"/>
      <c r="BK182" s="8"/>
      <c r="BL182" s="7"/>
      <c r="BM182" s="8"/>
      <c r="BN182" s="7"/>
      <c r="BO182" s="8"/>
      <c r="BP182" s="7"/>
      <c r="BQ182" s="8"/>
      <c r="BR182" s="9"/>
      <c r="BS182" s="8"/>
      <c r="BT182" s="7"/>
      <c r="BU182" s="8"/>
      <c r="BV182" s="7"/>
      <c r="BW182" s="8"/>
      <c r="BX182" s="7"/>
      <c r="BY182" s="8"/>
      <c r="BZ182" s="9"/>
      <c r="CA182" s="8"/>
      <c r="CB182" s="7"/>
      <c r="CC182" s="8"/>
      <c r="CD182" s="7"/>
      <c r="CE182" s="8"/>
      <c r="CF182" s="7"/>
      <c r="CG182" s="8"/>
      <c r="CH182" s="9"/>
      <c r="CI182" s="8"/>
      <c r="CJ182" s="7"/>
      <c r="CK182" s="8"/>
      <c r="CL182" s="7"/>
      <c r="CM182" s="8"/>
      <c r="CN182" s="7"/>
      <c r="CO182" s="8"/>
      <c r="CP182" s="9"/>
    </row>
    <row r="183" spans="1:94" x14ac:dyDescent="0.3">
      <c r="A183" s="2"/>
      <c r="B183" s="2"/>
      <c r="C183" s="2"/>
      <c r="D183" s="2"/>
      <c r="E183" s="2"/>
      <c r="F183" s="2" t="s">
        <v>195</v>
      </c>
      <c r="G183" s="2"/>
      <c r="H183" s="7"/>
      <c r="I183" s="8"/>
      <c r="J183" s="7"/>
      <c r="K183" s="8"/>
      <c r="L183" s="7"/>
      <c r="M183" s="8"/>
      <c r="N183" s="9"/>
      <c r="O183" s="8"/>
      <c r="P183" s="7"/>
      <c r="Q183" s="8"/>
      <c r="R183" s="7"/>
      <c r="S183" s="8"/>
      <c r="T183" s="7"/>
      <c r="U183" s="8"/>
      <c r="V183" s="9"/>
      <c r="W183" s="8"/>
      <c r="X183" s="7"/>
      <c r="Y183" s="8"/>
      <c r="Z183" s="7"/>
      <c r="AA183" s="8"/>
      <c r="AB183" s="7"/>
      <c r="AC183" s="8"/>
      <c r="AD183" s="9"/>
      <c r="AE183" s="8"/>
      <c r="AF183" s="7"/>
      <c r="AG183" s="8"/>
      <c r="AH183" s="7"/>
      <c r="AI183" s="8"/>
      <c r="AJ183" s="7"/>
      <c r="AK183" s="8"/>
      <c r="AL183" s="9"/>
      <c r="AM183" s="8"/>
      <c r="AN183" s="7"/>
      <c r="AO183" s="8"/>
      <c r="AP183" s="7"/>
      <c r="AQ183" s="8"/>
      <c r="AR183" s="7"/>
      <c r="AS183" s="8"/>
      <c r="AT183" s="9"/>
      <c r="AU183" s="8"/>
      <c r="AV183" s="7"/>
      <c r="AW183" s="8"/>
      <c r="AX183" s="7"/>
      <c r="AY183" s="8"/>
      <c r="AZ183" s="7"/>
      <c r="BA183" s="8"/>
      <c r="BB183" s="9"/>
      <c r="BC183" s="8"/>
      <c r="BD183" s="7"/>
      <c r="BE183" s="8"/>
      <c r="BF183" s="7"/>
      <c r="BG183" s="8"/>
      <c r="BH183" s="7"/>
      <c r="BI183" s="8"/>
      <c r="BJ183" s="9"/>
      <c r="BK183" s="8"/>
      <c r="BL183" s="7"/>
      <c r="BM183" s="8"/>
      <c r="BN183" s="7"/>
      <c r="BO183" s="8"/>
      <c r="BP183" s="7"/>
      <c r="BQ183" s="8"/>
      <c r="BR183" s="9"/>
      <c r="BS183" s="8"/>
      <c r="BT183" s="7"/>
      <c r="BU183" s="8"/>
      <c r="BV183" s="7"/>
      <c r="BW183" s="8"/>
      <c r="BX183" s="7"/>
      <c r="BY183" s="8"/>
      <c r="BZ183" s="9"/>
      <c r="CA183" s="8"/>
      <c r="CB183" s="7"/>
      <c r="CC183" s="8"/>
      <c r="CD183" s="7"/>
      <c r="CE183" s="8"/>
      <c r="CF183" s="7"/>
      <c r="CG183" s="8"/>
      <c r="CH183" s="9"/>
      <c r="CI183" s="8"/>
      <c r="CJ183" s="7"/>
      <c r="CK183" s="8"/>
      <c r="CL183" s="7"/>
      <c r="CM183" s="8"/>
      <c r="CN183" s="7"/>
      <c r="CO183" s="8"/>
      <c r="CP183" s="9"/>
    </row>
    <row r="184" spans="1:94" x14ac:dyDescent="0.3">
      <c r="A184" s="2"/>
      <c r="B184" s="2"/>
      <c r="C184" s="2"/>
      <c r="D184" s="2"/>
      <c r="E184" s="2"/>
      <c r="F184" s="2" t="s">
        <v>196</v>
      </c>
      <c r="G184" s="2"/>
      <c r="H184" s="7">
        <v>249</v>
      </c>
      <c r="I184" s="8"/>
      <c r="J184" s="7">
        <v>350</v>
      </c>
      <c r="K184" s="8"/>
      <c r="L184" s="7">
        <f>ROUND((H184-J184),5)</f>
        <v>-101</v>
      </c>
      <c r="M184" s="8"/>
      <c r="N184" s="9">
        <f>ROUND(IF(J184=0, IF(H184=0, 0, 1), H184/J184),5)</f>
        <v>0.71143000000000001</v>
      </c>
      <c r="O184" s="8"/>
      <c r="P184" s="7">
        <v>77.55</v>
      </c>
      <c r="Q184" s="8"/>
      <c r="R184" s="7">
        <v>250</v>
      </c>
      <c r="S184" s="8"/>
      <c r="T184" s="7">
        <f>ROUND((P184-R184),5)</f>
        <v>-172.45</v>
      </c>
      <c r="U184" s="8"/>
      <c r="V184" s="9">
        <f>ROUND(IF(R184=0, IF(P184=0, 0, 1), P184/R184),5)</f>
        <v>0.31019999999999998</v>
      </c>
      <c r="W184" s="8"/>
      <c r="X184" s="7"/>
      <c r="Y184" s="8"/>
      <c r="Z184" s="7"/>
      <c r="AA184" s="8"/>
      <c r="AB184" s="7"/>
      <c r="AC184" s="8"/>
      <c r="AD184" s="9"/>
      <c r="AE184" s="8"/>
      <c r="AF184" s="7"/>
      <c r="AG184" s="8"/>
      <c r="AH184" s="7"/>
      <c r="AI184" s="8"/>
      <c r="AJ184" s="7"/>
      <c r="AK184" s="8"/>
      <c r="AL184" s="9"/>
      <c r="AM184" s="8"/>
      <c r="AN184" s="7">
        <v>192</v>
      </c>
      <c r="AO184" s="8"/>
      <c r="AP184" s="7">
        <v>155</v>
      </c>
      <c r="AQ184" s="8"/>
      <c r="AR184" s="7">
        <f>ROUND((AN184-AP184),5)</f>
        <v>37</v>
      </c>
      <c r="AS184" s="8"/>
      <c r="AT184" s="9">
        <f>ROUND(IF(AP184=0, IF(AN184=0, 0, 1), AN184/AP184),5)</f>
        <v>1.23871</v>
      </c>
      <c r="AU184" s="8"/>
      <c r="AV184" s="7">
        <v>175.25</v>
      </c>
      <c r="AW184" s="8"/>
      <c r="AX184" s="7">
        <v>250</v>
      </c>
      <c r="AY184" s="8"/>
      <c r="AZ184" s="7">
        <f>ROUND((AV184-AX184),5)</f>
        <v>-74.75</v>
      </c>
      <c r="BA184" s="8"/>
      <c r="BB184" s="9">
        <f>ROUND(IF(AX184=0, IF(AV184=0, 0, 1), AV184/AX184),5)</f>
        <v>0.70099999999999996</v>
      </c>
      <c r="BC184" s="8"/>
      <c r="BD184" s="7">
        <v>859</v>
      </c>
      <c r="BE184" s="8"/>
      <c r="BF184" s="7"/>
      <c r="BG184" s="8"/>
      <c r="BH184" s="7">
        <f>ROUND((BD184-BF184),5)</f>
        <v>859</v>
      </c>
      <c r="BI184" s="8"/>
      <c r="BJ184" s="9">
        <f>ROUND(IF(BF184=0, IF(BD184=0, 0, 1), BD184/BF184),5)</f>
        <v>1</v>
      </c>
      <c r="BK184" s="8"/>
      <c r="BL184" s="7"/>
      <c r="BM184" s="8"/>
      <c r="BN184" s="7"/>
      <c r="BO184" s="8"/>
      <c r="BP184" s="7"/>
      <c r="BQ184" s="8"/>
      <c r="BR184" s="9"/>
      <c r="BS184" s="8"/>
      <c r="BT184" s="7">
        <v>182</v>
      </c>
      <c r="BU184" s="8"/>
      <c r="BV184" s="7">
        <v>250</v>
      </c>
      <c r="BW184" s="8"/>
      <c r="BX184" s="7">
        <f>ROUND((BT184-BV184),5)</f>
        <v>-68</v>
      </c>
      <c r="BY184" s="8"/>
      <c r="BZ184" s="9">
        <f>ROUND(IF(BV184=0, IF(BT184=0, 0, 1), BT184/BV184),5)</f>
        <v>0.72799999999999998</v>
      </c>
      <c r="CA184" s="8"/>
      <c r="CB184" s="7"/>
      <c r="CC184" s="8"/>
      <c r="CD184" s="7">
        <v>24.52</v>
      </c>
      <c r="CE184" s="8"/>
      <c r="CF184" s="7">
        <f>ROUND((CB184-CD184),5)</f>
        <v>-24.52</v>
      </c>
      <c r="CG184" s="8"/>
      <c r="CH184" s="9"/>
      <c r="CI184" s="8"/>
      <c r="CJ184" s="7">
        <f>ROUND(H184+P184+X184+AF184+AN184+AV184+BD184+BL184+BT184+CB184,5)</f>
        <v>1734.8</v>
      </c>
      <c r="CK184" s="8"/>
      <c r="CL184" s="7">
        <f>ROUND(J184+R184+Z184+AH184+AP184+AX184+BF184+BN184+BV184+CD184,5)</f>
        <v>1279.52</v>
      </c>
      <c r="CM184" s="8"/>
      <c r="CN184" s="7">
        <f>ROUND((CJ184-CL184),5)</f>
        <v>455.28</v>
      </c>
      <c r="CO184" s="8"/>
      <c r="CP184" s="9">
        <f>ROUND(IF(CL184=0, IF(CJ184=0, 0, 1), CJ184/CL184),5)</f>
        <v>1.35582</v>
      </c>
    </row>
    <row r="185" spans="1:94" x14ac:dyDescent="0.3">
      <c r="A185" s="2"/>
      <c r="B185" s="2"/>
      <c r="C185" s="2"/>
      <c r="D185" s="2"/>
      <c r="E185" s="2"/>
      <c r="F185" s="2" t="s">
        <v>197</v>
      </c>
      <c r="G185" s="2"/>
      <c r="H185" s="7"/>
      <c r="I185" s="8"/>
      <c r="J185" s="7"/>
      <c r="K185" s="8"/>
      <c r="L185" s="7"/>
      <c r="M185" s="8"/>
      <c r="N185" s="9"/>
      <c r="O185" s="8"/>
      <c r="P185" s="7"/>
      <c r="Q185" s="8"/>
      <c r="R185" s="7"/>
      <c r="S185" s="8"/>
      <c r="T185" s="7"/>
      <c r="U185" s="8"/>
      <c r="V185" s="9"/>
      <c r="W185" s="8"/>
      <c r="X185" s="7"/>
      <c r="Y185" s="8"/>
      <c r="Z185" s="7"/>
      <c r="AA185" s="8"/>
      <c r="AB185" s="7"/>
      <c r="AC185" s="8"/>
      <c r="AD185" s="9"/>
      <c r="AE185" s="8"/>
      <c r="AF185" s="7"/>
      <c r="AG185" s="8"/>
      <c r="AH185" s="7"/>
      <c r="AI185" s="8"/>
      <c r="AJ185" s="7"/>
      <c r="AK185" s="8"/>
      <c r="AL185" s="9"/>
      <c r="AM185" s="8"/>
      <c r="AN185" s="7"/>
      <c r="AO185" s="8"/>
      <c r="AP185" s="7">
        <v>170</v>
      </c>
      <c r="AQ185" s="8"/>
      <c r="AR185" s="7">
        <f>ROUND((AN185-AP185),5)</f>
        <v>-170</v>
      </c>
      <c r="AS185" s="8"/>
      <c r="AT185" s="9"/>
      <c r="AU185" s="8"/>
      <c r="AV185" s="7">
        <v>165</v>
      </c>
      <c r="AW185" s="8"/>
      <c r="AX185" s="7"/>
      <c r="AY185" s="8"/>
      <c r="AZ185" s="7">
        <f>ROUND((AV185-AX185),5)</f>
        <v>165</v>
      </c>
      <c r="BA185" s="8"/>
      <c r="BB185" s="9">
        <f>ROUND(IF(AX185=0, IF(AV185=0, 0, 1), AV185/AX185),5)</f>
        <v>1</v>
      </c>
      <c r="BC185" s="8"/>
      <c r="BD185" s="7"/>
      <c r="BE185" s="8"/>
      <c r="BF185" s="7"/>
      <c r="BG185" s="8"/>
      <c r="BH185" s="7"/>
      <c r="BI185" s="8"/>
      <c r="BJ185" s="9"/>
      <c r="BK185" s="8"/>
      <c r="BL185" s="7"/>
      <c r="BM185" s="8"/>
      <c r="BN185" s="7"/>
      <c r="BO185" s="8"/>
      <c r="BP185" s="7"/>
      <c r="BQ185" s="8"/>
      <c r="BR185" s="9"/>
      <c r="BS185" s="8"/>
      <c r="BT185" s="7"/>
      <c r="BU185" s="8"/>
      <c r="BV185" s="7"/>
      <c r="BW185" s="8"/>
      <c r="BX185" s="7"/>
      <c r="BY185" s="8"/>
      <c r="BZ185" s="9"/>
      <c r="CA185" s="8"/>
      <c r="CB185" s="7"/>
      <c r="CC185" s="8"/>
      <c r="CD185" s="7"/>
      <c r="CE185" s="8"/>
      <c r="CF185" s="7"/>
      <c r="CG185" s="8"/>
      <c r="CH185" s="9"/>
      <c r="CI185" s="8"/>
      <c r="CJ185" s="7">
        <f>ROUND(H185+P185+X185+AF185+AN185+AV185+BD185+BL185+BT185+CB185,5)</f>
        <v>165</v>
      </c>
      <c r="CK185" s="8"/>
      <c r="CL185" s="7">
        <f>ROUND(J185+R185+Z185+AH185+AP185+AX185+BF185+BN185+BV185+CD185,5)</f>
        <v>170</v>
      </c>
      <c r="CM185" s="8"/>
      <c r="CN185" s="7">
        <f>ROUND((CJ185-CL185),5)</f>
        <v>-5</v>
      </c>
      <c r="CO185" s="8"/>
      <c r="CP185" s="9">
        <f>ROUND(IF(CL185=0, IF(CJ185=0, 0, 1), CJ185/CL185),5)</f>
        <v>0.97058999999999995</v>
      </c>
    </row>
    <row r="186" spans="1:94" x14ac:dyDescent="0.3">
      <c r="A186" s="2"/>
      <c r="B186" s="2"/>
      <c r="C186" s="2"/>
      <c r="D186" s="2"/>
      <c r="E186" s="2"/>
      <c r="F186" s="2" t="s">
        <v>198</v>
      </c>
      <c r="G186" s="2"/>
      <c r="H186" s="7"/>
      <c r="I186" s="8"/>
      <c r="J186" s="7">
        <v>75</v>
      </c>
      <c r="K186" s="8"/>
      <c r="L186" s="7">
        <f>ROUND((H186-J186),5)</f>
        <v>-75</v>
      </c>
      <c r="M186" s="8"/>
      <c r="N186" s="9"/>
      <c r="O186" s="8"/>
      <c r="P186" s="7">
        <v>35</v>
      </c>
      <c r="Q186" s="8"/>
      <c r="R186" s="7">
        <v>75</v>
      </c>
      <c r="S186" s="8"/>
      <c r="T186" s="7">
        <f>ROUND((P186-R186),5)</f>
        <v>-40</v>
      </c>
      <c r="U186" s="8"/>
      <c r="V186" s="9">
        <f>ROUND(IF(R186=0, IF(P186=0, 0, 1), P186/R186),5)</f>
        <v>0.46666999999999997</v>
      </c>
      <c r="W186" s="8"/>
      <c r="X186" s="7"/>
      <c r="Y186" s="8"/>
      <c r="Z186" s="7">
        <v>75</v>
      </c>
      <c r="AA186" s="8"/>
      <c r="AB186" s="7">
        <f>ROUND((X186-Z186),5)</f>
        <v>-75</v>
      </c>
      <c r="AC186" s="8"/>
      <c r="AD186" s="9"/>
      <c r="AE186" s="8"/>
      <c r="AF186" s="7"/>
      <c r="AG186" s="8"/>
      <c r="AH186" s="7">
        <v>75</v>
      </c>
      <c r="AI186" s="8"/>
      <c r="AJ186" s="7">
        <f>ROUND((AF186-AH186),5)</f>
        <v>-75</v>
      </c>
      <c r="AK186" s="8"/>
      <c r="AL186" s="9"/>
      <c r="AM186" s="8"/>
      <c r="AN186" s="7"/>
      <c r="AO186" s="8"/>
      <c r="AP186" s="7">
        <v>75</v>
      </c>
      <c r="AQ186" s="8"/>
      <c r="AR186" s="7">
        <f>ROUND((AN186-AP186),5)</f>
        <v>-75</v>
      </c>
      <c r="AS186" s="8"/>
      <c r="AT186" s="9"/>
      <c r="AU186" s="8"/>
      <c r="AV186" s="7"/>
      <c r="AW186" s="8"/>
      <c r="AX186" s="7">
        <v>75</v>
      </c>
      <c r="AY186" s="8"/>
      <c r="AZ186" s="7">
        <f>ROUND((AV186-AX186),5)</f>
        <v>-75</v>
      </c>
      <c r="BA186" s="8"/>
      <c r="BB186" s="9"/>
      <c r="BC186" s="8"/>
      <c r="BD186" s="7">
        <v>35</v>
      </c>
      <c r="BE186" s="8"/>
      <c r="BF186" s="7">
        <v>75</v>
      </c>
      <c r="BG186" s="8"/>
      <c r="BH186" s="7">
        <f>ROUND((BD186-BF186),5)</f>
        <v>-40</v>
      </c>
      <c r="BI186" s="8"/>
      <c r="BJ186" s="9">
        <f>ROUND(IF(BF186=0, IF(BD186=0, 0, 1), BD186/BF186),5)</f>
        <v>0.46666999999999997</v>
      </c>
      <c r="BK186" s="8"/>
      <c r="BL186" s="7"/>
      <c r="BM186" s="8"/>
      <c r="BN186" s="7">
        <v>75</v>
      </c>
      <c r="BO186" s="8"/>
      <c r="BP186" s="7">
        <f>ROUND((BL186-BN186),5)</f>
        <v>-75</v>
      </c>
      <c r="BQ186" s="8"/>
      <c r="BR186" s="9"/>
      <c r="BS186" s="8"/>
      <c r="BT186" s="7"/>
      <c r="BU186" s="8"/>
      <c r="BV186" s="7">
        <v>75</v>
      </c>
      <c r="BW186" s="8"/>
      <c r="BX186" s="7">
        <f>ROUND((BT186-BV186),5)</f>
        <v>-75</v>
      </c>
      <c r="BY186" s="8"/>
      <c r="BZ186" s="9"/>
      <c r="CA186" s="8"/>
      <c r="CB186" s="7"/>
      <c r="CC186" s="8"/>
      <c r="CD186" s="7">
        <v>19.350000000000001</v>
      </c>
      <c r="CE186" s="8"/>
      <c r="CF186" s="7">
        <f>ROUND((CB186-CD186),5)</f>
        <v>-19.350000000000001</v>
      </c>
      <c r="CG186" s="8"/>
      <c r="CH186" s="9"/>
      <c r="CI186" s="8"/>
      <c r="CJ186" s="7">
        <f>ROUND(H186+P186+X186+AF186+AN186+AV186+BD186+BL186+BT186+CB186,5)</f>
        <v>70</v>
      </c>
      <c r="CK186" s="8"/>
      <c r="CL186" s="7">
        <f>ROUND(J186+R186+Z186+AH186+AP186+AX186+BF186+BN186+BV186+CD186,5)</f>
        <v>694.35</v>
      </c>
      <c r="CM186" s="8"/>
      <c r="CN186" s="7">
        <f>ROUND((CJ186-CL186),5)</f>
        <v>-624.35</v>
      </c>
      <c r="CO186" s="8"/>
      <c r="CP186" s="9">
        <f>ROUND(IF(CL186=0, IF(CJ186=0, 0, 1), CJ186/CL186),5)</f>
        <v>0.10081</v>
      </c>
    </row>
    <row r="187" spans="1:94" ht="15" thickBot="1" x14ac:dyDescent="0.35">
      <c r="A187" s="2"/>
      <c r="B187" s="2"/>
      <c r="C187" s="2"/>
      <c r="D187" s="2"/>
      <c r="E187" s="2"/>
      <c r="F187" s="2" t="s">
        <v>199</v>
      </c>
      <c r="G187" s="2"/>
      <c r="H187" s="10"/>
      <c r="I187" s="8"/>
      <c r="J187" s="10"/>
      <c r="K187" s="8"/>
      <c r="L187" s="10"/>
      <c r="M187" s="8"/>
      <c r="N187" s="11"/>
      <c r="O187" s="8"/>
      <c r="P187" s="10"/>
      <c r="Q187" s="8"/>
      <c r="R187" s="10"/>
      <c r="S187" s="8"/>
      <c r="T187" s="10"/>
      <c r="U187" s="8"/>
      <c r="V187" s="11"/>
      <c r="W187" s="8"/>
      <c r="X187" s="10"/>
      <c r="Y187" s="8"/>
      <c r="Z187" s="10"/>
      <c r="AA187" s="8"/>
      <c r="AB187" s="10"/>
      <c r="AC187" s="8"/>
      <c r="AD187" s="11"/>
      <c r="AE187" s="8"/>
      <c r="AF187" s="10"/>
      <c r="AG187" s="8"/>
      <c r="AH187" s="10"/>
      <c r="AI187" s="8"/>
      <c r="AJ187" s="10"/>
      <c r="AK187" s="8"/>
      <c r="AL187" s="11"/>
      <c r="AM187" s="8"/>
      <c r="AN187" s="10"/>
      <c r="AO187" s="8"/>
      <c r="AP187" s="10"/>
      <c r="AQ187" s="8"/>
      <c r="AR187" s="10"/>
      <c r="AS187" s="8"/>
      <c r="AT187" s="11"/>
      <c r="AU187" s="8"/>
      <c r="AV187" s="10"/>
      <c r="AW187" s="8"/>
      <c r="AX187" s="10"/>
      <c r="AY187" s="8"/>
      <c r="AZ187" s="10"/>
      <c r="BA187" s="8"/>
      <c r="BB187" s="11"/>
      <c r="BC187" s="8"/>
      <c r="BD187" s="10"/>
      <c r="BE187" s="8"/>
      <c r="BF187" s="10"/>
      <c r="BG187" s="8"/>
      <c r="BH187" s="10"/>
      <c r="BI187" s="8"/>
      <c r="BJ187" s="11"/>
      <c r="BK187" s="8"/>
      <c r="BL187" s="10"/>
      <c r="BM187" s="8"/>
      <c r="BN187" s="10"/>
      <c r="BO187" s="8"/>
      <c r="BP187" s="10"/>
      <c r="BQ187" s="8"/>
      <c r="BR187" s="11"/>
      <c r="BS187" s="8"/>
      <c r="BT187" s="10"/>
      <c r="BU187" s="8"/>
      <c r="BV187" s="10"/>
      <c r="BW187" s="8"/>
      <c r="BX187" s="10"/>
      <c r="BY187" s="8"/>
      <c r="BZ187" s="11"/>
      <c r="CA187" s="8"/>
      <c r="CB187" s="10"/>
      <c r="CC187" s="8"/>
      <c r="CD187" s="10"/>
      <c r="CE187" s="8"/>
      <c r="CF187" s="10"/>
      <c r="CG187" s="8"/>
      <c r="CH187" s="11"/>
      <c r="CI187" s="8"/>
      <c r="CJ187" s="10"/>
      <c r="CK187" s="8"/>
      <c r="CL187" s="10"/>
      <c r="CM187" s="8"/>
      <c r="CN187" s="10"/>
      <c r="CO187" s="8"/>
      <c r="CP187" s="11"/>
    </row>
    <row r="188" spans="1:94" x14ac:dyDescent="0.3">
      <c r="A188" s="2"/>
      <c r="B188" s="2"/>
      <c r="C188" s="2"/>
      <c r="D188" s="2"/>
      <c r="E188" s="2" t="s">
        <v>200</v>
      </c>
      <c r="F188" s="2"/>
      <c r="G188" s="2"/>
      <c r="H188" s="7">
        <f>ROUND(SUM(H176:H187),5)</f>
        <v>3618.82</v>
      </c>
      <c r="I188" s="8"/>
      <c r="J188" s="7">
        <f>ROUND(SUM(J176:J187),5)</f>
        <v>3785.26</v>
      </c>
      <c r="K188" s="8"/>
      <c r="L188" s="7">
        <f>ROUND((H188-J188),5)</f>
        <v>-166.44</v>
      </c>
      <c r="M188" s="8"/>
      <c r="N188" s="9">
        <f>ROUND(IF(J188=0, IF(H188=0, 0, 1), H188/J188),5)</f>
        <v>0.95603000000000005</v>
      </c>
      <c r="O188" s="8"/>
      <c r="P188" s="7">
        <f>ROUND(SUM(P176:P187),5)</f>
        <v>3244.73</v>
      </c>
      <c r="Q188" s="8"/>
      <c r="R188" s="7">
        <f>ROUND(SUM(R176:R187),5)</f>
        <v>3460.26</v>
      </c>
      <c r="S188" s="8"/>
      <c r="T188" s="7">
        <f>ROUND((P188-R188),5)</f>
        <v>-215.53</v>
      </c>
      <c r="U188" s="8"/>
      <c r="V188" s="9">
        <f>ROUND(IF(R188=0, IF(P188=0, 0, 1), P188/R188),5)</f>
        <v>0.93771000000000004</v>
      </c>
      <c r="W188" s="8"/>
      <c r="X188" s="7">
        <f>ROUND(SUM(X176:X187),5)</f>
        <v>2692.3</v>
      </c>
      <c r="Y188" s="8"/>
      <c r="Z188" s="7">
        <f>ROUND(SUM(Z176:Z187),5)</f>
        <v>3210.26</v>
      </c>
      <c r="AA188" s="8"/>
      <c r="AB188" s="7">
        <f>ROUND((X188-Z188),5)</f>
        <v>-517.96</v>
      </c>
      <c r="AC188" s="8"/>
      <c r="AD188" s="9">
        <f>ROUND(IF(Z188=0, IF(X188=0, 0, 1), X188/Z188),5)</f>
        <v>0.83865000000000001</v>
      </c>
      <c r="AE188" s="8"/>
      <c r="AF188" s="7">
        <f>ROUND(SUM(AF176:AF187),5)</f>
        <v>5065.4399999999996</v>
      </c>
      <c r="AG188" s="8"/>
      <c r="AH188" s="7">
        <f>ROUND(SUM(AH176:AH187),5)</f>
        <v>4162.9799999999996</v>
      </c>
      <c r="AI188" s="8"/>
      <c r="AJ188" s="7">
        <f>ROUND((AF188-AH188),5)</f>
        <v>902.46</v>
      </c>
      <c r="AK188" s="8"/>
      <c r="AL188" s="9">
        <f>ROUND(IF(AH188=0, IF(AF188=0, 0, 1), AF188/AH188),5)</f>
        <v>1.21678</v>
      </c>
      <c r="AM188" s="8"/>
      <c r="AN188" s="7">
        <f>ROUND(SUM(AN176:AN187),5)</f>
        <v>3545.65</v>
      </c>
      <c r="AO188" s="8"/>
      <c r="AP188" s="7">
        <f>ROUND(SUM(AP176:AP187),5)</f>
        <v>3585.26</v>
      </c>
      <c r="AQ188" s="8"/>
      <c r="AR188" s="7">
        <f>ROUND((AN188-AP188),5)</f>
        <v>-39.61</v>
      </c>
      <c r="AS188" s="8"/>
      <c r="AT188" s="9">
        <f>ROUND(IF(AP188=0, IF(AN188=0, 0, 1), AN188/AP188),5)</f>
        <v>0.98895</v>
      </c>
      <c r="AU188" s="8"/>
      <c r="AV188" s="7">
        <f>ROUND(SUM(AV176:AV187),5)</f>
        <v>3510.3</v>
      </c>
      <c r="AW188" s="8"/>
      <c r="AX188" s="7">
        <f>ROUND(SUM(AX176:AX187),5)</f>
        <v>3460.26</v>
      </c>
      <c r="AY188" s="8"/>
      <c r="AZ188" s="7">
        <f>ROUND((AV188-AX188),5)</f>
        <v>50.04</v>
      </c>
      <c r="BA188" s="8"/>
      <c r="BB188" s="9">
        <f>ROUND(IF(AX188=0, IF(AV188=0, 0, 1), AV188/AX188),5)</f>
        <v>1.0144599999999999</v>
      </c>
      <c r="BC188" s="8"/>
      <c r="BD188" s="7">
        <f>ROUND(SUM(BD176:BD187),5)</f>
        <v>4026.18</v>
      </c>
      <c r="BE188" s="8"/>
      <c r="BF188" s="7">
        <f>ROUND(SUM(BF176:BF187),5)</f>
        <v>3210.26</v>
      </c>
      <c r="BG188" s="8"/>
      <c r="BH188" s="7">
        <f>ROUND((BD188-BF188),5)</f>
        <v>815.92</v>
      </c>
      <c r="BI188" s="8"/>
      <c r="BJ188" s="9">
        <f>ROUND(IF(BF188=0, IF(BD188=0, 0, 1), BD188/BF188),5)</f>
        <v>1.2541599999999999</v>
      </c>
      <c r="BK188" s="8"/>
      <c r="BL188" s="7">
        <f>ROUND(SUM(BL176:BL187),5)</f>
        <v>3341.74</v>
      </c>
      <c r="BM188" s="8"/>
      <c r="BN188" s="7">
        <f>ROUND(SUM(BN176:BN187),5)</f>
        <v>3435.26</v>
      </c>
      <c r="BO188" s="8"/>
      <c r="BP188" s="7">
        <f>ROUND((BL188-BN188),5)</f>
        <v>-93.52</v>
      </c>
      <c r="BQ188" s="8"/>
      <c r="BR188" s="9">
        <f>ROUND(IF(BN188=0, IF(BL188=0, 0, 1), BL188/BN188),5)</f>
        <v>0.97277999999999998</v>
      </c>
      <c r="BS188" s="8"/>
      <c r="BT188" s="7">
        <f>ROUND(SUM(BT176:BT187),5)</f>
        <v>3401.44</v>
      </c>
      <c r="BU188" s="8"/>
      <c r="BV188" s="7">
        <f>ROUND(SUM(BV176:BV187),5)</f>
        <v>3460.26</v>
      </c>
      <c r="BW188" s="8"/>
      <c r="BX188" s="7">
        <f>ROUND((BT188-BV188),5)</f>
        <v>-58.82</v>
      </c>
      <c r="BY188" s="8"/>
      <c r="BZ188" s="9">
        <f>ROUND(IF(BV188=0, IF(BT188=0, 0, 1), BT188/BV188),5)</f>
        <v>0.98299999999999998</v>
      </c>
      <c r="CA188" s="8"/>
      <c r="CB188" s="7">
        <f>ROUND(SUM(CB176:CB187),5)</f>
        <v>1346.15</v>
      </c>
      <c r="CC188" s="8"/>
      <c r="CD188" s="7">
        <f>ROUND(SUM(CD176:CD187),5)</f>
        <v>1066.58</v>
      </c>
      <c r="CE188" s="8"/>
      <c r="CF188" s="7">
        <f>ROUND((CB188-CD188),5)</f>
        <v>279.57</v>
      </c>
      <c r="CG188" s="8"/>
      <c r="CH188" s="9">
        <f>ROUND(IF(CD188=0, IF(CB188=0, 0, 1), CB188/CD188),5)</f>
        <v>1.2621199999999999</v>
      </c>
      <c r="CI188" s="8"/>
      <c r="CJ188" s="7">
        <f>ROUND(H188+P188+X188+AF188+AN188+AV188+BD188+BL188+BT188+CB188,5)</f>
        <v>33792.75</v>
      </c>
      <c r="CK188" s="8"/>
      <c r="CL188" s="7">
        <f>ROUND(J188+R188+Z188+AH188+AP188+AX188+BF188+BN188+BV188+CD188,5)</f>
        <v>32836.639999999999</v>
      </c>
      <c r="CM188" s="8"/>
      <c r="CN188" s="7">
        <f>ROUND((CJ188-CL188),5)</f>
        <v>956.11</v>
      </c>
      <c r="CO188" s="8"/>
      <c r="CP188" s="9">
        <f>ROUND(IF(CL188=0, IF(CJ188=0, 0, 1), CJ188/CL188),5)</f>
        <v>1.02912</v>
      </c>
    </row>
    <row r="189" spans="1:94" ht="28.8" customHeight="1" x14ac:dyDescent="0.3">
      <c r="A189" s="2"/>
      <c r="B189" s="2"/>
      <c r="C189" s="2"/>
      <c r="D189" s="2"/>
      <c r="E189" s="2" t="s">
        <v>201</v>
      </c>
      <c r="F189" s="2"/>
      <c r="G189" s="2"/>
      <c r="H189" s="7">
        <v>69.44</v>
      </c>
      <c r="I189" s="8"/>
      <c r="J189" s="7">
        <v>33</v>
      </c>
      <c r="K189" s="8"/>
      <c r="L189" s="7">
        <f>ROUND((H189-J189),5)</f>
        <v>36.44</v>
      </c>
      <c r="M189" s="8"/>
      <c r="N189" s="9">
        <f>ROUND(IF(J189=0, IF(H189=0, 0, 1), H189/J189),5)</f>
        <v>2.1042399999999999</v>
      </c>
      <c r="O189" s="8"/>
      <c r="P189" s="7">
        <v>227.74</v>
      </c>
      <c r="Q189" s="8"/>
      <c r="R189" s="7">
        <v>33</v>
      </c>
      <c r="S189" s="8"/>
      <c r="T189" s="7">
        <f>ROUND((P189-R189),5)</f>
        <v>194.74</v>
      </c>
      <c r="U189" s="8"/>
      <c r="V189" s="9">
        <f>ROUND(IF(R189=0, IF(P189=0, 0, 1), P189/R189),5)</f>
        <v>6.9012099999999998</v>
      </c>
      <c r="W189" s="8"/>
      <c r="X189" s="7"/>
      <c r="Y189" s="8"/>
      <c r="Z189" s="7">
        <v>34</v>
      </c>
      <c r="AA189" s="8"/>
      <c r="AB189" s="7">
        <f>ROUND((X189-Z189),5)</f>
        <v>-34</v>
      </c>
      <c r="AC189" s="8"/>
      <c r="AD189" s="9"/>
      <c r="AE189" s="8"/>
      <c r="AF189" s="7">
        <v>226.52</v>
      </c>
      <c r="AG189" s="8"/>
      <c r="AH189" s="7">
        <v>33</v>
      </c>
      <c r="AI189" s="8"/>
      <c r="AJ189" s="7">
        <f>ROUND((AF189-AH189),5)</f>
        <v>193.52</v>
      </c>
      <c r="AK189" s="8"/>
      <c r="AL189" s="9">
        <f>ROUND(IF(AH189=0, IF(AF189=0, 0, 1), AF189/AH189),5)</f>
        <v>6.8642399999999997</v>
      </c>
      <c r="AM189" s="8"/>
      <c r="AN189" s="7">
        <v>79.58</v>
      </c>
      <c r="AO189" s="8"/>
      <c r="AP189" s="7">
        <v>34</v>
      </c>
      <c r="AQ189" s="8"/>
      <c r="AR189" s="7">
        <f>ROUND((AN189-AP189),5)</f>
        <v>45.58</v>
      </c>
      <c r="AS189" s="8"/>
      <c r="AT189" s="9">
        <f>ROUND(IF(AP189=0, IF(AN189=0, 0, 1), AN189/AP189),5)</f>
        <v>2.3405900000000002</v>
      </c>
      <c r="AU189" s="8"/>
      <c r="AV189" s="7">
        <v>152.52000000000001</v>
      </c>
      <c r="AW189" s="8"/>
      <c r="AX189" s="7">
        <v>33</v>
      </c>
      <c r="AY189" s="8"/>
      <c r="AZ189" s="7">
        <f>ROUND((AV189-AX189),5)</f>
        <v>119.52</v>
      </c>
      <c r="BA189" s="8"/>
      <c r="BB189" s="9">
        <f>ROUND(IF(AX189=0, IF(AV189=0, 0, 1), AV189/AX189),5)</f>
        <v>4.6218199999999996</v>
      </c>
      <c r="BC189" s="8"/>
      <c r="BD189" s="7">
        <v>79.930000000000007</v>
      </c>
      <c r="BE189" s="8"/>
      <c r="BF189" s="7">
        <v>34</v>
      </c>
      <c r="BG189" s="8"/>
      <c r="BH189" s="7">
        <f>ROUND((BD189-BF189),5)</f>
        <v>45.93</v>
      </c>
      <c r="BI189" s="8"/>
      <c r="BJ189" s="9">
        <f>ROUND(IF(BF189=0, IF(BD189=0, 0, 1), BD189/BF189),5)</f>
        <v>2.3508800000000001</v>
      </c>
      <c r="BK189" s="8"/>
      <c r="BL189" s="7">
        <v>79.58</v>
      </c>
      <c r="BM189" s="8"/>
      <c r="BN189" s="7">
        <v>33</v>
      </c>
      <c r="BO189" s="8"/>
      <c r="BP189" s="7">
        <f>ROUND((BL189-BN189),5)</f>
        <v>46.58</v>
      </c>
      <c r="BQ189" s="8"/>
      <c r="BR189" s="9">
        <f>ROUND(IF(BN189=0, IF(BL189=0, 0, 1), BL189/BN189),5)</f>
        <v>2.4115199999999999</v>
      </c>
      <c r="BS189" s="8"/>
      <c r="BT189" s="7">
        <v>79.23</v>
      </c>
      <c r="BU189" s="8"/>
      <c r="BV189" s="7">
        <v>34</v>
      </c>
      <c r="BW189" s="8"/>
      <c r="BX189" s="7">
        <f>ROUND((BT189-BV189),5)</f>
        <v>45.23</v>
      </c>
      <c r="BY189" s="8"/>
      <c r="BZ189" s="9">
        <f>ROUND(IF(BV189=0, IF(BT189=0, 0, 1), BT189/BV189),5)</f>
        <v>2.3302900000000002</v>
      </c>
      <c r="CA189" s="8"/>
      <c r="CB189" s="7"/>
      <c r="CC189" s="8"/>
      <c r="CD189" s="7">
        <v>8.52</v>
      </c>
      <c r="CE189" s="8"/>
      <c r="CF189" s="7">
        <f>ROUND((CB189-CD189),5)</f>
        <v>-8.52</v>
      </c>
      <c r="CG189" s="8"/>
      <c r="CH189" s="9"/>
      <c r="CI189" s="8"/>
      <c r="CJ189" s="7">
        <f>ROUND(H189+P189+X189+AF189+AN189+AV189+BD189+BL189+BT189+CB189,5)</f>
        <v>994.54</v>
      </c>
      <c r="CK189" s="8"/>
      <c r="CL189" s="7">
        <f>ROUND(J189+R189+Z189+AH189+AP189+AX189+BF189+BN189+BV189+CD189,5)</f>
        <v>309.52</v>
      </c>
      <c r="CM189" s="8"/>
      <c r="CN189" s="7">
        <f>ROUND((CJ189-CL189),5)</f>
        <v>685.02</v>
      </c>
      <c r="CO189" s="8"/>
      <c r="CP189" s="9">
        <f>ROUND(IF(CL189=0, IF(CJ189=0, 0, 1), CJ189/CL189),5)</f>
        <v>3.2131699999999999</v>
      </c>
    </row>
    <row r="190" spans="1:94" x14ac:dyDescent="0.3">
      <c r="A190" s="2"/>
      <c r="B190" s="2"/>
      <c r="C190" s="2"/>
      <c r="D190" s="2"/>
      <c r="E190" s="2" t="s">
        <v>202</v>
      </c>
      <c r="F190" s="2"/>
      <c r="G190" s="2"/>
      <c r="H190" s="7">
        <v>105</v>
      </c>
      <c r="I190" s="8"/>
      <c r="J190" s="7">
        <v>625</v>
      </c>
      <c r="K190" s="8"/>
      <c r="L190" s="7">
        <f>ROUND((H190-J190),5)</f>
        <v>-520</v>
      </c>
      <c r="M190" s="8"/>
      <c r="N190" s="9">
        <f>ROUND(IF(J190=0, IF(H190=0, 0, 1), H190/J190),5)</f>
        <v>0.16800000000000001</v>
      </c>
      <c r="O190" s="8"/>
      <c r="P190" s="7">
        <v>160</v>
      </c>
      <c r="Q190" s="8"/>
      <c r="R190" s="7">
        <v>625</v>
      </c>
      <c r="S190" s="8"/>
      <c r="T190" s="7">
        <f>ROUND((P190-R190),5)</f>
        <v>-465</v>
      </c>
      <c r="U190" s="8"/>
      <c r="V190" s="9">
        <f>ROUND(IF(R190=0, IF(P190=0, 0, 1), P190/R190),5)</f>
        <v>0.25600000000000001</v>
      </c>
      <c r="W190" s="8"/>
      <c r="X190" s="7"/>
      <c r="Y190" s="8"/>
      <c r="Z190" s="7">
        <v>625</v>
      </c>
      <c r="AA190" s="8"/>
      <c r="AB190" s="7">
        <f>ROUND((X190-Z190),5)</f>
        <v>-625</v>
      </c>
      <c r="AC190" s="8"/>
      <c r="AD190" s="9"/>
      <c r="AE190" s="8"/>
      <c r="AF190" s="7">
        <v>327.5</v>
      </c>
      <c r="AG190" s="8"/>
      <c r="AH190" s="7">
        <v>625</v>
      </c>
      <c r="AI190" s="8"/>
      <c r="AJ190" s="7">
        <f>ROUND((AF190-AH190),5)</f>
        <v>-297.5</v>
      </c>
      <c r="AK190" s="8"/>
      <c r="AL190" s="9">
        <f>ROUND(IF(AH190=0, IF(AF190=0, 0, 1), AF190/AH190),5)</f>
        <v>0.52400000000000002</v>
      </c>
      <c r="AM190" s="8"/>
      <c r="AN190" s="7">
        <v>1045</v>
      </c>
      <c r="AO190" s="8"/>
      <c r="AP190" s="7">
        <v>625</v>
      </c>
      <c r="AQ190" s="8"/>
      <c r="AR190" s="7">
        <f>ROUND((AN190-AP190),5)</f>
        <v>420</v>
      </c>
      <c r="AS190" s="8"/>
      <c r="AT190" s="9">
        <f>ROUND(IF(AP190=0, IF(AN190=0, 0, 1), AN190/AP190),5)</f>
        <v>1.6719999999999999</v>
      </c>
      <c r="AU190" s="8"/>
      <c r="AV190" s="7">
        <v>627.5</v>
      </c>
      <c r="AW190" s="8"/>
      <c r="AX190" s="7">
        <v>625</v>
      </c>
      <c r="AY190" s="8"/>
      <c r="AZ190" s="7">
        <f>ROUND((AV190-AX190),5)</f>
        <v>2.5</v>
      </c>
      <c r="BA190" s="8"/>
      <c r="BB190" s="9">
        <f>ROUND(IF(AX190=0, IF(AV190=0, 0, 1), AV190/AX190),5)</f>
        <v>1.004</v>
      </c>
      <c r="BC190" s="8"/>
      <c r="BD190" s="7">
        <v>6477.13</v>
      </c>
      <c r="BE190" s="8"/>
      <c r="BF190" s="7">
        <v>625</v>
      </c>
      <c r="BG190" s="8"/>
      <c r="BH190" s="7">
        <f>ROUND((BD190-BF190),5)</f>
        <v>5852.13</v>
      </c>
      <c r="BI190" s="8"/>
      <c r="BJ190" s="9">
        <f>ROUND(IF(BF190=0, IF(BD190=0, 0, 1), BD190/BF190),5)</f>
        <v>10.36341</v>
      </c>
      <c r="BK190" s="8"/>
      <c r="BL190" s="7">
        <v>112.5</v>
      </c>
      <c r="BM190" s="8"/>
      <c r="BN190" s="7">
        <v>625</v>
      </c>
      <c r="BO190" s="8"/>
      <c r="BP190" s="7">
        <f>ROUND((BL190-BN190),5)</f>
        <v>-512.5</v>
      </c>
      <c r="BQ190" s="8"/>
      <c r="BR190" s="9">
        <f>ROUND(IF(BN190=0, IF(BL190=0, 0, 1), BL190/BN190),5)</f>
        <v>0.18</v>
      </c>
      <c r="BS190" s="8"/>
      <c r="BT190" s="7">
        <v>345</v>
      </c>
      <c r="BU190" s="8"/>
      <c r="BV190" s="7">
        <v>625</v>
      </c>
      <c r="BW190" s="8"/>
      <c r="BX190" s="7">
        <f>ROUND((BT190-BV190),5)</f>
        <v>-280</v>
      </c>
      <c r="BY190" s="8"/>
      <c r="BZ190" s="9">
        <f>ROUND(IF(BV190=0, IF(BT190=0, 0, 1), BT190/BV190),5)</f>
        <v>0.55200000000000005</v>
      </c>
      <c r="CA190" s="8"/>
      <c r="CB190" s="7"/>
      <c r="CC190" s="8"/>
      <c r="CD190" s="7">
        <v>161.29</v>
      </c>
      <c r="CE190" s="8"/>
      <c r="CF190" s="7">
        <f>ROUND((CB190-CD190),5)</f>
        <v>-161.29</v>
      </c>
      <c r="CG190" s="8"/>
      <c r="CH190" s="9"/>
      <c r="CI190" s="8"/>
      <c r="CJ190" s="7">
        <f>ROUND(H190+P190+X190+AF190+AN190+AV190+BD190+BL190+BT190+CB190,5)</f>
        <v>9199.6299999999992</v>
      </c>
      <c r="CK190" s="8"/>
      <c r="CL190" s="7">
        <f>ROUND(J190+R190+Z190+AH190+AP190+AX190+BF190+BN190+BV190+CD190,5)</f>
        <v>5786.29</v>
      </c>
      <c r="CM190" s="8"/>
      <c r="CN190" s="7">
        <f>ROUND((CJ190-CL190),5)</f>
        <v>3413.34</v>
      </c>
      <c r="CO190" s="8"/>
      <c r="CP190" s="9">
        <f>ROUND(IF(CL190=0, IF(CJ190=0, 0, 1), CJ190/CL190),5)</f>
        <v>1.5899000000000001</v>
      </c>
    </row>
    <row r="191" spans="1:94" x14ac:dyDescent="0.3">
      <c r="A191" s="2"/>
      <c r="B191" s="2"/>
      <c r="C191" s="2"/>
      <c r="D191" s="2"/>
      <c r="E191" s="2" t="s">
        <v>203</v>
      </c>
      <c r="F191" s="2"/>
      <c r="G191" s="2"/>
      <c r="H191" s="7"/>
      <c r="I191" s="8"/>
      <c r="J191" s="7"/>
      <c r="K191" s="8"/>
      <c r="L191" s="7"/>
      <c r="M191" s="8"/>
      <c r="N191" s="9"/>
      <c r="O191" s="8"/>
      <c r="P191" s="7"/>
      <c r="Q191" s="8"/>
      <c r="R191" s="7"/>
      <c r="S191" s="8"/>
      <c r="T191" s="7"/>
      <c r="U191" s="8"/>
      <c r="V191" s="9"/>
      <c r="W191" s="8"/>
      <c r="X191" s="7"/>
      <c r="Y191" s="8"/>
      <c r="Z191" s="7"/>
      <c r="AA191" s="8"/>
      <c r="AB191" s="7"/>
      <c r="AC191" s="8"/>
      <c r="AD191" s="9"/>
      <c r="AE191" s="8"/>
      <c r="AF191" s="7"/>
      <c r="AG191" s="8"/>
      <c r="AH191" s="7"/>
      <c r="AI191" s="8"/>
      <c r="AJ191" s="7"/>
      <c r="AK191" s="8"/>
      <c r="AL191" s="9"/>
      <c r="AM191" s="8"/>
      <c r="AN191" s="7"/>
      <c r="AO191" s="8"/>
      <c r="AP191" s="7"/>
      <c r="AQ191" s="8"/>
      <c r="AR191" s="7"/>
      <c r="AS191" s="8"/>
      <c r="AT191" s="9"/>
      <c r="AU191" s="8"/>
      <c r="AV191" s="7"/>
      <c r="AW191" s="8"/>
      <c r="AX191" s="7"/>
      <c r="AY191" s="8"/>
      <c r="AZ191" s="7"/>
      <c r="BA191" s="8"/>
      <c r="BB191" s="9"/>
      <c r="BC191" s="8"/>
      <c r="BD191" s="7"/>
      <c r="BE191" s="8"/>
      <c r="BF191" s="7"/>
      <c r="BG191" s="8"/>
      <c r="BH191" s="7"/>
      <c r="BI191" s="8"/>
      <c r="BJ191" s="9"/>
      <c r="BK191" s="8"/>
      <c r="BL191" s="7"/>
      <c r="BM191" s="8"/>
      <c r="BN191" s="7"/>
      <c r="BO191" s="8"/>
      <c r="BP191" s="7"/>
      <c r="BQ191" s="8"/>
      <c r="BR191" s="9"/>
      <c r="BS191" s="8"/>
      <c r="BT191" s="7"/>
      <c r="BU191" s="8"/>
      <c r="BV191" s="7"/>
      <c r="BW191" s="8"/>
      <c r="BX191" s="7"/>
      <c r="BY191" s="8"/>
      <c r="BZ191" s="9"/>
      <c r="CA191" s="8"/>
      <c r="CB191" s="7"/>
      <c r="CC191" s="8"/>
      <c r="CD191" s="7"/>
      <c r="CE191" s="8"/>
      <c r="CF191" s="7"/>
      <c r="CG191" s="8"/>
      <c r="CH191" s="9"/>
      <c r="CI191" s="8"/>
      <c r="CJ191" s="7"/>
      <c r="CK191" s="8"/>
      <c r="CL191" s="7"/>
      <c r="CM191" s="8"/>
      <c r="CN191" s="7"/>
      <c r="CO191" s="8"/>
      <c r="CP191" s="9"/>
    </row>
    <row r="192" spans="1:94" x14ac:dyDescent="0.3">
      <c r="A192" s="2"/>
      <c r="B192" s="2"/>
      <c r="C192" s="2"/>
      <c r="D192" s="2"/>
      <c r="E192" s="2"/>
      <c r="F192" s="2" t="s">
        <v>204</v>
      </c>
      <c r="G192" s="2"/>
      <c r="H192" s="7"/>
      <c r="I192" s="8"/>
      <c r="J192" s="7"/>
      <c r="K192" s="8"/>
      <c r="L192" s="7"/>
      <c r="M192" s="8"/>
      <c r="N192" s="9"/>
      <c r="O192" s="8"/>
      <c r="P192" s="7"/>
      <c r="Q192" s="8"/>
      <c r="R192" s="7"/>
      <c r="S192" s="8"/>
      <c r="T192" s="7"/>
      <c r="U192" s="8"/>
      <c r="V192" s="9"/>
      <c r="W192" s="8"/>
      <c r="X192" s="7"/>
      <c r="Y192" s="8"/>
      <c r="Z192" s="7"/>
      <c r="AA192" s="8"/>
      <c r="AB192" s="7"/>
      <c r="AC192" s="8"/>
      <c r="AD192" s="9"/>
      <c r="AE192" s="8"/>
      <c r="AF192" s="7"/>
      <c r="AG192" s="8"/>
      <c r="AH192" s="7"/>
      <c r="AI192" s="8"/>
      <c r="AJ192" s="7"/>
      <c r="AK192" s="8"/>
      <c r="AL192" s="9"/>
      <c r="AM192" s="8"/>
      <c r="AN192" s="7"/>
      <c r="AO192" s="8"/>
      <c r="AP192" s="7"/>
      <c r="AQ192" s="8"/>
      <c r="AR192" s="7"/>
      <c r="AS192" s="8"/>
      <c r="AT192" s="9"/>
      <c r="AU192" s="8"/>
      <c r="AV192" s="7"/>
      <c r="AW192" s="8"/>
      <c r="AX192" s="7"/>
      <c r="AY192" s="8"/>
      <c r="AZ192" s="7"/>
      <c r="BA192" s="8"/>
      <c r="BB192" s="9"/>
      <c r="BC192" s="8"/>
      <c r="BD192" s="7"/>
      <c r="BE192" s="8"/>
      <c r="BF192" s="7"/>
      <c r="BG192" s="8"/>
      <c r="BH192" s="7"/>
      <c r="BI192" s="8"/>
      <c r="BJ192" s="9"/>
      <c r="BK192" s="8"/>
      <c r="BL192" s="7"/>
      <c r="BM192" s="8"/>
      <c r="BN192" s="7"/>
      <c r="BO192" s="8"/>
      <c r="BP192" s="7"/>
      <c r="BQ192" s="8"/>
      <c r="BR192" s="9"/>
      <c r="BS192" s="8"/>
      <c r="BT192" s="7"/>
      <c r="BU192" s="8"/>
      <c r="BV192" s="7"/>
      <c r="BW192" s="8"/>
      <c r="BX192" s="7"/>
      <c r="BY192" s="8"/>
      <c r="BZ192" s="9"/>
      <c r="CA192" s="8"/>
      <c r="CB192" s="7"/>
      <c r="CC192" s="8"/>
      <c r="CD192" s="7"/>
      <c r="CE192" s="8"/>
      <c r="CF192" s="7"/>
      <c r="CG192" s="8"/>
      <c r="CH192" s="9"/>
      <c r="CI192" s="8"/>
      <c r="CJ192" s="7"/>
      <c r="CK192" s="8"/>
      <c r="CL192" s="7"/>
      <c r="CM192" s="8"/>
      <c r="CN192" s="7"/>
      <c r="CO192" s="8"/>
      <c r="CP192" s="9"/>
    </row>
    <row r="193" spans="1:94" x14ac:dyDescent="0.3">
      <c r="A193" s="2"/>
      <c r="B193" s="2"/>
      <c r="C193" s="2"/>
      <c r="D193" s="2"/>
      <c r="E193" s="2"/>
      <c r="F193" s="2" t="s">
        <v>205</v>
      </c>
      <c r="G193" s="2"/>
      <c r="H193" s="7"/>
      <c r="I193" s="8"/>
      <c r="J193" s="7"/>
      <c r="K193" s="8"/>
      <c r="L193" s="7"/>
      <c r="M193" s="8"/>
      <c r="N193" s="9"/>
      <c r="O193" s="8"/>
      <c r="P193" s="7"/>
      <c r="Q193" s="8"/>
      <c r="R193" s="7"/>
      <c r="S193" s="8"/>
      <c r="T193" s="7"/>
      <c r="U193" s="8"/>
      <c r="V193" s="9"/>
      <c r="W193" s="8"/>
      <c r="X193" s="7"/>
      <c r="Y193" s="8"/>
      <c r="Z193" s="7"/>
      <c r="AA193" s="8"/>
      <c r="AB193" s="7"/>
      <c r="AC193" s="8"/>
      <c r="AD193" s="9"/>
      <c r="AE193" s="8"/>
      <c r="AF193" s="7"/>
      <c r="AG193" s="8"/>
      <c r="AH193" s="7"/>
      <c r="AI193" s="8"/>
      <c r="AJ193" s="7"/>
      <c r="AK193" s="8"/>
      <c r="AL193" s="9"/>
      <c r="AM193" s="8"/>
      <c r="AN193" s="7"/>
      <c r="AO193" s="8"/>
      <c r="AP193" s="7"/>
      <c r="AQ193" s="8"/>
      <c r="AR193" s="7"/>
      <c r="AS193" s="8"/>
      <c r="AT193" s="9"/>
      <c r="AU193" s="8"/>
      <c r="AV193" s="7"/>
      <c r="AW193" s="8"/>
      <c r="AX193" s="7"/>
      <c r="AY193" s="8"/>
      <c r="AZ193" s="7"/>
      <c r="BA193" s="8"/>
      <c r="BB193" s="9"/>
      <c r="BC193" s="8"/>
      <c r="BD193" s="7"/>
      <c r="BE193" s="8"/>
      <c r="BF193" s="7"/>
      <c r="BG193" s="8"/>
      <c r="BH193" s="7"/>
      <c r="BI193" s="8"/>
      <c r="BJ193" s="9"/>
      <c r="BK193" s="8"/>
      <c r="BL193" s="7"/>
      <c r="BM193" s="8"/>
      <c r="BN193" s="7"/>
      <c r="BO193" s="8"/>
      <c r="BP193" s="7"/>
      <c r="BQ193" s="8"/>
      <c r="BR193" s="9"/>
      <c r="BS193" s="8"/>
      <c r="BT193" s="7"/>
      <c r="BU193" s="8"/>
      <c r="BV193" s="7"/>
      <c r="BW193" s="8"/>
      <c r="BX193" s="7"/>
      <c r="BY193" s="8"/>
      <c r="BZ193" s="9"/>
      <c r="CA193" s="8"/>
      <c r="CB193" s="7"/>
      <c r="CC193" s="8"/>
      <c r="CD193" s="7"/>
      <c r="CE193" s="8"/>
      <c r="CF193" s="7"/>
      <c r="CG193" s="8"/>
      <c r="CH193" s="9"/>
      <c r="CI193" s="8"/>
      <c r="CJ193" s="7"/>
      <c r="CK193" s="8"/>
      <c r="CL193" s="7"/>
      <c r="CM193" s="8"/>
      <c r="CN193" s="7"/>
      <c r="CO193" s="8"/>
      <c r="CP193" s="9"/>
    </row>
    <row r="194" spans="1:94" x14ac:dyDescent="0.3">
      <c r="A194" s="2"/>
      <c r="B194" s="2"/>
      <c r="C194" s="2"/>
      <c r="D194" s="2"/>
      <c r="E194" s="2"/>
      <c r="F194" s="2" t="s">
        <v>206</v>
      </c>
      <c r="G194" s="2"/>
      <c r="H194" s="7"/>
      <c r="I194" s="8"/>
      <c r="J194" s="7"/>
      <c r="K194" s="8"/>
      <c r="L194" s="7"/>
      <c r="M194" s="8"/>
      <c r="N194" s="9"/>
      <c r="O194" s="8"/>
      <c r="P194" s="7"/>
      <c r="Q194" s="8"/>
      <c r="R194" s="7"/>
      <c r="S194" s="8"/>
      <c r="T194" s="7"/>
      <c r="U194" s="8"/>
      <c r="V194" s="9"/>
      <c r="W194" s="8"/>
      <c r="X194" s="7"/>
      <c r="Y194" s="8"/>
      <c r="Z194" s="7"/>
      <c r="AA194" s="8"/>
      <c r="AB194" s="7"/>
      <c r="AC194" s="8"/>
      <c r="AD194" s="9"/>
      <c r="AE194" s="8"/>
      <c r="AF194" s="7"/>
      <c r="AG194" s="8"/>
      <c r="AH194" s="7"/>
      <c r="AI194" s="8"/>
      <c r="AJ194" s="7"/>
      <c r="AK194" s="8"/>
      <c r="AL194" s="9"/>
      <c r="AM194" s="8"/>
      <c r="AN194" s="7"/>
      <c r="AO194" s="8"/>
      <c r="AP194" s="7"/>
      <c r="AQ194" s="8"/>
      <c r="AR194" s="7"/>
      <c r="AS194" s="8"/>
      <c r="AT194" s="9"/>
      <c r="AU194" s="8"/>
      <c r="AV194" s="7"/>
      <c r="AW194" s="8"/>
      <c r="AX194" s="7"/>
      <c r="AY194" s="8"/>
      <c r="AZ194" s="7"/>
      <c r="BA194" s="8"/>
      <c r="BB194" s="9"/>
      <c r="BC194" s="8"/>
      <c r="BD194" s="7"/>
      <c r="BE194" s="8"/>
      <c r="BF194" s="7"/>
      <c r="BG194" s="8"/>
      <c r="BH194" s="7"/>
      <c r="BI194" s="8"/>
      <c r="BJ194" s="9"/>
      <c r="BK194" s="8"/>
      <c r="BL194" s="7"/>
      <c r="BM194" s="8"/>
      <c r="BN194" s="7"/>
      <c r="BO194" s="8"/>
      <c r="BP194" s="7"/>
      <c r="BQ194" s="8"/>
      <c r="BR194" s="9"/>
      <c r="BS194" s="8"/>
      <c r="BT194" s="7"/>
      <c r="BU194" s="8"/>
      <c r="BV194" s="7"/>
      <c r="BW194" s="8"/>
      <c r="BX194" s="7"/>
      <c r="BY194" s="8"/>
      <c r="BZ194" s="9"/>
      <c r="CA194" s="8"/>
      <c r="CB194" s="7"/>
      <c r="CC194" s="8"/>
      <c r="CD194" s="7"/>
      <c r="CE194" s="8"/>
      <c r="CF194" s="7"/>
      <c r="CG194" s="8"/>
      <c r="CH194" s="9"/>
      <c r="CI194" s="8"/>
      <c r="CJ194" s="7"/>
      <c r="CK194" s="8"/>
      <c r="CL194" s="7"/>
      <c r="CM194" s="8"/>
      <c r="CN194" s="7"/>
      <c r="CO194" s="8"/>
      <c r="CP194" s="9"/>
    </row>
    <row r="195" spans="1:94" x14ac:dyDescent="0.3">
      <c r="A195" s="2"/>
      <c r="B195" s="2"/>
      <c r="C195" s="2"/>
      <c r="D195" s="2"/>
      <c r="E195" s="2"/>
      <c r="F195" s="2" t="s">
        <v>207</v>
      </c>
      <c r="G195" s="2"/>
      <c r="H195" s="7">
        <v>330</v>
      </c>
      <c r="I195" s="8"/>
      <c r="J195" s="7">
        <v>525</v>
      </c>
      <c r="K195" s="8"/>
      <c r="L195" s="7">
        <f>ROUND((H195-J195),5)</f>
        <v>-195</v>
      </c>
      <c r="M195" s="8"/>
      <c r="N195" s="9">
        <f>ROUND(IF(J195=0, IF(H195=0, 0, 1), H195/J195),5)</f>
        <v>0.62856999999999996</v>
      </c>
      <c r="O195" s="8"/>
      <c r="P195" s="7">
        <v>375</v>
      </c>
      <c r="Q195" s="8"/>
      <c r="R195" s="7">
        <v>525</v>
      </c>
      <c r="S195" s="8"/>
      <c r="T195" s="7">
        <f>ROUND((P195-R195),5)</f>
        <v>-150</v>
      </c>
      <c r="U195" s="8"/>
      <c r="V195" s="9">
        <f>ROUND(IF(R195=0, IF(P195=0, 0, 1), P195/R195),5)</f>
        <v>0.71428999999999998</v>
      </c>
      <c r="W195" s="8"/>
      <c r="X195" s="7">
        <v>405</v>
      </c>
      <c r="Y195" s="8"/>
      <c r="Z195" s="7">
        <v>525</v>
      </c>
      <c r="AA195" s="8"/>
      <c r="AB195" s="7">
        <f>ROUND((X195-Z195),5)</f>
        <v>-120</v>
      </c>
      <c r="AC195" s="8"/>
      <c r="AD195" s="9">
        <f>ROUND(IF(Z195=0, IF(X195=0, 0, 1), X195/Z195),5)</f>
        <v>0.77142999999999995</v>
      </c>
      <c r="AE195" s="8"/>
      <c r="AF195" s="7">
        <v>810</v>
      </c>
      <c r="AG195" s="8"/>
      <c r="AH195" s="7">
        <v>825</v>
      </c>
      <c r="AI195" s="8"/>
      <c r="AJ195" s="7">
        <f t="shared" ref="AJ195:AJ207" si="4">ROUND((AF195-AH195),5)</f>
        <v>-15</v>
      </c>
      <c r="AK195" s="8"/>
      <c r="AL195" s="9">
        <f>ROUND(IF(AH195=0, IF(AF195=0, 0, 1), AF195/AH195),5)</f>
        <v>0.98182000000000003</v>
      </c>
      <c r="AM195" s="8"/>
      <c r="AN195" s="7">
        <v>615</v>
      </c>
      <c r="AO195" s="8"/>
      <c r="AP195" s="7">
        <v>525</v>
      </c>
      <c r="AQ195" s="8"/>
      <c r="AR195" s="7">
        <f>ROUND((AN195-AP195),5)</f>
        <v>90</v>
      </c>
      <c r="AS195" s="8"/>
      <c r="AT195" s="9">
        <f>ROUND(IF(AP195=0, IF(AN195=0, 0, 1), AN195/AP195),5)</f>
        <v>1.17143</v>
      </c>
      <c r="AU195" s="8"/>
      <c r="AV195" s="7">
        <v>675</v>
      </c>
      <c r="AW195" s="8"/>
      <c r="AX195" s="7">
        <v>550</v>
      </c>
      <c r="AY195" s="8"/>
      <c r="AZ195" s="7">
        <f>ROUND((AV195-AX195),5)</f>
        <v>125</v>
      </c>
      <c r="BA195" s="8"/>
      <c r="BB195" s="9">
        <f>ROUND(IF(AX195=0, IF(AV195=0, 0, 1), AV195/AX195),5)</f>
        <v>1.2272700000000001</v>
      </c>
      <c r="BC195" s="8"/>
      <c r="BD195" s="7">
        <v>525</v>
      </c>
      <c r="BE195" s="8"/>
      <c r="BF195" s="7">
        <v>550</v>
      </c>
      <c r="BG195" s="8"/>
      <c r="BH195" s="7">
        <f>ROUND((BD195-BF195),5)</f>
        <v>-25</v>
      </c>
      <c r="BI195" s="8"/>
      <c r="BJ195" s="9">
        <f>ROUND(IF(BF195=0, IF(BD195=0, 0, 1), BD195/BF195),5)</f>
        <v>0.95455000000000001</v>
      </c>
      <c r="BK195" s="8"/>
      <c r="BL195" s="7">
        <v>615</v>
      </c>
      <c r="BM195" s="8"/>
      <c r="BN195" s="7">
        <v>550</v>
      </c>
      <c r="BO195" s="8"/>
      <c r="BP195" s="7">
        <f>ROUND((BL195-BN195),5)</f>
        <v>65</v>
      </c>
      <c r="BQ195" s="8"/>
      <c r="BR195" s="9">
        <f>ROUND(IF(BN195=0, IF(BL195=0, 0, 1), BL195/BN195),5)</f>
        <v>1.11818</v>
      </c>
      <c r="BS195" s="8"/>
      <c r="BT195" s="7">
        <v>660</v>
      </c>
      <c r="BU195" s="8"/>
      <c r="BV195" s="7">
        <v>550</v>
      </c>
      <c r="BW195" s="8"/>
      <c r="BX195" s="7">
        <f>ROUND((BT195-BV195),5)</f>
        <v>110</v>
      </c>
      <c r="BY195" s="8"/>
      <c r="BZ195" s="9">
        <f>ROUND(IF(BV195=0, IF(BT195=0, 0, 1), BT195/BV195),5)</f>
        <v>1.2</v>
      </c>
      <c r="CA195" s="8"/>
      <c r="CB195" s="7">
        <v>240</v>
      </c>
      <c r="CC195" s="8"/>
      <c r="CD195" s="7">
        <v>212.9</v>
      </c>
      <c r="CE195" s="8"/>
      <c r="CF195" s="7">
        <f>ROUND((CB195-CD195),5)</f>
        <v>27.1</v>
      </c>
      <c r="CG195" s="8"/>
      <c r="CH195" s="9">
        <f>ROUND(IF(CD195=0, IF(CB195=0, 0, 1), CB195/CD195),5)</f>
        <v>1.1272899999999999</v>
      </c>
      <c r="CI195" s="8"/>
      <c r="CJ195" s="7">
        <f t="shared" ref="CJ195:CJ207" si="5">ROUND(H195+P195+X195+AF195+AN195+AV195+BD195+BL195+BT195+CB195,5)</f>
        <v>5250</v>
      </c>
      <c r="CK195" s="8"/>
      <c r="CL195" s="7">
        <f t="shared" ref="CL195:CL207" si="6">ROUND(J195+R195+Z195+AH195+AP195+AX195+BF195+BN195+BV195+CD195,5)</f>
        <v>5337.9</v>
      </c>
      <c r="CM195" s="8"/>
      <c r="CN195" s="7">
        <f t="shared" ref="CN195:CN207" si="7">ROUND((CJ195-CL195),5)</f>
        <v>-87.9</v>
      </c>
      <c r="CO195" s="8"/>
      <c r="CP195" s="9">
        <f t="shared" ref="CP195:CP207" si="8">ROUND(IF(CL195=0, IF(CJ195=0, 0, 1), CJ195/CL195),5)</f>
        <v>0.98353000000000002</v>
      </c>
    </row>
    <row r="196" spans="1:94" x14ac:dyDescent="0.3">
      <c r="A196" s="2"/>
      <c r="B196" s="2"/>
      <c r="C196" s="2"/>
      <c r="D196" s="2"/>
      <c r="E196" s="2"/>
      <c r="F196" s="2" t="s">
        <v>208</v>
      </c>
      <c r="G196" s="2"/>
      <c r="H196" s="7">
        <v>33.840000000000003</v>
      </c>
      <c r="I196" s="8"/>
      <c r="J196" s="7"/>
      <c r="K196" s="8"/>
      <c r="L196" s="7">
        <f>ROUND((H196-J196),5)</f>
        <v>33.840000000000003</v>
      </c>
      <c r="M196" s="8"/>
      <c r="N196" s="9">
        <f>ROUND(IF(J196=0, IF(H196=0, 0, 1), H196/J196),5)</f>
        <v>1</v>
      </c>
      <c r="O196" s="8"/>
      <c r="P196" s="7"/>
      <c r="Q196" s="8"/>
      <c r="R196" s="7">
        <v>50</v>
      </c>
      <c r="S196" s="8"/>
      <c r="T196" s="7">
        <f>ROUND((P196-R196),5)</f>
        <v>-50</v>
      </c>
      <c r="U196" s="8"/>
      <c r="V196" s="9"/>
      <c r="W196" s="8"/>
      <c r="X196" s="7"/>
      <c r="Y196" s="8"/>
      <c r="Z196" s="7"/>
      <c r="AA196" s="8"/>
      <c r="AB196" s="7"/>
      <c r="AC196" s="8"/>
      <c r="AD196" s="9"/>
      <c r="AE196" s="8"/>
      <c r="AF196" s="7"/>
      <c r="AG196" s="8"/>
      <c r="AH196" s="7">
        <v>50</v>
      </c>
      <c r="AI196" s="8"/>
      <c r="AJ196" s="7">
        <f t="shared" si="4"/>
        <v>-50</v>
      </c>
      <c r="AK196" s="8"/>
      <c r="AL196" s="9"/>
      <c r="AM196" s="8"/>
      <c r="AN196" s="7"/>
      <c r="AO196" s="8"/>
      <c r="AP196" s="7"/>
      <c r="AQ196" s="8"/>
      <c r="AR196" s="7"/>
      <c r="AS196" s="8"/>
      <c r="AT196" s="9"/>
      <c r="AU196" s="8"/>
      <c r="AV196" s="7"/>
      <c r="AW196" s="8"/>
      <c r="AX196" s="7">
        <v>50</v>
      </c>
      <c r="AY196" s="8"/>
      <c r="AZ196" s="7">
        <f>ROUND((AV196-AX196),5)</f>
        <v>-50</v>
      </c>
      <c r="BA196" s="8"/>
      <c r="BB196" s="9"/>
      <c r="BC196" s="8"/>
      <c r="BD196" s="7"/>
      <c r="BE196" s="8"/>
      <c r="BF196" s="7"/>
      <c r="BG196" s="8"/>
      <c r="BH196" s="7"/>
      <c r="BI196" s="8"/>
      <c r="BJ196" s="9"/>
      <c r="BK196" s="8"/>
      <c r="BL196" s="7"/>
      <c r="BM196" s="8"/>
      <c r="BN196" s="7"/>
      <c r="BO196" s="8"/>
      <c r="BP196" s="7"/>
      <c r="BQ196" s="8"/>
      <c r="BR196" s="9"/>
      <c r="BS196" s="8"/>
      <c r="BT196" s="7"/>
      <c r="BU196" s="8"/>
      <c r="BV196" s="7">
        <v>50</v>
      </c>
      <c r="BW196" s="8"/>
      <c r="BX196" s="7">
        <f>ROUND((BT196-BV196),5)</f>
        <v>-50</v>
      </c>
      <c r="BY196" s="8"/>
      <c r="BZ196" s="9"/>
      <c r="CA196" s="8"/>
      <c r="CB196" s="7"/>
      <c r="CC196" s="8"/>
      <c r="CD196" s="7"/>
      <c r="CE196" s="8"/>
      <c r="CF196" s="7"/>
      <c r="CG196" s="8"/>
      <c r="CH196" s="9"/>
      <c r="CI196" s="8"/>
      <c r="CJ196" s="7">
        <f t="shared" si="5"/>
        <v>33.840000000000003</v>
      </c>
      <c r="CK196" s="8"/>
      <c r="CL196" s="7">
        <f t="shared" si="6"/>
        <v>200</v>
      </c>
      <c r="CM196" s="8"/>
      <c r="CN196" s="7">
        <f t="shared" si="7"/>
        <v>-166.16</v>
      </c>
      <c r="CO196" s="8"/>
      <c r="CP196" s="9">
        <f t="shared" si="8"/>
        <v>0.16919999999999999</v>
      </c>
    </row>
    <row r="197" spans="1:94" x14ac:dyDescent="0.3">
      <c r="A197" s="2"/>
      <c r="B197" s="2"/>
      <c r="C197" s="2"/>
      <c r="D197" s="2"/>
      <c r="E197" s="2"/>
      <c r="F197" s="2" t="s">
        <v>209</v>
      </c>
      <c r="G197" s="2"/>
      <c r="H197" s="7"/>
      <c r="I197" s="8"/>
      <c r="J197" s="7"/>
      <c r="K197" s="8"/>
      <c r="L197" s="7"/>
      <c r="M197" s="8"/>
      <c r="N197" s="9"/>
      <c r="O197" s="8"/>
      <c r="P197" s="7"/>
      <c r="Q197" s="8"/>
      <c r="R197" s="7"/>
      <c r="S197" s="8"/>
      <c r="T197" s="7"/>
      <c r="U197" s="8"/>
      <c r="V197" s="9"/>
      <c r="W197" s="8"/>
      <c r="X197" s="7"/>
      <c r="Y197" s="8"/>
      <c r="Z197" s="7"/>
      <c r="AA197" s="8"/>
      <c r="AB197" s="7"/>
      <c r="AC197" s="8"/>
      <c r="AD197" s="9"/>
      <c r="AE197" s="8"/>
      <c r="AF197" s="7">
        <v>800</v>
      </c>
      <c r="AG197" s="8"/>
      <c r="AH197" s="7"/>
      <c r="AI197" s="8"/>
      <c r="AJ197" s="7">
        <f t="shared" si="4"/>
        <v>800</v>
      </c>
      <c r="AK197" s="8"/>
      <c r="AL197" s="9">
        <f t="shared" ref="AL197:AL207" si="9">ROUND(IF(AH197=0, IF(AF197=0, 0, 1), AF197/AH197),5)</f>
        <v>1</v>
      </c>
      <c r="AM197" s="8"/>
      <c r="AN197" s="7">
        <v>35.049999999999997</v>
      </c>
      <c r="AO197" s="8"/>
      <c r="AP197" s="7">
        <v>250</v>
      </c>
      <c r="AQ197" s="8"/>
      <c r="AR197" s="7">
        <f t="shared" ref="AR197:AR207" si="10">ROUND((AN197-AP197),5)</f>
        <v>-214.95</v>
      </c>
      <c r="AS197" s="8"/>
      <c r="AT197" s="9">
        <f t="shared" ref="AT197:AT207" si="11">ROUND(IF(AP197=0, IF(AN197=0, 0, 1), AN197/AP197),5)</f>
        <v>0.14019999999999999</v>
      </c>
      <c r="AU197" s="8"/>
      <c r="AV197" s="7"/>
      <c r="AW197" s="8"/>
      <c r="AX197" s="7"/>
      <c r="AY197" s="8"/>
      <c r="AZ197" s="7"/>
      <c r="BA197" s="8"/>
      <c r="BB197" s="9"/>
      <c r="BC197" s="8"/>
      <c r="BD197" s="7"/>
      <c r="BE197" s="8"/>
      <c r="BF197" s="7"/>
      <c r="BG197" s="8"/>
      <c r="BH197" s="7"/>
      <c r="BI197" s="8"/>
      <c r="BJ197" s="9"/>
      <c r="BK197" s="8"/>
      <c r="BL197" s="7"/>
      <c r="BM197" s="8"/>
      <c r="BN197" s="7"/>
      <c r="BO197" s="8"/>
      <c r="BP197" s="7"/>
      <c r="BQ197" s="8"/>
      <c r="BR197" s="9"/>
      <c r="BS197" s="8"/>
      <c r="BT197" s="7"/>
      <c r="BU197" s="8"/>
      <c r="BV197" s="7"/>
      <c r="BW197" s="8"/>
      <c r="BX197" s="7"/>
      <c r="BY197" s="8"/>
      <c r="BZ197" s="9"/>
      <c r="CA197" s="8"/>
      <c r="CB197" s="7"/>
      <c r="CC197" s="8"/>
      <c r="CD197" s="7">
        <v>64.52</v>
      </c>
      <c r="CE197" s="8"/>
      <c r="CF197" s="7">
        <f t="shared" ref="CF197:CF207" si="12">ROUND((CB197-CD197),5)</f>
        <v>-64.52</v>
      </c>
      <c r="CG197" s="8"/>
      <c r="CH197" s="9"/>
      <c r="CI197" s="8"/>
      <c r="CJ197" s="7">
        <f t="shared" si="5"/>
        <v>835.05</v>
      </c>
      <c r="CK197" s="8"/>
      <c r="CL197" s="7">
        <f t="shared" si="6"/>
        <v>314.52</v>
      </c>
      <c r="CM197" s="8"/>
      <c r="CN197" s="7">
        <f t="shared" si="7"/>
        <v>520.53</v>
      </c>
      <c r="CO197" s="8"/>
      <c r="CP197" s="9">
        <f t="shared" si="8"/>
        <v>2.6549999999999998</v>
      </c>
    </row>
    <row r="198" spans="1:94" x14ac:dyDescent="0.3">
      <c r="A198" s="2"/>
      <c r="B198" s="2"/>
      <c r="C198" s="2"/>
      <c r="D198" s="2"/>
      <c r="E198" s="2"/>
      <c r="F198" s="2" t="s">
        <v>210</v>
      </c>
      <c r="G198" s="2"/>
      <c r="H198" s="7">
        <v>199.3</v>
      </c>
      <c r="I198" s="8"/>
      <c r="J198" s="7">
        <v>208.33</v>
      </c>
      <c r="K198" s="8"/>
      <c r="L198" s="7">
        <f t="shared" ref="L198:L207" si="13">ROUND((H198-J198),5)</f>
        <v>-9.0299999999999994</v>
      </c>
      <c r="M198" s="8"/>
      <c r="N198" s="9">
        <f t="shared" ref="N198:N207" si="14">ROUND(IF(J198=0, IF(H198=0, 0, 1), H198/J198),5)</f>
        <v>0.95665999999999995</v>
      </c>
      <c r="O198" s="8"/>
      <c r="P198" s="7">
        <v>199.3</v>
      </c>
      <c r="Q198" s="8"/>
      <c r="R198" s="7">
        <v>208.33</v>
      </c>
      <c r="S198" s="8"/>
      <c r="T198" s="7">
        <f t="shared" ref="T198:T207" si="15">ROUND((P198-R198),5)</f>
        <v>-9.0299999999999994</v>
      </c>
      <c r="U198" s="8"/>
      <c r="V198" s="9">
        <f>ROUND(IF(R198=0, IF(P198=0, 0, 1), P198/R198),5)</f>
        <v>0.95665999999999995</v>
      </c>
      <c r="W198" s="8"/>
      <c r="X198" s="7"/>
      <c r="Y198" s="8"/>
      <c r="Z198" s="7">
        <v>208.34</v>
      </c>
      <c r="AA198" s="8"/>
      <c r="AB198" s="7">
        <f t="shared" ref="AB198:AB207" si="16">ROUND((X198-Z198),5)</f>
        <v>-208.34</v>
      </c>
      <c r="AC198" s="8"/>
      <c r="AD198" s="9"/>
      <c r="AE198" s="8"/>
      <c r="AF198" s="7">
        <v>404.27</v>
      </c>
      <c r="AG198" s="8"/>
      <c r="AH198" s="7">
        <v>208.33</v>
      </c>
      <c r="AI198" s="8"/>
      <c r="AJ198" s="7">
        <f t="shared" si="4"/>
        <v>195.94</v>
      </c>
      <c r="AK198" s="8"/>
      <c r="AL198" s="9">
        <f t="shared" si="9"/>
        <v>1.9405300000000001</v>
      </c>
      <c r="AM198" s="8"/>
      <c r="AN198" s="7">
        <v>199.33</v>
      </c>
      <c r="AO198" s="8"/>
      <c r="AP198" s="7">
        <v>208.33</v>
      </c>
      <c r="AQ198" s="8"/>
      <c r="AR198" s="7">
        <f t="shared" si="10"/>
        <v>-9</v>
      </c>
      <c r="AS198" s="8"/>
      <c r="AT198" s="9">
        <f t="shared" si="11"/>
        <v>0.95679999999999998</v>
      </c>
      <c r="AU198" s="8"/>
      <c r="AV198" s="7">
        <v>199.33</v>
      </c>
      <c r="AW198" s="8"/>
      <c r="AX198" s="7">
        <v>208.34</v>
      </c>
      <c r="AY198" s="8"/>
      <c r="AZ198" s="7">
        <f t="shared" ref="AZ198:AZ207" si="17">ROUND((AV198-AX198),5)</f>
        <v>-9.01</v>
      </c>
      <c r="BA198" s="8"/>
      <c r="BB198" s="9">
        <f>ROUND(IF(AX198=0, IF(AV198=0, 0, 1), AV198/AX198),5)</f>
        <v>0.95674999999999999</v>
      </c>
      <c r="BC198" s="8"/>
      <c r="BD198" s="7">
        <v>200.2</v>
      </c>
      <c r="BE198" s="8"/>
      <c r="BF198" s="7">
        <v>208.33</v>
      </c>
      <c r="BG198" s="8"/>
      <c r="BH198" s="7">
        <f t="shared" ref="BH198:BH207" si="18">ROUND((BD198-BF198),5)</f>
        <v>-8.1300000000000008</v>
      </c>
      <c r="BI198" s="8"/>
      <c r="BJ198" s="9">
        <f t="shared" ref="BJ198:BJ207" si="19">ROUND(IF(BF198=0, IF(BD198=0, 0, 1), BD198/BF198),5)</f>
        <v>0.96097999999999995</v>
      </c>
      <c r="BK198" s="8"/>
      <c r="BL198" s="7">
        <v>665.75</v>
      </c>
      <c r="BM198" s="8"/>
      <c r="BN198" s="7">
        <v>208.34</v>
      </c>
      <c r="BO198" s="8"/>
      <c r="BP198" s="7">
        <f t="shared" ref="BP198:BP207" si="20">ROUND((BL198-BN198),5)</f>
        <v>457.41</v>
      </c>
      <c r="BQ198" s="8"/>
      <c r="BR198" s="9">
        <f t="shared" ref="BR198:BR207" si="21">ROUND(IF(BN198=0, IF(BL198=0, 0, 1), BL198/BN198),5)</f>
        <v>3.1955</v>
      </c>
      <c r="BS198" s="8"/>
      <c r="BT198" s="7">
        <v>200.2</v>
      </c>
      <c r="BU198" s="8"/>
      <c r="BV198" s="7">
        <v>208.33</v>
      </c>
      <c r="BW198" s="8"/>
      <c r="BX198" s="7">
        <f t="shared" ref="BX198:BX207" si="22">ROUND((BT198-BV198),5)</f>
        <v>-8.1300000000000008</v>
      </c>
      <c r="BY198" s="8"/>
      <c r="BZ198" s="9">
        <f t="shared" ref="BZ198:BZ207" si="23">ROUND(IF(BV198=0, IF(BT198=0, 0, 1), BT198/BV198),5)</f>
        <v>0.96097999999999995</v>
      </c>
      <c r="CA198" s="8"/>
      <c r="CB198" s="7"/>
      <c r="CC198" s="8"/>
      <c r="CD198" s="7">
        <v>53.76</v>
      </c>
      <c r="CE198" s="8"/>
      <c r="CF198" s="7">
        <f t="shared" si="12"/>
        <v>-53.76</v>
      </c>
      <c r="CG198" s="8"/>
      <c r="CH198" s="9"/>
      <c r="CI198" s="8"/>
      <c r="CJ198" s="7">
        <f t="shared" si="5"/>
        <v>2267.6799999999998</v>
      </c>
      <c r="CK198" s="8"/>
      <c r="CL198" s="7">
        <f t="shared" si="6"/>
        <v>1928.76</v>
      </c>
      <c r="CM198" s="8"/>
      <c r="CN198" s="7">
        <f t="shared" si="7"/>
        <v>338.92</v>
      </c>
      <c r="CO198" s="8"/>
      <c r="CP198" s="9">
        <f t="shared" si="8"/>
        <v>1.1757200000000001</v>
      </c>
    </row>
    <row r="199" spans="1:94" x14ac:dyDescent="0.3">
      <c r="A199" s="2"/>
      <c r="B199" s="2"/>
      <c r="C199" s="2"/>
      <c r="D199" s="2"/>
      <c r="E199" s="2"/>
      <c r="F199" s="2" t="s">
        <v>211</v>
      </c>
      <c r="G199" s="2"/>
      <c r="H199" s="7">
        <v>52.8</v>
      </c>
      <c r="I199" s="8"/>
      <c r="J199" s="7">
        <v>37.5</v>
      </c>
      <c r="K199" s="8"/>
      <c r="L199" s="7">
        <f t="shared" si="13"/>
        <v>15.3</v>
      </c>
      <c r="M199" s="8"/>
      <c r="N199" s="9">
        <f t="shared" si="14"/>
        <v>1.4079999999999999</v>
      </c>
      <c r="O199" s="8"/>
      <c r="P199" s="7"/>
      <c r="Q199" s="8"/>
      <c r="R199" s="7">
        <v>37.5</v>
      </c>
      <c r="S199" s="8"/>
      <c r="T199" s="7">
        <f t="shared" si="15"/>
        <v>-37.5</v>
      </c>
      <c r="U199" s="8"/>
      <c r="V199" s="9"/>
      <c r="W199" s="8"/>
      <c r="X199" s="7">
        <v>18.059999999999999</v>
      </c>
      <c r="Y199" s="8"/>
      <c r="Z199" s="7">
        <v>37.5</v>
      </c>
      <c r="AA199" s="8"/>
      <c r="AB199" s="7">
        <f t="shared" si="16"/>
        <v>-19.440000000000001</v>
      </c>
      <c r="AC199" s="8"/>
      <c r="AD199" s="9">
        <f>ROUND(IF(Z199=0, IF(X199=0, 0, 1), X199/Z199),5)</f>
        <v>0.48159999999999997</v>
      </c>
      <c r="AE199" s="8"/>
      <c r="AF199" s="7">
        <v>22.2</v>
      </c>
      <c r="AG199" s="8"/>
      <c r="AH199" s="7">
        <v>37.5</v>
      </c>
      <c r="AI199" s="8"/>
      <c r="AJ199" s="7">
        <f t="shared" si="4"/>
        <v>-15.3</v>
      </c>
      <c r="AK199" s="8"/>
      <c r="AL199" s="9">
        <f t="shared" si="9"/>
        <v>0.59199999999999997</v>
      </c>
      <c r="AM199" s="8"/>
      <c r="AN199" s="7">
        <v>42.24</v>
      </c>
      <c r="AO199" s="8"/>
      <c r="AP199" s="7">
        <v>37.5</v>
      </c>
      <c r="AQ199" s="8"/>
      <c r="AR199" s="7">
        <f t="shared" si="10"/>
        <v>4.74</v>
      </c>
      <c r="AS199" s="8"/>
      <c r="AT199" s="9">
        <f t="shared" si="11"/>
        <v>1.1264000000000001</v>
      </c>
      <c r="AU199" s="8"/>
      <c r="AV199" s="7"/>
      <c r="AW199" s="8"/>
      <c r="AX199" s="7">
        <v>37.5</v>
      </c>
      <c r="AY199" s="8"/>
      <c r="AZ199" s="7">
        <f t="shared" si="17"/>
        <v>-37.5</v>
      </c>
      <c r="BA199" s="8"/>
      <c r="BB199" s="9"/>
      <c r="BC199" s="8"/>
      <c r="BD199" s="7">
        <v>21.12</v>
      </c>
      <c r="BE199" s="8"/>
      <c r="BF199" s="7">
        <v>37.5</v>
      </c>
      <c r="BG199" s="8"/>
      <c r="BH199" s="7">
        <f t="shared" si="18"/>
        <v>-16.38</v>
      </c>
      <c r="BI199" s="8"/>
      <c r="BJ199" s="9">
        <f t="shared" si="19"/>
        <v>0.56320000000000003</v>
      </c>
      <c r="BK199" s="8"/>
      <c r="BL199" s="7">
        <v>66.47</v>
      </c>
      <c r="BM199" s="8"/>
      <c r="BN199" s="7">
        <v>37.5</v>
      </c>
      <c r="BO199" s="8"/>
      <c r="BP199" s="7">
        <f t="shared" si="20"/>
        <v>28.97</v>
      </c>
      <c r="BQ199" s="8"/>
      <c r="BR199" s="9">
        <f t="shared" si="21"/>
        <v>1.7725299999999999</v>
      </c>
      <c r="BS199" s="8"/>
      <c r="BT199" s="7">
        <v>23.5</v>
      </c>
      <c r="BU199" s="8"/>
      <c r="BV199" s="7">
        <v>37.5</v>
      </c>
      <c r="BW199" s="8"/>
      <c r="BX199" s="7">
        <f t="shared" si="22"/>
        <v>-14</v>
      </c>
      <c r="BY199" s="8"/>
      <c r="BZ199" s="9">
        <f t="shared" si="23"/>
        <v>0.62666999999999995</v>
      </c>
      <c r="CA199" s="8"/>
      <c r="CB199" s="7"/>
      <c r="CC199" s="8"/>
      <c r="CD199" s="7">
        <v>9.68</v>
      </c>
      <c r="CE199" s="8"/>
      <c r="CF199" s="7">
        <f t="shared" si="12"/>
        <v>-9.68</v>
      </c>
      <c r="CG199" s="8"/>
      <c r="CH199" s="9"/>
      <c r="CI199" s="8"/>
      <c r="CJ199" s="7">
        <f t="shared" si="5"/>
        <v>246.39</v>
      </c>
      <c r="CK199" s="8"/>
      <c r="CL199" s="7">
        <f t="shared" si="6"/>
        <v>347.18</v>
      </c>
      <c r="CM199" s="8"/>
      <c r="CN199" s="7">
        <f t="shared" si="7"/>
        <v>-100.79</v>
      </c>
      <c r="CO199" s="8"/>
      <c r="CP199" s="9">
        <f t="shared" si="8"/>
        <v>0.70969000000000004</v>
      </c>
    </row>
    <row r="200" spans="1:94" x14ac:dyDescent="0.3">
      <c r="A200" s="2"/>
      <c r="B200" s="2"/>
      <c r="C200" s="2"/>
      <c r="D200" s="2"/>
      <c r="E200" s="2"/>
      <c r="F200" s="2" t="s">
        <v>212</v>
      </c>
      <c r="G200" s="2"/>
      <c r="H200" s="7">
        <v>28</v>
      </c>
      <c r="I200" s="8"/>
      <c r="J200" s="7">
        <v>33.33</v>
      </c>
      <c r="K200" s="8"/>
      <c r="L200" s="7">
        <f t="shared" si="13"/>
        <v>-5.33</v>
      </c>
      <c r="M200" s="8"/>
      <c r="N200" s="9">
        <f t="shared" si="14"/>
        <v>0.84008000000000005</v>
      </c>
      <c r="O200" s="8"/>
      <c r="P200" s="7">
        <v>56</v>
      </c>
      <c r="Q200" s="8"/>
      <c r="R200" s="7">
        <v>33.340000000000003</v>
      </c>
      <c r="S200" s="8"/>
      <c r="T200" s="7">
        <f t="shared" si="15"/>
        <v>22.66</v>
      </c>
      <c r="U200" s="8"/>
      <c r="V200" s="9">
        <f t="shared" ref="V200:V207" si="24">ROUND(IF(R200=0, IF(P200=0, 0, 1), P200/R200),5)</f>
        <v>1.6796599999999999</v>
      </c>
      <c r="W200" s="8"/>
      <c r="X200" s="7"/>
      <c r="Y200" s="8"/>
      <c r="Z200" s="7">
        <v>33.33</v>
      </c>
      <c r="AA200" s="8"/>
      <c r="AB200" s="7">
        <f t="shared" si="16"/>
        <v>-33.33</v>
      </c>
      <c r="AC200" s="8"/>
      <c r="AD200" s="9"/>
      <c r="AE200" s="8"/>
      <c r="AF200" s="7">
        <v>56</v>
      </c>
      <c r="AG200" s="8"/>
      <c r="AH200" s="7">
        <v>33.340000000000003</v>
      </c>
      <c r="AI200" s="8"/>
      <c r="AJ200" s="7">
        <f t="shared" si="4"/>
        <v>22.66</v>
      </c>
      <c r="AK200" s="8"/>
      <c r="AL200" s="9">
        <f t="shared" si="9"/>
        <v>1.6796599999999999</v>
      </c>
      <c r="AM200" s="8"/>
      <c r="AN200" s="7">
        <v>28</v>
      </c>
      <c r="AO200" s="8"/>
      <c r="AP200" s="7">
        <v>33.33</v>
      </c>
      <c r="AQ200" s="8"/>
      <c r="AR200" s="7">
        <f t="shared" si="10"/>
        <v>-5.33</v>
      </c>
      <c r="AS200" s="8"/>
      <c r="AT200" s="9">
        <f t="shared" si="11"/>
        <v>0.84008000000000005</v>
      </c>
      <c r="AU200" s="8"/>
      <c r="AV200" s="7">
        <v>28</v>
      </c>
      <c r="AW200" s="8"/>
      <c r="AX200" s="7">
        <v>33.340000000000003</v>
      </c>
      <c r="AY200" s="8"/>
      <c r="AZ200" s="7">
        <f t="shared" si="17"/>
        <v>-5.34</v>
      </c>
      <c r="BA200" s="8"/>
      <c r="BB200" s="9">
        <f>ROUND(IF(AX200=0, IF(AV200=0, 0, 1), AV200/AX200),5)</f>
        <v>0.83982999999999997</v>
      </c>
      <c r="BC200" s="8"/>
      <c r="BD200" s="7">
        <v>28</v>
      </c>
      <c r="BE200" s="8"/>
      <c r="BF200" s="7">
        <v>33.33</v>
      </c>
      <c r="BG200" s="8"/>
      <c r="BH200" s="7">
        <f t="shared" si="18"/>
        <v>-5.33</v>
      </c>
      <c r="BI200" s="8"/>
      <c r="BJ200" s="9">
        <f t="shared" si="19"/>
        <v>0.84008000000000005</v>
      </c>
      <c r="BK200" s="8"/>
      <c r="BL200" s="7">
        <v>28</v>
      </c>
      <c r="BM200" s="8"/>
      <c r="BN200" s="7">
        <v>33.33</v>
      </c>
      <c r="BO200" s="8"/>
      <c r="BP200" s="7">
        <f t="shared" si="20"/>
        <v>-5.33</v>
      </c>
      <c r="BQ200" s="8"/>
      <c r="BR200" s="9">
        <f t="shared" si="21"/>
        <v>0.84008000000000005</v>
      </c>
      <c r="BS200" s="8"/>
      <c r="BT200" s="7">
        <v>41.6</v>
      </c>
      <c r="BU200" s="8"/>
      <c r="BV200" s="7">
        <v>33.33</v>
      </c>
      <c r="BW200" s="8"/>
      <c r="BX200" s="7">
        <f t="shared" si="22"/>
        <v>8.27</v>
      </c>
      <c r="BY200" s="8"/>
      <c r="BZ200" s="9">
        <f t="shared" si="23"/>
        <v>1.2481199999999999</v>
      </c>
      <c r="CA200" s="8"/>
      <c r="CB200" s="7"/>
      <c r="CC200" s="8"/>
      <c r="CD200" s="7">
        <v>8.6</v>
      </c>
      <c r="CE200" s="8"/>
      <c r="CF200" s="7">
        <f t="shared" si="12"/>
        <v>-8.6</v>
      </c>
      <c r="CG200" s="8"/>
      <c r="CH200" s="9"/>
      <c r="CI200" s="8"/>
      <c r="CJ200" s="7">
        <f t="shared" si="5"/>
        <v>293.60000000000002</v>
      </c>
      <c r="CK200" s="8"/>
      <c r="CL200" s="7">
        <f t="shared" si="6"/>
        <v>308.60000000000002</v>
      </c>
      <c r="CM200" s="8"/>
      <c r="CN200" s="7">
        <f t="shared" si="7"/>
        <v>-15</v>
      </c>
      <c r="CO200" s="8"/>
      <c r="CP200" s="9">
        <f t="shared" si="8"/>
        <v>0.95138999999999996</v>
      </c>
    </row>
    <row r="201" spans="1:94" x14ac:dyDescent="0.3">
      <c r="A201" s="2"/>
      <c r="B201" s="2"/>
      <c r="C201" s="2"/>
      <c r="D201" s="2"/>
      <c r="E201" s="2"/>
      <c r="F201" s="2" t="s">
        <v>213</v>
      </c>
      <c r="G201" s="2"/>
      <c r="H201" s="7">
        <v>466.53</v>
      </c>
      <c r="I201" s="8"/>
      <c r="J201" s="7">
        <v>410</v>
      </c>
      <c r="K201" s="8"/>
      <c r="L201" s="7">
        <f t="shared" si="13"/>
        <v>56.53</v>
      </c>
      <c r="M201" s="8"/>
      <c r="N201" s="9">
        <f t="shared" si="14"/>
        <v>1.13788</v>
      </c>
      <c r="O201" s="8"/>
      <c r="P201" s="7">
        <v>434.32</v>
      </c>
      <c r="Q201" s="8"/>
      <c r="R201" s="7">
        <v>410</v>
      </c>
      <c r="S201" s="8"/>
      <c r="T201" s="7">
        <f t="shared" si="15"/>
        <v>24.32</v>
      </c>
      <c r="U201" s="8"/>
      <c r="V201" s="9">
        <f t="shared" si="24"/>
        <v>1.05932</v>
      </c>
      <c r="W201" s="8"/>
      <c r="X201" s="7">
        <v>167.02</v>
      </c>
      <c r="Y201" s="8"/>
      <c r="Z201" s="7">
        <v>410</v>
      </c>
      <c r="AA201" s="8"/>
      <c r="AB201" s="7">
        <f t="shared" si="16"/>
        <v>-242.98</v>
      </c>
      <c r="AC201" s="8"/>
      <c r="AD201" s="9">
        <f>ROUND(IF(Z201=0, IF(X201=0, 0, 1), X201/Z201),5)</f>
        <v>0.40737000000000001</v>
      </c>
      <c r="AE201" s="8"/>
      <c r="AF201" s="7">
        <v>838.77</v>
      </c>
      <c r="AG201" s="8"/>
      <c r="AH201" s="7">
        <v>410</v>
      </c>
      <c r="AI201" s="8"/>
      <c r="AJ201" s="7">
        <f t="shared" si="4"/>
        <v>428.77</v>
      </c>
      <c r="AK201" s="8"/>
      <c r="AL201" s="9">
        <f t="shared" si="9"/>
        <v>2.0457800000000002</v>
      </c>
      <c r="AM201" s="8"/>
      <c r="AN201" s="7">
        <v>494.78</v>
      </c>
      <c r="AO201" s="8"/>
      <c r="AP201" s="7">
        <v>420</v>
      </c>
      <c r="AQ201" s="8"/>
      <c r="AR201" s="7">
        <f t="shared" si="10"/>
        <v>74.78</v>
      </c>
      <c r="AS201" s="8"/>
      <c r="AT201" s="9">
        <f t="shared" si="11"/>
        <v>1.17805</v>
      </c>
      <c r="AU201" s="8"/>
      <c r="AV201" s="7">
        <v>619.73</v>
      </c>
      <c r="AW201" s="8"/>
      <c r="AX201" s="7">
        <v>430</v>
      </c>
      <c r="AY201" s="8"/>
      <c r="AZ201" s="7">
        <f t="shared" si="17"/>
        <v>189.73</v>
      </c>
      <c r="BA201" s="8"/>
      <c r="BB201" s="9">
        <f>ROUND(IF(AX201=0, IF(AV201=0, 0, 1), AV201/AX201),5)</f>
        <v>1.44123</v>
      </c>
      <c r="BC201" s="8"/>
      <c r="BD201" s="7">
        <v>123.6</v>
      </c>
      <c r="BE201" s="8"/>
      <c r="BF201" s="7">
        <v>430</v>
      </c>
      <c r="BG201" s="8"/>
      <c r="BH201" s="7">
        <f t="shared" si="18"/>
        <v>-306.39999999999998</v>
      </c>
      <c r="BI201" s="8"/>
      <c r="BJ201" s="9">
        <f t="shared" si="19"/>
        <v>0.28743999999999997</v>
      </c>
      <c r="BK201" s="8"/>
      <c r="BL201" s="7">
        <v>490.56</v>
      </c>
      <c r="BM201" s="8"/>
      <c r="BN201" s="7">
        <v>430</v>
      </c>
      <c r="BO201" s="8"/>
      <c r="BP201" s="7">
        <f t="shared" si="20"/>
        <v>60.56</v>
      </c>
      <c r="BQ201" s="8"/>
      <c r="BR201" s="9">
        <f t="shared" si="21"/>
        <v>1.1408400000000001</v>
      </c>
      <c r="BS201" s="8"/>
      <c r="BT201" s="7">
        <v>754.03</v>
      </c>
      <c r="BU201" s="8"/>
      <c r="BV201" s="7">
        <v>420</v>
      </c>
      <c r="BW201" s="8"/>
      <c r="BX201" s="7">
        <f t="shared" si="22"/>
        <v>334.03</v>
      </c>
      <c r="BY201" s="8"/>
      <c r="BZ201" s="9">
        <f t="shared" si="23"/>
        <v>1.79531</v>
      </c>
      <c r="CA201" s="8"/>
      <c r="CB201" s="7"/>
      <c r="CC201" s="8"/>
      <c r="CD201" s="7">
        <v>105.81</v>
      </c>
      <c r="CE201" s="8"/>
      <c r="CF201" s="7">
        <f t="shared" si="12"/>
        <v>-105.81</v>
      </c>
      <c r="CG201" s="8"/>
      <c r="CH201" s="9"/>
      <c r="CI201" s="8"/>
      <c r="CJ201" s="7">
        <f t="shared" si="5"/>
        <v>4389.34</v>
      </c>
      <c r="CK201" s="8"/>
      <c r="CL201" s="7">
        <f t="shared" si="6"/>
        <v>3875.81</v>
      </c>
      <c r="CM201" s="8"/>
      <c r="CN201" s="7">
        <f t="shared" si="7"/>
        <v>513.53</v>
      </c>
      <c r="CO201" s="8"/>
      <c r="CP201" s="9">
        <f t="shared" si="8"/>
        <v>1.1325000000000001</v>
      </c>
    </row>
    <row r="202" spans="1:94" x14ac:dyDescent="0.3">
      <c r="A202" s="2"/>
      <c r="B202" s="2"/>
      <c r="C202" s="2"/>
      <c r="D202" s="2"/>
      <c r="E202" s="2"/>
      <c r="F202" s="2" t="s">
        <v>214</v>
      </c>
      <c r="G202" s="2"/>
      <c r="H202" s="7">
        <v>14.5</v>
      </c>
      <c r="I202" s="8"/>
      <c r="J202" s="7">
        <v>16</v>
      </c>
      <c r="K202" s="8"/>
      <c r="L202" s="7">
        <f t="shared" si="13"/>
        <v>-1.5</v>
      </c>
      <c r="M202" s="8"/>
      <c r="N202" s="9">
        <f t="shared" si="14"/>
        <v>0.90625</v>
      </c>
      <c r="O202" s="8"/>
      <c r="P202" s="7">
        <v>14.18</v>
      </c>
      <c r="Q202" s="8"/>
      <c r="R202" s="7">
        <v>16</v>
      </c>
      <c r="S202" s="8"/>
      <c r="T202" s="7">
        <f t="shared" si="15"/>
        <v>-1.82</v>
      </c>
      <c r="U202" s="8"/>
      <c r="V202" s="9">
        <f t="shared" si="24"/>
        <v>0.88624999999999998</v>
      </c>
      <c r="W202" s="8"/>
      <c r="X202" s="7">
        <v>14.91</v>
      </c>
      <c r="Y202" s="8"/>
      <c r="Z202" s="7">
        <v>16</v>
      </c>
      <c r="AA202" s="8"/>
      <c r="AB202" s="7">
        <f t="shared" si="16"/>
        <v>-1.0900000000000001</v>
      </c>
      <c r="AC202" s="8"/>
      <c r="AD202" s="9">
        <f>ROUND(IF(Z202=0, IF(X202=0, 0, 1), X202/Z202),5)</f>
        <v>0.93188000000000004</v>
      </c>
      <c r="AE202" s="8"/>
      <c r="AF202" s="7">
        <v>11.71</v>
      </c>
      <c r="AG202" s="8"/>
      <c r="AH202" s="7">
        <v>16</v>
      </c>
      <c r="AI202" s="8"/>
      <c r="AJ202" s="7">
        <f t="shared" si="4"/>
        <v>-4.29</v>
      </c>
      <c r="AK202" s="8"/>
      <c r="AL202" s="9">
        <f t="shared" si="9"/>
        <v>0.73187999999999998</v>
      </c>
      <c r="AM202" s="8"/>
      <c r="AN202" s="7">
        <v>16.690000000000001</v>
      </c>
      <c r="AO202" s="8"/>
      <c r="AP202" s="7">
        <v>24</v>
      </c>
      <c r="AQ202" s="8"/>
      <c r="AR202" s="7">
        <f t="shared" si="10"/>
        <v>-7.31</v>
      </c>
      <c r="AS202" s="8"/>
      <c r="AT202" s="9">
        <f t="shared" si="11"/>
        <v>0.69542000000000004</v>
      </c>
      <c r="AU202" s="8"/>
      <c r="AV202" s="7">
        <v>13.52</v>
      </c>
      <c r="AW202" s="8"/>
      <c r="AX202" s="7">
        <v>16</v>
      </c>
      <c r="AY202" s="8"/>
      <c r="AZ202" s="7">
        <f t="shared" si="17"/>
        <v>-2.48</v>
      </c>
      <c r="BA202" s="8"/>
      <c r="BB202" s="9">
        <f>ROUND(IF(AX202=0, IF(AV202=0, 0, 1), AV202/AX202),5)</f>
        <v>0.84499999999999997</v>
      </c>
      <c r="BC202" s="8"/>
      <c r="BD202" s="7">
        <v>13.87</v>
      </c>
      <c r="BE202" s="8"/>
      <c r="BF202" s="7">
        <v>16</v>
      </c>
      <c r="BG202" s="8"/>
      <c r="BH202" s="7">
        <f t="shared" si="18"/>
        <v>-2.13</v>
      </c>
      <c r="BI202" s="8"/>
      <c r="BJ202" s="9">
        <f t="shared" si="19"/>
        <v>0.86687999999999998</v>
      </c>
      <c r="BK202" s="8"/>
      <c r="BL202" s="7">
        <v>11.45</v>
      </c>
      <c r="BM202" s="8"/>
      <c r="BN202" s="7">
        <v>16</v>
      </c>
      <c r="BO202" s="8"/>
      <c r="BP202" s="7">
        <f t="shared" si="20"/>
        <v>-4.55</v>
      </c>
      <c r="BQ202" s="8"/>
      <c r="BR202" s="9">
        <f t="shared" si="21"/>
        <v>0.71562999999999999</v>
      </c>
      <c r="BS202" s="8"/>
      <c r="BT202" s="7">
        <v>31.52</v>
      </c>
      <c r="BU202" s="8"/>
      <c r="BV202" s="7">
        <v>16</v>
      </c>
      <c r="BW202" s="8"/>
      <c r="BX202" s="7">
        <f t="shared" si="22"/>
        <v>15.52</v>
      </c>
      <c r="BY202" s="8"/>
      <c r="BZ202" s="9">
        <f t="shared" si="23"/>
        <v>1.97</v>
      </c>
      <c r="CA202" s="8"/>
      <c r="CB202" s="7"/>
      <c r="CC202" s="8"/>
      <c r="CD202" s="7">
        <v>4.13</v>
      </c>
      <c r="CE202" s="8"/>
      <c r="CF202" s="7">
        <f t="shared" si="12"/>
        <v>-4.13</v>
      </c>
      <c r="CG202" s="8"/>
      <c r="CH202" s="9"/>
      <c r="CI202" s="8"/>
      <c r="CJ202" s="7">
        <f t="shared" si="5"/>
        <v>142.35</v>
      </c>
      <c r="CK202" s="8"/>
      <c r="CL202" s="7">
        <f t="shared" si="6"/>
        <v>156.13</v>
      </c>
      <c r="CM202" s="8"/>
      <c r="CN202" s="7">
        <f t="shared" si="7"/>
        <v>-13.78</v>
      </c>
      <c r="CO202" s="8"/>
      <c r="CP202" s="9">
        <f t="shared" si="8"/>
        <v>0.91173999999999999</v>
      </c>
    </row>
    <row r="203" spans="1:94" x14ac:dyDescent="0.3">
      <c r="A203" s="2"/>
      <c r="B203" s="2"/>
      <c r="C203" s="2"/>
      <c r="D203" s="2"/>
      <c r="E203" s="2"/>
      <c r="F203" s="2" t="s">
        <v>215</v>
      </c>
      <c r="G203" s="2"/>
      <c r="H203" s="7">
        <v>30.99</v>
      </c>
      <c r="I203" s="8"/>
      <c r="J203" s="7">
        <v>16</v>
      </c>
      <c r="K203" s="8"/>
      <c r="L203" s="7">
        <f t="shared" si="13"/>
        <v>14.99</v>
      </c>
      <c r="M203" s="8"/>
      <c r="N203" s="9">
        <f t="shared" si="14"/>
        <v>1.9368799999999999</v>
      </c>
      <c r="O203" s="8"/>
      <c r="P203" s="7">
        <v>0.23</v>
      </c>
      <c r="Q203" s="8"/>
      <c r="R203" s="7">
        <v>16</v>
      </c>
      <c r="S203" s="8"/>
      <c r="T203" s="7">
        <f t="shared" si="15"/>
        <v>-15.77</v>
      </c>
      <c r="U203" s="8"/>
      <c r="V203" s="9">
        <f t="shared" si="24"/>
        <v>1.438E-2</v>
      </c>
      <c r="W203" s="8"/>
      <c r="X203" s="7">
        <v>15.38</v>
      </c>
      <c r="Y203" s="8"/>
      <c r="Z203" s="7">
        <v>16</v>
      </c>
      <c r="AA203" s="8"/>
      <c r="AB203" s="7">
        <f t="shared" si="16"/>
        <v>-0.62</v>
      </c>
      <c r="AC203" s="8"/>
      <c r="AD203" s="9">
        <f>ROUND(IF(Z203=0, IF(X203=0, 0, 1), X203/Z203),5)</f>
        <v>0.96125000000000005</v>
      </c>
      <c r="AE203" s="8"/>
      <c r="AF203" s="7">
        <v>15.38</v>
      </c>
      <c r="AG203" s="8"/>
      <c r="AH203" s="7">
        <v>16</v>
      </c>
      <c r="AI203" s="8"/>
      <c r="AJ203" s="7">
        <f t="shared" si="4"/>
        <v>-0.62</v>
      </c>
      <c r="AK203" s="8"/>
      <c r="AL203" s="9">
        <f t="shared" si="9"/>
        <v>0.96125000000000005</v>
      </c>
      <c r="AM203" s="8"/>
      <c r="AN203" s="7">
        <v>30.84</v>
      </c>
      <c r="AO203" s="8"/>
      <c r="AP203" s="7">
        <v>16</v>
      </c>
      <c r="AQ203" s="8"/>
      <c r="AR203" s="7">
        <f t="shared" si="10"/>
        <v>14.84</v>
      </c>
      <c r="AS203" s="8"/>
      <c r="AT203" s="9">
        <f t="shared" si="11"/>
        <v>1.9275</v>
      </c>
      <c r="AU203" s="8"/>
      <c r="AV203" s="7"/>
      <c r="AW203" s="8"/>
      <c r="AX203" s="7">
        <v>16</v>
      </c>
      <c r="AY203" s="8"/>
      <c r="AZ203" s="7">
        <f t="shared" si="17"/>
        <v>-16</v>
      </c>
      <c r="BA203" s="8"/>
      <c r="BB203" s="9"/>
      <c r="BC203" s="8"/>
      <c r="BD203" s="7">
        <v>15.42</v>
      </c>
      <c r="BE203" s="8"/>
      <c r="BF203" s="7">
        <v>16</v>
      </c>
      <c r="BG203" s="8"/>
      <c r="BH203" s="7">
        <f t="shared" si="18"/>
        <v>-0.57999999999999996</v>
      </c>
      <c r="BI203" s="8"/>
      <c r="BJ203" s="9">
        <f t="shared" si="19"/>
        <v>0.96375</v>
      </c>
      <c r="BK203" s="8"/>
      <c r="BL203" s="7">
        <v>30.96</v>
      </c>
      <c r="BM203" s="8"/>
      <c r="BN203" s="7">
        <v>24</v>
      </c>
      <c r="BO203" s="8"/>
      <c r="BP203" s="7">
        <f t="shared" si="20"/>
        <v>6.96</v>
      </c>
      <c r="BQ203" s="8"/>
      <c r="BR203" s="9">
        <f t="shared" si="21"/>
        <v>1.29</v>
      </c>
      <c r="BS203" s="8"/>
      <c r="BT203" s="7">
        <v>15.48</v>
      </c>
      <c r="BU203" s="8"/>
      <c r="BV203" s="7">
        <v>16</v>
      </c>
      <c r="BW203" s="8"/>
      <c r="BX203" s="7">
        <f t="shared" si="22"/>
        <v>-0.52</v>
      </c>
      <c r="BY203" s="8"/>
      <c r="BZ203" s="9">
        <f t="shared" si="23"/>
        <v>0.96750000000000003</v>
      </c>
      <c r="CA203" s="8"/>
      <c r="CB203" s="7"/>
      <c r="CC203" s="8"/>
      <c r="CD203" s="7">
        <v>4.13</v>
      </c>
      <c r="CE203" s="8"/>
      <c r="CF203" s="7">
        <f t="shared" si="12"/>
        <v>-4.13</v>
      </c>
      <c r="CG203" s="8"/>
      <c r="CH203" s="9"/>
      <c r="CI203" s="8"/>
      <c r="CJ203" s="7">
        <f t="shared" si="5"/>
        <v>154.68</v>
      </c>
      <c r="CK203" s="8"/>
      <c r="CL203" s="7">
        <f t="shared" si="6"/>
        <v>156.13</v>
      </c>
      <c r="CM203" s="8"/>
      <c r="CN203" s="7">
        <f t="shared" si="7"/>
        <v>-1.45</v>
      </c>
      <c r="CO203" s="8"/>
      <c r="CP203" s="9">
        <f t="shared" si="8"/>
        <v>0.99070999999999998</v>
      </c>
    </row>
    <row r="204" spans="1:94" x14ac:dyDescent="0.3">
      <c r="A204" s="2"/>
      <c r="B204" s="2"/>
      <c r="C204" s="2"/>
      <c r="D204" s="2"/>
      <c r="E204" s="2"/>
      <c r="F204" s="2" t="s">
        <v>216</v>
      </c>
      <c r="G204" s="2"/>
      <c r="H204" s="7">
        <v>147.62</v>
      </c>
      <c r="I204" s="8"/>
      <c r="J204" s="7">
        <v>150</v>
      </c>
      <c r="K204" s="8"/>
      <c r="L204" s="7">
        <f t="shared" si="13"/>
        <v>-2.38</v>
      </c>
      <c r="M204" s="8"/>
      <c r="N204" s="9">
        <f t="shared" si="14"/>
        <v>0.98412999999999995</v>
      </c>
      <c r="O204" s="8"/>
      <c r="P204" s="7">
        <v>161.84</v>
      </c>
      <c r="Q204" s="8"/>
      <c r="R204" s="7">
        <v>150</v>
      </c>
      <c r="S204" s="8"/>
      <c r="T204" s="7">
        <f t="shared" si="15"/>
        <v>11.84</v>
      </c>
      <c r="U204" s="8"/>
      <c r="V204" s="9">
        <f t="shared" si="24"/>
        <v>1.0789299999999999</v>
      </c>
      <c r="W204" s="8"/>
      <c r="X204" s="7">
        <v>132.91999999999999</v>
      </c>
      <c r="Y204" s="8"/>
      <c r="Z204" s="7">
        <v>150</v>
      </c>
      <c r="AA204" s="8"/>
      <c r="AB204" s="7">
        <f t="shared" si="16"/>
        <v>-17.079999999999998</v>
      </c>
      <c r="AC204" s="8"/>
      <c r="AD204" s="9">
        <f>ROUND(IF(Z204=0, IF(X204=0, 0, 1), X204/Z204),5)</f>
        <v>0.88612999999999997</v>
      </c>
      <c r="AE204" s="8"/>
      <c r="AF204" s="7">
        <v>114.51</v>
      </c>
      <c r="AG204" s="8"/>
      <c r="AH204" s="7">
        <v>150</v>
      </c>
      <c r="AI204" s="8"/>
      <c r="AJ204" s="7">
        <f t="shared" si="4"/>
        <v>-35.49</v>
      </c>
      <c r="AK204" s="8"/>
      <c r="AL204" s="9">
        <f t="shared" si="9"/>
        <v>0.76339999999999997</v>
      </c>
      <c r="AM204" s="8"/>
      <c r="AN204" s="7">
        <v>124.16</v>
      </c>
      <c r="AO204" s="8"/>
      <c r="AP204" s="7">
        <v>150</v>
      </c>
      <c r="AQ204" s="8"/>
      <c r="AR204" s="7">
        <f t="shared" si="10"/>
        <v>-25.84</v>
      </c>
      <c r="AS204" s="8"/>
      <c r="AT204" s="9">
        <f t="shared" si="11"/>
        <v>0.82772999999999997</v>
      </c>
      <c r="AU204" s="8"/>
      <c r="AV204" s="7">
        <v>106.74</v>
      </c>
      <c r="AW204" s="8"/>
      <c r="AX204" s="7">
        <v>350</v>
      </c>
      <c r="AY204" s="8"/>
      <c r="AZ204" s="7">
        <f t="shared" si="17"/>
        <v>-243.26</v>
      </c>
      <c r="BA204" s="8"/>
      <c r="BB204" s="9">
        <f>ROUND(IF(AX204=0, IF(AV204=0, 0, 1), AV204/AX204),5)</f>
        <v>0.30497000000000002</v>
      </c>
      <c r="BC204" s="8"/>
      <c r="BD204" s="7">
        <v>94.02</v>
      </c>
      <c r="BE204" s="8"/>
      <c r="BF204" s="7">
        <v>750</v>
      </c>
      <c r="BG204" s="8"/>
      <c r="BH204" s="7">
        <f t="shared" si="18"/>
        <v>-655.98</v>
      </c>
      <c r="BI204" s="8"/>
      <c r="BJ204" s="9">
        <f t="shared" si="19"/>
        <v>0.12536</v>
      </c>
      <c r="BK204" s="8"/>
      <c r="BL204" s="7">
        <v>86.26</v>
      </c>
      <c r="BM204" s="8"/>
      <c r="BN204" s="7">
        <v>550</v>
      </c>
      <c r="BO204" s="8"/>
      <c r="BP204" s="7">
        <f t="shared" si="20"/>
        <v>-463.74</v>
      </c>
      <c r="BQ204" s="8"/>
      <c r="BR204" s="9">
        <f t="shared" si="21"/>
        <v>0.15684000000000001</v>
      </c>
      <c r="BS204" s="8"/>
      <c r="BT204" s="7">
        <v>179.97</v>
      </c>
      <c r="BU204" s="8"/>
      <c r="BV204" s="7">
        <v>150</v>
      </c>
      <c r="BW204" s="8"/>
      <c r="BX204" s="7">
        <f t="shared" si="22"/>
        <v>29.97</v>
      </c>
      <c r="BY204" s="8"/>
      <c r="BZ204" s="9">
        <f t="shared" si="23"/>
        <v>1.1998</v>
      </c>
      <c r="CA204" s="8"/>
      <c r="CB204" s="7"/>
      <c r="CC204" s="8"/>
      <c r="CD204" s="7">
        <v>38.71</v>
      </c>
      <c r="CE204" s="8"/>
      <c r="CF204" s="7">
        <f t="shared" si="12"/>
        <v>-38.71</v>
      </c>
      <c r="CG204" s="8"/>
      <c r="CH204" s="9"/>
      <c r="CI204" s="8"/>
      <c r="CJ204" s="7">
        <f t="shared" si="5"/>
        <v>1148.04</v>
      </c>
      <c r="CK204" s="8"/>
      <c r="CL204" s="7">
        <f t="shared" si="6"/>
        <v>2588.71</v>
      </c>
      <c r="CM204" s="8"/>
      <c r="CN204" s="7">
        <f t="shared" si="7"/>
        <v>-1440.67</v>
      </c>
      <c r="CO204" s="8"/>
      <c r="CP204" s="9">
        <f t="shared" si="8"/>
        <v>0.44347999999999999</v>
      </c>
    </row>
    <row r="205" spans="1:94" x14ac:dyDescent="0.3">
      <c r="A205" s="2"/>
      <c r="B205" s="2"/>
      <c r="C205" s="2"/>
      <c r="D205" s="2"/>
      <c r="E205" s="2"/>
      <c r="F205" s="2" t="s">
        <v>217</v>
      </c>
      <c r="G205" s="2"/>
      <c r="H205" s="7">
        <v>116.43</v>
      </c>
      <c r="I205" s="8"/>
      <c r="J205" s="7">
        <v>140</v>
      </c>
      <c r="K205" s="8"/>
      <c r="L205" s="7">
        <f t="shared" si="13"/>
        <v>-23.57</v>
      </c>
      <c r="M205" s="8"/>
      <c r="N205" s="9">
        <f t="shared" si="14"/>
        <v>0.83164000000000005</v>
      </c>
      <c r="O205" s="8"/>
      <c r="P205" s="7">
        <v>144.38</v>
      </c>
      <c r="Q205" s="8"/>
      <c r="R205" s="7">
        <v>140</v>
      </c>
      <c r="S205" s="8"/>
      <c r="T205" s="7">
        <f t="shared" si="15"/>
        <v>4.38</v>
      </c>
      <c r="U205" s="8"/>
      <c r="V205" s="9">
        <f t="shared" si="24"/>
        <v>1.03129</v>
      </c>
      <c r="W205" s="8"/>
      <c r="X205" s="7">
        <v>122.84</v>
      </c>
      <c r="Y205" s="8"/>
      <c r="Z205" s="7">
        <v>40</v>
      </c>
      <c r="AA205" s="8"/>
      <c r="AB205" s="7">
        <f t="shared" si="16"/>
        <v>82.84</v>
      </c>
      <c r="AC205" s="8"/>
      <c r="AD205" s="9">
        <f>ROUND(IF(Z205=0, IF(X205=0, 0, 1), X205/Z205),5)</f>
        <v>3.0710000000000002</v>
      </c>
      <c r="AE205" s="8"/>
      <c r="AF205" s="7">
        <v>66.760000000000005</v>
      </c>
      <c r="AG205" s="8"/>
      <c r="AH205" s="7">
        <v>40</v>
      </c>
      <c r="AI205" s="8"/>
      <c r="AJ205" s="7">
        <f t="shared" si="4"/>
        <v>26.76</v>
      </c>
      <c r="AK205" s="8"/>
      <c r="AL205" s="9">
        <f t="shared" si="9"/>
        <v>1.669</v>
      </c>
      <c r="AM205" s="8"/>
      <c r="AN205" s="7">
        <v>34.69</v>
      </c>
      <c r="AO205" s="8"/>
      <c r="AP205" s="7">
        <v>40</v>
      </c>
      <c r="AQ205" s="8"/>
      <c r="AR205" s="7">
        <f t="shared" si="10"/>
        <v>-5.31</v>
      </c>
      <c r="AS205" s="8"/>
      <c r="AT205" s="9">
        <f t="shared" si="11"/>
        <v>0.86724999999999997</v>
      </c>
      <c r="AU205" s="8"/>
      <c r="AV205" s="7">
        <v>28.65</v>
      </c>
      <c r="AW205" s="8"/>
      <c r="AX205" s="7">
        <v>40</v>
      </c>
      <c r="AY205" s="8"/>
      <c r="AZ205" s="7">
        <f t="shared" si="17"/>
        <v>-11.35</v>
      </c>
      <c r="BA205" s="8"/>
      <c r="BB205" s="9">
        <f>ROUND(IF(AX205=0, IF(AV205=0, 0, 1), AV205/AX205),5)</f>
        <v>0.71625000000000005</v>
      </c>
      <c r="BC205" s="8"/>
      <c r="BD205" s="7">
        <v>19.62</v>
      </c>
      <c r="BE205" s="8"/>
      <c r="BF205" s="7">
        <v>40</v>
      </c>
      <c r="BG205" s="8"/>
      <c r="BH205" s="7">
        <f t="shared" si="18"/>
        <v>-20.38</v>
      </c>
      <c r="BI205" s="8"/>
      <c r="BJ205" s="9">
        <f t="shared" si="19"/>
        <v>0.49049999999999999</v>
      </c>
      <c r="BK205" s="8"/>
      <c r="BL205" s="7">
        <v>19.79</v>
      </c>
      <c r="BM205" s="8"/>
      <c r="BN205" s="7">
        <v>40</v>
      </c>
      <c r="BO205" s="8"/>
      <c r="BP205" s="7">
        <f t="shared" si="20"/>
        <v>-20.21</v>
      </c>
      <c r="BQ205" s="8"/>
      <c r="BR205" s="9">
        <f t="shared" si="21"/>
        <v>0.49475000000000002</v>
      </c>
      <c r="BS205" s="8"/>
      <c r="BT205" s="7">
        <v>15.86</v>
      </c>
      <c r="BU205" s="8"/>
      <c r="BV205" s="7">
        <v>40</v>
      </c>
      <c r="BW205" s="8"/>
      <c r="BX205" s="7">
        <f t="shared" si="22"/>
        <v>-24.14</v>
      </c>
      <c r="BY205" s="8"/>
      <c r="BZ205" s="9">
        <f t="shared" si="23"/>
        <v>0.39650000000000002</v>
      </c>
      <c r="CA205" s="8"/>
      <c r="CB205" s="7"/>
      <c r="CC205" s="8"/>
      <c r="CD205" s="7">
        <v>10.32</v>
      </c>
      <c r="CE205" s="8"/>
      <c r="CF205" s="7">
        <f t="shared" si="12"/>
        <v>-10.32</v>
      </c>
      <c r="CG205" s="8"/>
      <c r="CH205" s="9"/>
      <c r="CI205" s="8"/>
      <c r="CJ205" s="7">
        <f t="shared" si="5"/>
        <v>569.02</v>
      </c>
      <c r="CK205" s="8"/>
      <c r="CL205" s="7">
        <f t="shared" si="6"/>
        <v>570.32000000000005</v>
      </c>
      <c r="CM205" s="8"/>
      <c r="CN205" s="7">
        <f t="shared" si="7"/>
        <v>-1.3</v>
      </c>
      <c r="CO205" s="8"/>
      <c r="CP205" s="9">
        <f t="shared" si="8"/>
        <v>0.99772000000000005</v>
      </c>
    </row>
    <row r="206" spans="1:94" x14ac:dyDescent="0.3">
      <c r="A206" s="2"/>
      <c r="B206" s="2"/>
      <c r="C206" s="2"/>
      <c r="D206" s="2"/>
      <c r="E206" s="2"/>
      <c r="F206" s="2" t="s">
        <v>218</v>
      </c>
      <c r="G206" s="2"/>
      <c r="H206" s="7">
        <v>285.55</v>
      </c>
      <c r="I206" s="8"/>
      <c r="J206" s="7">
        <v>225</v>
      </c>
      <c r="K206" s="8"/>
      <c r="L206" s="7">
        <f t="shared" si="13"/>
        <v>60.55</v>
      </c>
      <c r="M206" s="8"/>
      <c r="N206" s="9">
        <f t="shared" si="14"/>
        <v>1.26911</v>
      </c>
      <c r="O206" s="8"/>
      <c r="P206" s="7">
        <v>285.55</v>
      </c>
      <c r="Q206" s="8"/>
      <c r="R206" s="7">
        <v>225</v>
      </c>
      <c r="S206" s="8"/>
      <c r="T206" s="7">
        <f t="shared" si="15"/>
        <v>60.55</v>
      </c>
      <c r="U206" s="8"/>
      <c r="V206" s="9">
        <f t="shared" si="24"/>
        <v>1.26911</v>
      </c>
      <c r="W206" s="8"/>
      <c r="X206" s="7"/>
      <c r="Y206" s="8"/>
      <c r="Z206" s="7">
        <v>225</v>
      </c>
      <c r="AA206" s="8"/>
      <c r="AB206" s="7">
        <f t="shared" si="16"/>
        <v>-225</v>
      </c>
      <c r="AC206" s="8"/>
      <c r="AD206" s="9"/>
      <c r="AE206" s="8"/>
      <c r="AF206" s="7">
        <v>580.94000000000005</v>
      </c>
      <c r="AG206" s="8"/>
      <c r="AH206" s="7">
        <v>225</v>
      </c>
      <c r="AI206" s="8"/>
      <c r="AJ206" s="7">
        <f t="shared" si="4"/>
        <v>355.94</v>
      </c>
      <c r="AK206" s="8"/>
      <c r="AL206" s="9">
        <f t="shared" si="9"/>
        <v>2.58196</v>
      </c>
      <c r="AM206" s="8"/>
      <c r="AN206" s="7">
        <v>285.39</v>
      </c>
      <c r="AO206" s="8"/>
      <c r="AP206" s="7">
        <v>225</v>
      </c>
      <c r="AQ206" s="8"/>
      <c r="AR206" s="7">
        <f t="shared" si="10"/>
        <v>60.39</v>
      </c>
      <c r="AS206" s="8"/>
      <c r="AT206" s="9">
        <f t="shared" si="11"/>
        <v>1.2684</v>
      </c>
      <c r="AU206" s="8"/>
      <c r="AV206" s="7">
        <v>285.39</v>
      </c>
      <c r="AW206" s="8"/>
      <c r="AX206" s="7">
        <v>225</v>
      </c>
      <c r="AY206" s="8"/>
      <c r="AZ206" s="7">
        <f t="shared" si="17"/>
        <v>60.39</v>
      </c>
      <c r="BA206" s="8"/>
      <c r="BB206" s="9">
        <f>ROUND(IF(AX206=0, IF(AV206=0, 0, 1), AV206/AX206),5)</f>
        <v>1.2684</v>
      </c>
      <c r="BC206" s="8"/>
      <c r="BD206" s="7">
        <v>299.52999999999997</v>
      </c>
      <c r="BE206" s="8"/>
      <c r="BF206" s="7">
        <v>225</v>
      </c>
      <c r="BG206" s="8"/>
      <c r="BH206" s="7">
        <f t="shared" si="18"/>
        <v>74.53</v>
      </c>
      <c r="BI206" s="8"/>
      <c r="BJ206" s="9">
        <f t="shared" si="19"/>
        <v>1.33124</v>
      </c>
      <c r="BK206" s="8"/>
      <c r="BL206" s="7">
        <v>303.32</v>
      </c>
      <c r="BM206" s="8"/>
      <c r="BN206" s="7">
        <v>225</v>
      </c>
      <c r="BO206" s="8"/>
      <c r="BP206" s="7">
        <f t="shared" si="20"/>
        <v>78.319999999999993</v>
      </c>
      <c r="BQ206" s="8"/>
      <c r="BR206" s="9">
        <f t="shared" si="21"/>
        <v>1.34809</v>
      </c>
      <c r="BS206" s="8"/>
      <c r="BT206" s="7">
        <v>303.32</v>
      </c>
      <c r="BU206" s="8"/>
      <c r="BV206" s="7">
        <v>225</v>
      </c>
      <c r="BW206" s="8"/>
      <c r="BX206" s="7">
        <f t="shared" si="22"/>
        <v>78.319999999999993</v>
      </c>
      <c r="BY206" s="8"/>
      <c r="BZ206" s="9">
        <f t="shared" si="23"/>
        <v>1.34809</v>
      </c>
      <c r="CA206" s="8"/>
      <c r="CB206" s="7"/>
      <c r="CC206" s="8"/>
      <c r="CD206" s="7">
        <v>58.06</v>
      </c>
      <c r="CE206" s="8"/>
      <c r="CF206" s="7">
        <f t="shared" si="12"/>
        <v>-58.06</v>
      </c>
      <c r="CG206" s="8"/>
      <c r="CH206" s="9"/>
      <c r="CI206" s="8"/>
      <c r="CJ206" s="7">
        <f t="shared" si="5"/>
        <v>2628.99</v>
      </c>
      <c r="CK206" s="8"/>
      <c r="CL206" s="7">
        <f t="shared" si="6"/>
        <v>2083.06</v>
      </c>
      <c r="CM206" s="8"/>
      <c r="CN206" s="7">
        <f t="shared" si="7"/>
        <v>545.92999999999995</v>
      </c>
      <c r="CO206" s="8"/>
      <c r="CP206" s="9">
        <f t="shared" si="8"/>
        <v>1.2620800000000001</v>
      </c>
    </row>
    <row r="207" spans="1:94" x14ac:dyDescent="0.3">
      <c r="A207" s="2"/>
      <c r="B207" s="2"/>
      <c r="C207" s="2"/>
      <c r="D207" s="2"/>
      <c r="E207" s="2"/>
      <c r="F207" s="2" t="s">
        <v>219</v>
      </c>
      <c r="G207" s="2"/>
      <c r="H207" s="7">
        <v>7.24</v>
      </c>
      <c r="I207" s="8"/>
      <c r="J207" s="7">
        <v>141.66</v>
      </c>
      <c r="K207" s="8"/>
      <c r="L207" s="7">
        <f t="shared" si="13"/>
        <v>-134.41999999999999</v>
      </c>
      <c r="M207" s="8"/>
      <c r="N207" s="9">
        <f t="shared" si="14"/>
        <v>5.1110000000000003E-2</v>
      </c>
      <c r="O207" s="8"/>
      <c r="P207" s="7">
        <v>283.08</v>
      </c>
      <c r="Q207" s="8"/>
      <c r="R207" s="7">
        <v>141.66999999999999</v>
      </c>
      <c r="S207" s="8"/>
      <c r="T207" s="7">
        <f t="shared" si="15"/>
        <v>141.41</v>
      </c>
      <c r="U207" s="8"/>
      <c r="V207" s="9">
        <f t="shared" si="24"/>
        <v>1.9981599999999999</v>
      </c>
      <c r="W207" s="8"/>
      <c r="X207" s="7">
        <v>7.24</v>
      </c>
      <c r="Y207" s="8"/>
      <c r="Z207" s="7">
        <v>141.66999999999999</v>
      </c>
      <c r="AA207" s="8"/>
      <c r="AB207" s="7">
        <f t="shared" si="16"/>
        <v>-134.43</v>
      </c>
      <c r="AC207" s="8"/>
      <c r="AD207" s="9">
        <f>ROUND(IF(Z207=0, IF(X207=0, 0, 1), X207/Z207),5)</f>
        <v>5.11E-2</v>
      </c>
      <c r="AE207" s="8"/>
      <c r="AF207" s="7">
        <v>145.16</v>
      </c>
      <c r="AG207" s="8"/>
      <c r="AH207" s="7">
        <v>141.66</v>
      </c>
      <c r="AI207" s="8"/>
      <c r="AJ207" s="7">
        <f t="shared" si="4"/>
        <v>3.5</v>
      </c>
      <c r="AK207" s="8"/>
      <c r="AL207" s="9">
        <f t="shared" si="9"/>
        <v>1.02471</v>
      </c>
      <c r="AM207" s="8"/>
      <c r="AN207" s="7">
        <v>283.08</v>
      </c>
      <c r="AO207" s="8"/>
      <c r="AP207" s="7">
        <v>141.66999999999999</v>
      </c>
      <c r="AQ207" s="8"/>
      <c r="AR207" s="7">
        <f t="shared" si="10"/>
        <v>141.41</v>
      </c>
      <c r="AS207" s="8"/>
      <c r="AT207" s="9">
        <f t="shared" si="11"/>
        <v>1.9981599999999999</v>
      </c>
      <c r="AU207" s="8"/>
      <c r="AV207" s="7">
        <v>145.16</v>
      </c>
      <c r="AW207" s="8"/>
      <c r="AX207" s="7">
        <v>141.66999999999999</v>
      </c>
      <c r="AY207" s="8"/>
      <c r="AZ207" s="7">
        <f t="shared" si="17"/>
        <v>3.49</v>
      </c>
      <c r="BA207" s="8"/>
      <c r="BB207" s="9">
        <f>ROUND(IF(AX207=0, IF(AV207=0, 0, 1), AV207/AX207),5)</f>
        <v>1.0246299999999999</v>
      </c>
      <c r="BC207" s="8"/>
      <c r="BD207" s="7">
        <v>145.16</v>
      </c>
      <c r="BE207" s="8"/>
      <c r="BF207" s="7">
        <v>141.66</v>
      </c>
      <c r="BG207" s="8"/>
      <c r="BH207" s="7">
        <f t="shared" si="18"/>
        <v>3.5</v>
      </c>
      <c r="BI207" s="8"/>
      <c r="BJ207" s="9">
        <f t="shared" si="19"/>
        <v>1.02471</v>
      </c>
      <c r="BK207" s="8"/>
      <c r="BL207" s="7">
        <v>148.66</v>
      </c>
      <c r="BM207" s="8"/>
      <c r="BN207" s="7">
        <v>141.66</v>
      </c>
      <c r="BO207" s="8"/>
      <c r="BP207" s="7">
        <f t="shared" si="20"/>
        <v>7</v>
      </c>
      <c r="BQ207" s="8"/>
      <c r="BR207" s="9">
        <f t="shared" si="21"/>
        <v>1.04941</v>
      </c>
      <c r="BS207" s="8"/>
      <c r="BT207" s="7">
        <v>148.66</v>
      </c>
      <c r="BU207" s="8"/>
      <c r="BV207" s="7">
        <v>141.66999999999999</v>
      </c>
      <c r="BW207" s="8"/>
      <c r="BX207" s="7">
        <f t="shared" si="22"/>
        <v>6.99</v>
      </c>
      <c r="BY207" s="8"/>
      <c r="BZ207" s="9">
        <f t="shared" si="23"/>
        <v>1.0493399999999999</v>
      </c>
      <c r="CA207" s="8"/>
      <c r="CB207" s="7"/>
      <c r="CC207" s="8"/>
      <c r="CD207" s="7">
        <v>36.56</v>
      </c>
      <c r="CE207" s="8"/>
      <c r="CF207" s="7">
        <f t="shared" si="12"/>
        <v>-36.56</v>
      </c>
      <c r="CG207" s="8"/>
      <c r="CH207" s="9"/>
      <c r="CI207" s="8"/>
      <c r="CJ207" s="7">
        <f t="shared" si="5"/>
        <v>1313.44</v>
      </c>
      <c r="CK207" s="8"/>
      <c r="CL207" s="7">
        <f t="shared" si="6"/>
        <v>1311.55</v>
      </c>
      <c r="CM207" s="8"/>
      <c r="CN207" s="7">
        <f t="shared" si="7"/>
        <v>1.89</v>
      </c>
      <c r="CO207" s="8"/>
      <c r="CP207" s="9">
        <f t="shared" si="8"/>
        <v>1.0014400000000001</v>
      </c>
    </row>
    <row r="208" spans="1:94" x14ac:dyDescent="0.3">
      <c r="A208" s="2"/>
      <c r="B208" s="2"/>
      <c r="C208" s="2"/>
      <c r="D208" s="2"/>
      <c r="E208" s="2"/>
      <c r="F208" s="2" t="s">
        <v>220</v>
      </c>
      <c r="G208" s="2"/>
      <c r="H208" s="7"/>
      <c r="I208" s="8"/>
      <c r="J208" s="7"/>
      <c r="K208" s="8"/>
      <c r="L208" s="7"/>
      <c r="M208" s="8"/>
      <c r="N208" s="9"/>
      <c r="O208" s="8"/>
      <c r="P208" s="7"/>
      <c r="Q208" s="8"/>
      <c r="R208" s="7"/>
      <c r="S208" s="8"/>
      <c r="T208" s="7"/>
      <c r="U208" s="8"/>
      <c r="V208" s="9"/>
      <c r="W208" s="8"/>
      <c r="X208" s="7"/>
      <c r="Y208" s="8"/>
      <c r="Z208" s="7"/>
      <c r="AA208" s="8"/>
      <c r="AB208" s="7"/>
      <c r="AC208" s="8"/>
      <c r="AD208" s="9"/>
      <c r="AE208" s="8"/>
      <c r="AF208" s="7"/>
      <c r="AG208" s="8"/>
      <c r="AH208" s="7"/>
      <c r="AI208" s="8"/>
      <c r="AJ208" s="7"/>
      <c r="AK208" s="8"/>
      <c r="AL208" s="9"/>
      <c r="AM208" s="8"/>
      <c r="AN208" s="7"/>
      <c r="AO208" s="8"/>
      <c r="AP208" s="7"/>
      <c r="AQ208" s="8"/>
      <c r="AR208" s="7"/>
      <c r="AS208" s="8"/>
      <c r="AT208" s="9"/>
      <c r="AU208" s="8"/>
      <c r="AV208" s="7"/>
      <c r="AW208" s="8"/>
      <c r="AX208" s="7"/>
      <c r="AY208" s="8"/>
      <c r="AZ208" s="7"/>
      <c r="BA208" s="8"/>
      <c r="BB208" s="9"/>
      <c r="BC208" s="8"/>
      <c r="BD208" s="7"/>
      <c r="BE208" s="8"/>
      <c r="BF208" s="7"/>
      <c r="BG208" s="8"/>
      <c r="BH208" s="7"/>
      <c r="BI208" s="8"/>
      <c r="BJ208" s="9"/>
      <c r="BK208" s="8"/>
      <c r="BL208" s="7"/>
      <c r="BM208" s="8"/>
      <c r="BN208" s="7"/>
      <c r="BO208" s="8"/>
      <c r="BP208" s="7"/>
      <c r="BQ208" s="8"/>
      <c r="BR208" s="9"/>
      <c r="BS208" s="8"/>
      <c r="BT208" s="7"/>
      <c r="BU208" s="8"/>
      <c r="BV208" s="7"/>
      <c r="BW208" s="8"/>
      <c r="BX208" s="7"/>
      <c r="BY208" s="8"/>
      <c r="BZ208" s="9"/>
      <c r="CA208" s="8"/>
      <c r="CB208" s="7"/>
      <c r="CC208" s="8"/>
      <c r="CD208" s="7"/>
      <c r="CE208" s="8"/>
      <c r="CF208" s="7"/>
      <c r="CG208" s="8"/>
      <c r="CH208" s="9"/>
      <c r="CI208" s="8"/>
      <c r="CJ208" s="7"/>
      <c r="CK208" s="8"/>
      <c r="CL208" s="7"/>
      <c r="CM208" s="8"/>
      <c r="CN208" s="7"/>
      <c r="CO208" s="8"/>
      <c r="CP208" s="9"/>
    </row>
    <row r="209" spans="1:94" hidden="1" x14ac:dyDescent="0.3">
      <c r="A209" s="2"/>
      <c r="B209" s="2"/>
      <c r="C209" s="2"/>
      <c r="D209" s="2"/>
      <c r="E209" s="2"/>
      <c r="F209" s="2" t="s">
        <v>221</v>
      </c>
      <c r="G209" s="2"/>
      <c r="H209" s="7"/>
      <c r="I209" s="8"/>
      <c r="J209" s="7"/>
      <c r="K209" s="8"/>
      <c r="L209" s="7"/>
      <c r="M209" s="8"/>
      <c r="N209" s="9"/>
      <c r="O209" s="8"/>
      <c r="P209" s="7"/>
      <c r="Q209" s="8"/>
      <c r="R209" s="7"/>
      <c r="S209" s="8"/>
      <c r="T209" s="7"/>
      <c r="U209" s="8"/>
      <c r="V209" s="9"/>
      <c r="W209" s="8"/>
      <c r="X209" s="7"/>
      <c r="Y209" s="8"/>
      <c r="Z209" s="7"/>
      <c r="AA209" s="8"/>
      <c r="AB209" s="7"/>
      <c r="AC209" s="8"/>
      <c r="AD209" s="9"/>
      <c r="AE209" s="8"/>
      <c r="AF209" s="7"/>
      <c r="AG209" s="8"/>
      <c r="AH209" s="7"/>
      <c r="AI209" s="8"/>
      <c r="AJ209" s="7"/>
      <c r="AK209" s="8"/>
      <c r="AL209" s="9"/>
      <c r="AM209" s="8"/>
      <c r="AN209" s="7"/>
      <c r="AO209" s="8"/>
      <c r="AP209" s="7"/>
      <c r="AQ209" s="8"/>
      <c r="AR209" s="7"/>
      <c r="AS209" s="8"/>
      <c r="AT209" s="9"/>
      <c r="AU209" s="8"/>
      <c r="AV209" s="7"/>
      <c r="AW209" s="8"/>
      <c r="AX209" s="7"/>
      <c r="AY209" s="8"/>
      <c r="AZ209" s="7"/>
      <c r="BA209" s="8"/>
      <c r="BB209" s="9"/>
      <c r="BC209" s="8"/>
      <c r="BD209" s="7"/>
      <c r="BE209" s="8"/>
      <c r="BF209" s="7"/>
      <c r="BG209" s="8"/>
      <c r="BH209" s="7"/>
      <c r="BI209" s="8"/>
      <c r="BJ209" s="9"/>
      <c r="BK209" s="8"/>
      <c r="BL209" s="7"/>
      <c r="BM209" s="8"/>
      <c r="BN209" s="7"/>
      <c r="BO209" s="8"/>
      <c r="BP209" s="7"/>
      <c r="BQ209" s="8"/>
      <c r="BR209" s="9"/>
      <c r="BS209" s="8"/>
      <c r="BT209" s="7"/>
      <c r="BU209" s="8"/>
      <c r="BV209" s="7"/>
      <c r="BW209" s="8"/>
      <c r="BX209" s="7"/>
      <c r="BY209" s="8"/>
      <c r="BZ209" s="9"/>
      <c r="CA209" s="8"/>
      <c r="CB209" s="7"/>
      <c r="CC209" s="8"/>
      <c r="CD209" s="7"/>
      <c r="CE209" s="8"/>
      <c r="CF209" s="7"/>
      <c r="CG209" s="8"/>
      <c r="CH209" s="9"/>
      <c r="CI209" s="8"/>
      <c r="CJ209" s="7"/>
      <c r="CK209" s="8"/>
      <c r="CL209" s="7"/>
      <c r="CM209" s="8"/>
      <c r="CN209" s="7"/>
      <c r="CO209" s="8"/>
      <c r="CP209" s="9"/>
    </row>
    <row r="210" spans="1:94" hidden="1" x14ac:dyDescent="0.3">
      <c r="A210" s="2"/>
      <c r="B210" s="2"/>
      <c r="C210" s="2"/>
      <c r="D210" s="2"/>
      <c r="E210" s="2"/>
      <c r="F210" s="2" t="s">
        <v>222</v>
      </c>
      <c r="G210" s="2"/>
      <c r="H210" s="7"/>
      <c r="I210" s="8"/>
      <c r="J210" s="7"/>
      <c r="K210" s="8"/>
      <c r="L210" s="7"/>
      <c r="M210" s="8"/>
      <c r="N210" s="9"/>
      <c r="O210" s="8"/>
      <c r="P210" s="7"/>
      <c r="Q210" s="8"/>
      <c r="R210" s="7"/>
      <c r="S210" s="8"/>
      <c r="T210" s="7"/>
      <c r="U210" s="8"/>
      <c r="V210" s="9"/>
      <c r="W210" s="8"/>
      <c r="X210" s="7"/>
      <c r="Y210" s="8"/>
      <c r="Z210" s="7"/>
      <c r="AA210" s="8"/>
      <c r="AB210" s="7"/>
      <c r="AC210" s="8"/>
      <c r="AD210" s="9"/>
      <c r="AE210" s="8"/>
      <c r="AF210" s="7"/>
      <c r="AG210" s="8"/>
      <c r="AH210" s="7"/>
      <c r="AI210" s="8"/>
      <c r="AJ210" s="7"/>
      <c r="AK210" s="8"/>
      <c r="AL210" s="9"/>
      <c r="AM210" s="8"/>
      <c r="AN210" s="7"/>
      <c r="AO210" s="8"/>
      <c r="AP210" s="7"/>
      <c r="AQ210" s="8"/>
      <c r="AR210" s="7"/>
      <c r="AS210" s="8"/>
      <c r="AT210" s="9"/>
      <c r="AU210" s="8"/>
      <c r="AV210" s="7"/>
      <c r="AW210" s="8"/>
      <c r="AX210" s="7"/>
      <c r="AY210" s="8"/>
      <c r="AZ210" s="7"/>
      <c r="BA210" s="8"/>
      <c r="BB210" s="9"/>
      <c r="BC210" s="8"/>
      <c r="BD210" s="7"/>
      <c r="BE210" s="8"/>
      <c r="BF210" s="7"/>
      <c r="BG210" s="8"/>
      <c r="BH210" s="7"/>
      <c r="BI210" s="8"/>
      <c r="BJ210" s="9"/>
      <c r="BK210" s="8"/>
      <c r="BL210" s="7"/>
      <c r="BM210" s="8"/>
      <c r="BN210" s="7"/>
      <c r="BO210" s="8"/>
      <c r="BP210" s="7"/>
      <c r="BQ210" s="8"/>
      <c r="BR210" s="9"/>
      <c r="BS210" s="8"/>
      <c r="BT210" s="7"/>
      <c r="BU210" s="8"/>
      <c r="BV210" s="7"/>
      <c r="BW210" s="8"/>
      <c r="BX210" s="7"/>
      <c r="BY210" s="8"/>
      <c r="BZ210" s="9"/>
      <c r="CA210" s="8"/>
      <c r="CB210" s="7"/>
      <c r="CC210" s="8"/>
      <c r="CD210" s="7"/>
      <c r="CE210" s="8"/>
      <c r="CF210" s="7"/>
      <c r="CG210" s="8"/>
      <c r="CH210" s="9"/>
      <c r="CI210" s="8"/>
      <c r="CJ210" s="7"/>
      <c r="CK210" s="8"/>
      <c r="CL210" s="7"/>
      <c r="CM210" s="8"/>
      <c r="CN210" s="7"/>
      <c r="CO210" s="8"/>
      <c r="CP210" s="9"/>
    </row>
    <row r="211" spans="1:94" hidden="1" x14ac:dyDescent="0.3">
      <c r="A211" s="2"/>
      <c r="B211" s="2"/>
      <c r="C211" s="2"/>
      <c r="D211" s="2"/>
      <c r="E211" s="2"/>
      <c r="F211" s="2" t="s">
        <v>223</v>
      </c>
      <c r="G211" s="2"/>
      <c r="H211" s="7"/>
      <c r="I211" s="8"/>
      <c r="J211" s="7"/>
      <c r="K211" s="8"/>
      <c r="L211" s="7"/>
      <c r="M211" s="8"/>
      <c r="N211" s="9"/>
      <c r="O211" s="8"/>
      <c r="P211" s="7"/>
      <c r="Q211" s="8"/>
      <c r="R211" s="7"/>
      <c r="S211" s="8"/>
      <c r="T211" s="7"/>
      <c r="U211" s="8"/>
      <c r="V211" s="9"/>
      <c r="W211" s="8"/>
      <c r="X211" s="7"/>
      <c r="Y211" s="8"/>
      <c r="Z211" s="7"/>
      <c r="AA211" s="8"/>
      <c r="AB211" s="7"/>
      <c r="AC211" s="8"/>
      <c r="AD211" s="9"/>
      <c r="AE211" s="8"/>
      <c r="AF211" s="7"/>
      <c r="AG211" s="8"/>
      <c r="AH211" s="7"/>
      <c r="AI211" s="8"/>
      <c r="AJ211" s="7"/>
      <c r="AK211" s="8"/>
      <c r="AL211" s="9"/>
      <c r="AM211" s="8"/>
      <c r="AN211" s="7"/>
      <c r="AO211" s="8"/>
      <c r="AP211" s="7"/>
      <c r="AQ211" s="8"/>
      <c r="AR211" s="7"/>
      <c r="AS211" s="8"/>
      <c r="AT211" s="9"/>
      <c r="AU211" s="8"/>
      <c r="AV211" s="7"/>
      <c r="AW211" s="8"/>
      <c r="AX211" s="7"/>
      <c r="AY211" s="8"/>
      <c r="AZ211" s="7"/>
      <c r="BA211" s="8"/>
      <c r="BB211" s="9"/>
      <c r="BC211" s="8"/>
      <c r="BD211" s="7"/>
      <c r="BE211" s="8"/>
      <c r="BF211" s="7"/>
      <c r="BG211" s="8"/>
      <c r="BH211" s="7"/>
      <c r="BI211" s="8"/>
      <c r="BJ211" s="9"/>
      <c r="BK211" s="8"/>
      <c r="BL211" s="7"/>
      <c r="BM211" s="8"/>
      <c r="BN211" s="7"/>
      <c r="BO211" s="8"/>
      <c r="BP211" s="7"/>
      <c r="BQ211" s="8"/>
      <c r="BR211" s="9"/>
      <c r="BS211" s="8"/>
      <c r="BT211" s="7"/>
      <c r="BU211" s="8"/>
      <c r="BV211" s="7"/>
      <c r="BW211" s="8"/>
      <c r="BX211" s="7"/>
      <c r="BY211" s="8"/>
      <c r="BZ211" s="9"/>
      <c r="CA211" s="8"/>
      <c r="CB211" s="7"/>
      <c r="CC211" s="8"/>
      <c r="CD211" s="7"/>
      <c r="CE211" s="8"/>
      <c r="CF211" s="7"/>
      <c r="CG211" s="8"/>
      <c r="CH211" s="9"/>
      <c r="CI211" s="8"/>
      <c r="CJ211" s="7"/>
      <c r="CK211" s="8"/>
      <c r="CL211" s="7"/>
      <c r="CM211" s="8"/>
      <c r="CN211" s="7"/>
      <c r="CO211" s="8"/>
      <c r="CP211" s="9"/>
    </row>
    <row r="212" spans="1:94" hidden="1" x14ac:dyDescent="0.3">
      <c r="A212" s="2"/>
      <c r="B212" s="2"/>
      <c r="C212" s="2"/>
      <c r="D212" s="2"/>
      <c r="E212" s="2"/>
      <c r="F212" s="2" t="s">
        <v>224</v>
      </c>
      <c r="G212" s="2"/>
      <c r="H212" s="7"/>
      <c r="I212" s="8"/>
      <c r="J212" s="7"/>
      <c r="K212" s="8"/>
      <c r="L212" s="7"/>
      <c r="M212" s="8"/>
      <c r="N212" s="9"/>
      <c r="O212" s="8"/>
      <c r="P212" s="7"/>
      <c r="Q212" s="8"/>
      <c r="R212" s="7"/>
      <c r="S212" s="8"/>
      <c r="T212" s="7"/>
      <c r="U212" s="8"/>
      <c r="V212" s="9"/>
      <c r="W212" s="8"/>
      <c r="X212" s="7"/>
      <c r="Y212" s="8"/>
      <c r="Z212" s="7"/>
      <c r="AA212" s="8"/>
      <c r="AB212" s="7"/>
      <c r="AC212" s="8"/>
      <c r="AD212" s="9"/>
      <c r="AE212" s="8"/>
      <c r="AF212" s="7"/>
      <c r="AG212" s="8"/>
      <c r="AH212" s="7"/>
      <c r="AI212" s="8"/>
      <c r="AJ212" s="7"/>
      <c r="AK212" s="8"/>
      <c r="AL212" s="9"/>
      <c r="AM212" s="8"/>
      <c r="AN212" s="7"/>
      <c r="AO212" s="8"/>
      <c r="AP212" s="7"/>
      <c r="AQ212" s="8"/>
      <c r="AR212" s="7"/>
      <c r="AS212" s="8"/>
      <c r="AT212" s="9"/>
      <c r="AU212" s="8"/>
      <c r="AV212" s="7"/>
      <c r="AW212" s="8"/>
      <c r="AX212" s="7"/>
      <c r="AY212" s="8"/>
      <c r="AZ212" s="7"/>
      <c r="BA212" s="8"/>
      <c r="BB212" s="9"/>
      <c r="BC212" s="8"/>
      <c r="BD212" s="7"/>
      <c r="BE212" s="8"/>
      <c r="BF212" s="7"/>
      <c r="BG212" s="8"/>
      <c r="BH212" s="7"/>
      <c r="BI212" s="8"/>
      <c r="BJ212" s="9"/>
      <c r="BK212" s="8"/>
      <c r="BL212" s="7"/>
      <c r="BM212" s="8"/>
      <c r="BN212" s="7"/>
      <c r="BO212" s="8"/>
      <c r="BP212" s="7"/>
      <c r="BQ212" s="8"/>
      <c r="BR212" s="9"/>
      <c r="BS212" s="8"/>
      <c r="BT212" s="7"/>
      <c r="BU212" s="8"/>
      <c r="BV212" s="7"/>
      <c r="BW212" s="8"/>
      <c r="BX212" s="7"/>
      <c r="BY212" s="8"/>
      <c r="BZ212" s="9"/>
      <c r="CA212" s="8"/>
      <c r="CB212" s="7"/>
      <c r="CC212" s="8"/>
      <c r="CD212" s="7"/>
      <c r="CE212" s="8"/>
      <c r="CF212" s="7"/>
      <c r="CG212" s="8"/>
      <c r="CH212" s="9"/>
      <c r="CI212" s="8"/>
      <c r="CJ212" s="7"/>
      <c r="CK212" s="8"/>
      <c r="CL212" s="7"/>
      <c r="CM212" s="8"/>
      <c r="CN212" s="7"/>
      <c r="CO212" s="8"/>
      <c r="CP212" s="9"/>
    </row>
    <row r="213" spans="1:94" x14ac:dyDescent="0.3">
      <c r="A213" s="2"/>
      <c r="B213" s="2"/>
      <c r="C213" s="2"/>
      <c r="D213" s="2"/>
      <c r="E213" s="2"/>
      <c r="F213" s="2" t="s">
        <v>225</v>
      </c>
      <c r="G213" s="2"/>
      <c r="H213" s="7"/>
      <c r="I213" s="8"/>
      <c r="J213" s="7"/>
      <c r="K213" s="8"/>
      <c r="L213" s="7"/>
      <c r="M213" s="8"/>
      <c r="N213" s="9"/>
      <c r="O213" s="8"/>
      <c r="P213" s="7"/>
      <c r="Q213" s="8"/>
      <c r="R213" s="7"/>
      <c r="S213" s="8"/>
      <c r="T213" s="7"/>
      <c r="U213" s="8"/>
      <c r="V213" s="9"/>
      <c r="W213" s="8"/>
      <c r="X213" s="7"/>
      <c r="Y213" s="8"/>
      <c r="Z213" s="7"/>
      <c r="AA213" s="8"/>
      <c r="AB213" s="7"/>
      <c r="AC213" s="8"/>
      <c r="AD213" s="9"/>
      <c r="AE213" s="8"/>
      <c r="AF213" s="7"/>
      <c r="AG213" s="8"/>
      <c r="AH213" s="7"/>
      <c r="AI213" s="8"/>
      <c r="AJ213" s="7"/>
      <c r="AK213" s="8"/>
      <c r="AL213" s="9"/>
      <c r="AM213" s="8"/>
      <c r="AN213" s="7"/>
      <c r="AO213" s="8"/>
      <c r="AP213" s="7"/>
      <c r="AQ213" s="8"/>
      <c r="AR213" s="7"/>
      <c r="AS213" s="8"/>
      <c r="AT213" s="9"/>
      <c r="AU213" s="8"/>
      <c r="AV213" s="7"/>
      <c r="AW213" s="8"/>
      <c r="AX213" s="7"/>
      <c r="AY213" s="8"/>
      <c r="AZ213" s="7"/>
      <c r="BA213" s="8"/>
      <c r="BB213" s="9"/>
      <c r="BC213" s="8"/>
      <c r="BD213" s="7"/>
      <c r="BE213" s="8"/>
      <c r="BF213" s="7"/>
      <c r="BG213" s="8"/>
      <c r="BH213" s="7"/>
      <c r="BI213" s="8"/>
      <c r="BJ213" s="9"/>
      <c r="BK213" s="8"/>
      <c r="BL213" s="7"/>
      <c r="BM213" s="8"/>
      <c r="BN213" s="7"/>
      <c r="BO213" s="8"/>
      <c r="BP213" s="7"/>
      <c r="BQ213" s="8"/>
      <c r="BR213" s="9"/>
      <c r="BS213" s="8"/>
      <c r="BT213" s="7"/>
      <c r="BU213" s="8"/>
      <c r="BV213" s="7"/>
      <c r="BW213" s="8"/>
      <c r="BX213" s="7"/>
      <c r="BY213" s="8"/>
      <c r="BZ213" s="9"/>
      <c r="CA213" s="8"/>
      <c r="CB213" s="7"/>
      <c r="CC213" s="8"/>
      <c r="CD213" s="7"/>
      <c r="CE213" s="8"/>
      <c r="CF213" s="7"/>
      <c r="CG213" s="8"/>
      <c r="CH213" s="9"/>
      <c r="CI213" s="8"/>
      <c r="CJ213" s="7"/>
      <c r="CK213" s="8"/>
      <c r="CL213" s="7"/>
      <c r="CM213" s="8"/>
      <c r="CN213" s="7"/>
      <c r="CO213" s="8"/>
      <c r="CP213" s="9"/>
    </row>
    <row r="214" spans="1:94" ht="15" thickBot="1" x14ac:dyDescent="0.35">
      <c r="A214" s="2"/>
      <c r="B214" s="2"/>
      <c r="C214" s="2"/>
      <c r="D214" s="2"/>
      <c r="E214" s="2"/>
      <c r="F214" s="2" t="s">
        <v>226</v>
      </c>
      <c r="G214" s="2"/>
      <c r="H214" s="10"/>
      <c r="I214" s="8"/>
      <c r="J214" s="10"/>
      <c r="K214" s="8"/>
      <c r="L214" s="10"/>
      <c r="M214" s="8"/>
      <c r="N214" s="11"/>
      <c r="O214" s="8"/>
      <c r="P214" s="10"/>
      <c r="Q214" s="8"/>
      <c r="R214" s="10"/>
      <c r="S214" s="8"/>
      <c r="T214" s="10"/>
      <c r="U214" s="8"/>
      <c r="V214" s="11"/>
      <c r="W214" s="8"/>
      <c r="X214" s="10"/>
      <c r="Y214" s="8"/>
      <c r="Z214" s="10"/>
      <c r="AA214" s="8"/>
      <c r="AB214" s="10"/>
      <c r="AC214" s="8"/>
      <c r="AD214" s="11"/>
      <c r="AE214" s="8"/>
      <c r="AF214" s="10"/>
      <c r="AG214" s="8"/>
      <c r="AH214" s="10"/>
      <c r="AI214" s="8"/>
      <c r="AJ214" s="10"/>
      <c r="AK214" s="8"/>
      <c r="AL214" s="11"/>
      <c r="AM214" s="8"/>
      <c r="AN214" s="10"/>
      <c r="AO214" s="8"/>
      <c r="AP214" s="10"/>
      <c r="AQ214" s="8"/>
      <c r="AR214" s="10"/>
      <c r="AS214" s="8"/>
      <c r="AT214" s="11"/>
      <c r="AU214" s="8"/>
      <c r="AV214" s="10"/>
      <c r="AW214" s="8"/>
      <c r="AX214" s="10"/>
      <c r="AY214" s="8"/>
      <c r="AZ214" s="10"/>
      <c r="BA214" s="8"/>
      <c r="BB214" s="11"/>
      <c r="BC214" s="8"/>
      <c r="BD214" s="10"/>
      <c r="BE214" s="8"/>
      <c r="BF214" s="10"/>
      <c r="BG214" s="8"/>
      <c r="BH214" s="10"/>
      <c r="BI214" s="8"/>
      <c r="BJ214" s="11"/>
      <c r="BK214" s="8"/>
      <c r="BL214" s="10"/>
      <c r="BM214" s="8"/>
      <c r="BN214" s="10"/>
      <c r="BO214" s="8"/>
      <c r="BP214" s="10"/>
      <c r="BQ214" s="8"/>
      <c r="BR214" s="11"/>
      <c r="BS214" s="8"/>
      <c r="BT214" s="10"/>
      <c r="BU214" s="8"/>
      <c r="BV214" s="10"/>
      <c r="BW214" s="8"/>
      <c r="BX214" s="10"/>
      <c r="BY214" s="8"/>
      <c r="BZ214" s="11"/>
      <c r="CA214" s="8"/>
      <c r="CB214" s="10"/>
      <c r="CC214" s="8"/>
      <c r="CD214" s="10"/>
      <c r="CE214" s="8"/>
      <c r="CF214" s="10"/>
      <c r="CG214" s="8"/>
      <c r="CH214" s="11"/>
      <c r="CI214" s="8"/>
      <c r="CJ214" s="10"/>
      <c r="CK214" s="8"/>
      <c r="CL214" s="10"/>
      <c r="CM214" s="8"/>
      <c r="CN214" s="10"/>
      <c r="CO214" s="8"/>
      <c r="CP214" s="11"/>
    </row>
    <row r="215" spans="1:94" x14ac:dyDescent="0.3">
      <c r="A215" s="2"/>
      <c r="B215" s="2"/>
      <c r="C215" s="2"/>
      <c r="D215" s="2"/>
      <c r="E215" s="2" t="s">
        <v>227</v>
      </c>
      <c r="F215" s="2"/>
      <c r="G215" s="2"/>
      <c r="H215" s="7">
        <f>ROUND(SUM(H191:H214),5)</f>
        <v>1712.8</v>
      </c>
      <c r="I215" s="8"/>
      <c r="J215" s="7">
        <f>ROUND(SUM(J191:J214),5)</f>
        <v>1902.82</v>
      </c>
      <c r="K215" s="8"/>
      <c r="L215" s="7">
        <f>ROUND((H215-J215),5)</f>
        <v>-190.02</v>
      </c>
      <c r="M215" s="8"/>
      <c r="N215" s="9">
        <f>ROUND(IF(J215=0, IF(H215=0, 0, 1), H215/J215),5)</f>
        <v>0.90014000000000005</v>
      </c>
      <c r="O215" s="8"/>
      <c r="P215" s="7">
        <f>ROUND(SUM(P191:P214),5)</f>
        <v>1953.88</v>
      </c>
      <c r="Q215" s="8"/>
      <c r="R215" s="7">
        <f>ROUND(SUM(R191:R214),5)</f>
        <v>1952.84</v>
      </c>
      <c r="S215" s="8"/>
      <c r="T215" s="7">
        <f>ROUND((P215-R215),5)</f>
        <v>1.04</v>
      </c>
      <c r="U215" s="8"/>
      <c r="V215" s="9">
        <f>ROUND(IF(R215=0, IF(P215=0, 0, 1), P215/R215),5)</f>
        <v>1.0005299999999999</v>
      </c>
      <c r="W215" s="8"/>
      <c r="X215" s="7">
        <f>ROUND(SUM(X191:X214),5)</f>
        <v>883.37</v>
      </c>
      <c r="Y215" s="8"/>
      <c r="Z215" s="7">
        <f>ROUND(SUM(Z191:Z214),5)</f>
        <v>1802.84</v>
      </c>
      <c r="AA215" s="8"/>
      <c r="AB215" s="7">
        <f>ROUND((X215-Z215),5)</f>
        <v>-919.47</v>
      </c>
      <c r="AC215" s="8"/>
      <c r="AD215" s="9">
        <f>ROUND(IF(Z215=0, IF(X215=0, 0, 1), X215/Z215),5)</f>
        <v>0.48998999999999998</v>
      </c>
      <c r="AE215" s="8"/>
      <c r="AF215" s="7">
        <f>ROUND(SUM(AF191:AF214),5)</f>
        <v>3865.7</v>
      </c>
      <c r="AG215" s="8"/>
      <c r="AH215" s="7">
        <f>ROUND(SUM(AH191:AH214),5)</f>
        <v>2152.83</v>
      </c>
      <c r="AI215" s="8"/>
      <c r="AJ215" s="7">
        <f>ROUND((AF215-AH215),5)</f>
        <v>1712.87</v>
      </c>
      <c r="AK215" s="8"/>
      <c r="AL215" s="9">
        <f>ROUND(IF(AH215=0, IF(AF215=0, 0, 1), AF215/AH215),5)</f>
        <v>1.7956399999999999</v>
      </c>
      <c r="AM215" s="8"/>
      <c r="AN215" s="7">
        <f>ROUND(SUM(AN191:AN214),5)</f>
        <v>2189.25</v>
      </c>
      <c r="AO215" s="8"/>
      <c r="AP215" s="7">
        <f>ROUND(SUM(AP191:AP214),5)</f>
        <v>2070.83</v>
      </c>
      <c r="AQ215" s="8"/>
      <c r="AR215" s="7">
        <f>ROUND((AN215-AP215),5)</f>
        <v>118.42</v>
      </c>
      <c r="AS215" s="8"/>
      <c r="AT215" s="9">
        <f>ROUND(IF(AP215=0, IF(AN215=0, 0, 1), AN215/AP215),5)</f>
        <v>1.05718</v>
      </c>
      <c r="AU215" s="8"/>
      <c r="AV215" s="7">
        <f>ROUND(SUM(AV191:AV214),5)</f>
        <v>2101.52</v>
      </c>
      <c r="AW215" s="8"/>
      <c r="AX215" s="7">
        <f>ROUND(SUM(AX191:AX214),5)</f>
        <v>2097.85</v>
      </c>
      <c r="AY215" s="8"/>
      <c r="AZ215" s="7">
        <f>ROUND((AV215-AX215),5)</f>
        <v>3.67</v>
      </c>
      <c r="BA215" s="8"/>
      <c r="BB215" s="9">
        <f>ROUND(IF(AX215=0, IF(AV215=0, 0, 1), AV215/AX215),5)</f>
        <v>1.0017499999999999</v>
      </c>
      <c r="BC215" s="8"/>
      <c r="BD215" s="7">
        <f>ROUND(SUM(BD191:BD214),5)</f>
        <v>1485.54</v>
      </c>
      <c r="BE215" s="8"/>
      <c r="BF215" s="7">
        <f>ROUND(SUM(BF191:BF214),5)</f>
        <v>2447.8200000000002</v>
      </c>
      <c r="BG215" s="8"/>
      <c r="BH215" s="7">
        <f>ROUND((BD215-BF215),5)</f>
        <v>-962.28</v>
      </c>
      <c r="BI215" s="8"/>
      <c r="BJ215" s="9">
        <f>ROUND(IF(BF215=0, IF(BD215=0, 0, 1), BD215/BF215),5)</f>
        <v>0.60687999999999998</v>
      </c>
      <c r="BK215" s="8"/>
      <c r="BL215" s="7">
        <f>ROUND(SUM(BL191:BL214),5)</f>
        <v>2466.2199999999998</v>
      </c>
      <c r="BM215" s="8"/>
      <c r="BN215" s="7">
        <f>ROUND(SUM(BN191:BN214),5)</f>
        <v>2255.83</v>
      </c>
      <c r="BO215" s="8"/>
      <c r="BP215" s="7">
        <f>ROUND((BL215-BN215),5)</f>
        <v>210.39</v>
      </c>
      <c r="BQ215" s="8"/>
      <c r="BR215" s="9">
        <f>ROUND(IF(BN215=0, IF(BL215=0, 0, 1), BL215/BN215),5)</f>
        <v>1.09327</v>
      </c>
      <c r="BS215" s="8"/>
      <c r="BT215" s="7">
        <f>ROUND(SUM(BT191:BT214),5)</f>
        <v>2374.14</v>
      </c>
      <c r="BU215" s="8"/>
      <c r="BV215" s="7">
        <f>ROUND(SUM(BV191:BV214),5)</f>
        <v>1887.83</v>
      </c>
      <c r="BW215" s="8"/>
      <c r="BX215" s="7">
        <f>ROUND((BT215-BV215),5)</f>
        <v>486.31</v>
      </c>
      <c r="BY215" s="8"/>
      <c r="BZ215" s="9">
        <f>ROUND(IF(BV215=0, IF(BT215=0, 0, 1), BT215/BV215),5)</f>
        <v>1.2576000000000001</v>
      </c>
      <c r="CA215" s="8"/>
      <c r="CB215" s="7">
        <f>ROUND(SUM(CB191:CB214),5)</f>
        <v>240</v>
      </c>
      <c r="CC215" s="8"/>
      <c r="CD215" s="7">
        <f>ROUND(SUM(CD191:CD214),5)</f>
        <v>607.17999999999995</v>
      </c>
      <c r="CE215" s="8"/>
      <c r="CF215" s="7">
        <f>ROUND((CB215-CD215),5)</f>
        <v>-367.18</v>
      </c>
      <c r="CG215" s="8"/>
      <c r="CH215" s="9">
        <f>ROUND(IF(CD215=0, IF(CB215=0, 0, 1), CB215/CD215),5)</f>
        <v>0.39527000000000001</v>
      </c>
      <c r="CI215" s="8"/>
      <c r="CJ215" s="7">
        <f>ROUND(H215+P215+X215+AF215+AN215+AV215+BD215+BL215+BT215+CB215,5)</f>
        <v>19272.419999999998</v>
      </c>
      <c r="CK215" s="8"/>
      <c r="CL215" s="7">
        <f>ROUND(J215+R215+Z215+AH215+AP215+AX215+BF215+BN215+BV215+CD215,5)</f>
        <v>19178.669999999998</v>
      </c>
      <c r="CM215" s="8"/>
      <c r="CN215" s="7">
        <f>ROUND((CJ215-CL215),5)</f>
        <v>93.75</v>
      </c>
      <c r="CO215" s="8"/>
      <c r="CP215" s="9">
        <f>ROUND(IF(CL215=0, IF(CJ215=0, 0, 1), CJ215/CL215),5)</f>
        <v>1.0048900000000001</v>
      </c>
    </row>
    <row r="216" spans="1:94" ht="28.8" customHeight="1" x14ac:dyDescent="0.3">
      <c r="A216" s="2"/>
      <c r="B216" s="2"/>
      <c r="C216" s="2"/>
      <c r="D216" s="2"/>
      <c r="E216" s="2" t="s">
        <v>228</v>
      </c>
      <c r="F216" s="2"/>
      <c r="G216" s="2"/>
      <c r="H216" s="7"/>
      <c r="I216" s="8"/>
      <c r="J216" s="7"/>
      <c r="K216" s="8"/>
      <c r="L216" s="7"/>
      <c r="M216" s="8"/>
      <c r="N216" s="9"/>
      <c r="O216" s="8"/>
      <c r="P216" s="7"/>
      <c r="Q216" s="8"/>
      <c r="R216" s="7"/>
      <c r="S216" s="8"/>
      <c r="T216" s="7"/>
      <c r="U216" s="8"/>
      <c r="V216" s="9"/>
      <c r="W216" s="8"/>
      <c r="X216" s="7"/>
      <c r="Y216" s="8"/>
      <c r="Z216" s="7"/>
      <c r="AA216" s="8"/>
      <c r="AB216" s="7"/>
      <c r="AC216" s="8"/>
      <c r="AD216" s="9"/>
      <c r="AE216" s="8"/>
      <c r="AF216" s="7"/>
      <c r="AG216" s="8"/>
      <c r="AH216" s="7"/>
      <c r="AI216" s="8"/>
      <c r="AJ216" s="7"/>
      <c r="AK216" s="8"/>
      <c r="AL216" s="9"/>
      <c r="AM216" s="8"/>
      <c r="AN216" s="7"/>
      <c r="AO216" s="8"/>
      <c r="AP216" s="7"/>
      <c r="AQ216" s="8"/>
      <c r="AR216" s="7"/>
      <c r="AS216" s="8"/>
      <c r="AT216" s="9"/>
      <c r="AU216" s="8"/>
      <c r="AV216" s="7"/>
      <c r="AW216" s="8"/>
      <c r="AX216" s="7"/>
      <c r="AY216" s="8"/>
      <c r="AZ216" s="7"/>
      <c r="BA216" s="8"/>
      <c r="BB216" s="9"/>
      <c r="BC216" s="8"/>
      <c r="BD216" s="7"/>
      <c r="BE216" s="8"/>
      <c r="BF216" s="7"/>
      <c r="BG216" s="8"/>
      <c r="BH216" s="7"/>
      <c r="BI216" s="8"/>
      <c r="BJ216" s="9"/>
      <c r="BK216" s="8"/>
      <c r="BL216" s="7"/>
      <c r="BM216" s="8"/>
      <c r="BN216" s="7"/>
      <c r="BO216" s="8"/>
      <c r="BP216" s="7"/>
      <c r="BQ216" s="8"/>
      <c r="BR216" s="9"/>
      <c r="BS216" s="8"/>
      <c r="BT216" s="7"/>
      <c r="BU216" s="8"/>
      <c r="BV216" s="7"/>
      <c r="BW216" s="8"/>
      <c r="BX216" s="7"/>
      <c r="BY216" s="8"/>
      <c r="BZ216" s="9"/>
      <c r="CA216" s="8"/>
      <c r="CB216" s="7"/>
      <c r="CC216" s="8"/>
      <c r="CD216" s="7"/>
      <c r="CE216" s="8"/>
      <c r="CF216" s="7"/>
      <c r="CG216" s="8"/>
      <c r="CH216" s="9"/>
      <c r="CI216" s="8"/>
      <c r="CJ216" s="7"/>
      <c r="CK216" s="8"/>
      <c r="CL216" s="7"/>
      <c r="CM216" s="8"/>
      <c r="CN216" s="7"/>
      <c r="CO216" s="8"/>
      <c r="CP216" s="9"/>
    </row>
    <row r="217" spans="1:94" x14ac:dyDescent="0.3">
      <c r="A217" s="2"/>
      <c r="B217" s="2"/>
      <c r="C217" s="2"/>
      <c r="D217" s="2"/>
      <c r="E217" s="2"/>
      <c r="F217" s="2" t="s">
        <v>229</v>
      </c>
      <c r="G217" s="2"/>
      <c r="H217" s="7">
        <v>19713.29</v>
      </c>
      <c r="I217" s="8"/>
      <c r="J217" s="7">
        <v>16400</v>
      </c>
      <c r="K217" s="8"/>
      <c r="L217" s="7">
        <f>ROUND((H217-J217),5)</f>
        <v>3313.29</v>
      </c>
      <c r="M217" s="8"/>
      <c r="N217" s="9">
        <f>ROUND(IF(J217=0, IF(H217=0, 0, 1), H217/J217),5)</f>
        <v>1.2020299999999999</v>
      </c>
      <c r="O217" s="8"/>
      <c r="P217" s="7">
        <v>18286.12</v>
      </c>
      <c r="Q217" s="8"/>
      <c r="R217" s="7">
        <v>16400</v>
      </c>
      <c r="S217" s="8"/>
      <c r="T217" s="7">
        <f>ROUND((P217-R217),5)</f>
        <v>1886.12</v>
      </c>
      <c r="U217" s="8"/>
      <c r="V217" s="9">
        <f>ROUND(IF(R217=0, IF(P217=0, 0, 1), P217/R217),5)</f>
        <v>1.1150100000000001</v>
      </c>
      <c r="W217" s="8"/>
      <c r="X217" s="7">
        <v>17809.919999999998</v>
      </c>
      <c r="Y217" s="8"/>
      <c r="Z217" s="7">
        <v>16400</v>
      </c>
      <c r="AA217" s="8"/>
      <c r="AB217" s="7">
        <f>ROUND((X217-Z217),5)</f>
        <v>1409.92</v>
      </c>
      <c r="AC217" s="8"/>
      <c r="AD217" s="9">
        <f>ROUND(IF(Z217=0, IF(X217=0, 0, 1), X217/Z217),5)</f>
        <v>1.0859700000000001</v>
      </c>
      <c r="AE217" s="8"/>
      <c r="AF217" s="7">
        <v>28072.05</v>
      </c>
      <c r="AG217" s="8"/>
      <c r="AH217" s="7">
        <v>33000</v>
      </c>
      <c r="AI217" s="8"/>
      <c r="AJ217" s="7">
        <f>ROUND((AF217-AH217),5)</f>
        <v>-4927.95</v>
      </c>
      <c r="AK217" s="8"/>
      <c r="AL217" s="9">
        <f>ROUND(IF(AH217=0, IF(AF217=0, 0, 1), AF217/AH217),5)</f>
        <v>0.85067000000000004</v>
      </c>
      <c r="AM217" s="8"/>
      <c r="AN217" s="7">
        <v>20076.77</v>
      </c>
      <c r="AO217" s="8"/>
      <c r="AP217" s="7">
        <v>16400</v>
      </c>
      <c r="AQ217" s="8"/>
      <c r="AR217" s="7">
        <f>ROUND((AN217-AP217),5)</f>
        <v>3676.77</v>
      </c>
      <c r="AS217" s="8"/>
      <c r="AT217" s="9">
        <f>ROUND(IF(AP217=0, IF(AN217=0, 0, 1), AN217/AP217),5)</f>
        <v>1.2241899999999999</v>
      </c>
      <c r="AU217" s="8"/>
      <c r="AV217" s="7">
        <v>15471.34</v>
      </c>
      <c r="AW217" s="8"/>
      <c r="AX217" s="7">
        <v>16400</v>
      </c>
      <c r="AY217" s="8"/>
      <c r="AZ217" s="7">
        <f>ROUND((AV217-AX217),5)</f>
        <v>-928.66</v>
      </c>
      <c r="BA217" s="8"/>
      <c r="BB217" s="9">
        <f>ROUND(IF(AX217=0, IF(AV217=0, 0, 1), AV217/AX217),5)</f>
        <v>0.94337000000000004</v>
      </c>
      <c r="BC217" s="8"/>
      <c r="BD217" s="7">
        <v>17984.400000000001</v>
      </c>
      <c r="BE217" s="8"/>
      <c r="BF217" s="7">
        <v>16400</v>
      </c>
      <c r="BG217" s="8"/>
      <c r="BH217" s="7">
        <f>ROUND((BD217-BF217),5)</f>
        <v>1584.4</v>
      </c>
      <c r="BI217" s="8"/>
      <c r="BJ217" s="9">
        <f>ROUND(IF(BF217=0, IF(BD217=0, 0, 1), BD217/BF217),5)</f>
        <v>1.0966100000000001</v>
      </c>
      <c r="BK217" s="8"/>
      <c r="BL217" s="7">
        <v>18759.05</v>
      </c>
      <c r="BM217" s="8"/>
      <c r="BN217" s="7">
        <v>16400</v>
      </c>
      <c r="BO217" s="8"/>
      <c r="BP217" s="7">
        <f>ROUND((BL217-BN217),5)</f>
        <v>2359.0500000000002</v>
      </c>
      <c r="BQ217" s="8"/>
      <c r="BR217" s="9">
        <f>ROUND(IF(BN217=0, IF(BL217=0, 0, 1), BL217/BN217),5)</f>
        <v>1.14384</v>
      </c>
      <c r="BS217" s="8"/>
      <c r="BT217" s="7">
        <v>16792.03</v>
      </c>
      <c r="BU217" s="8"/>
      <c r="BV217" s="7">
        <v>16400</v>
      </c>
      <c r="BW217" s="8"/>
      <c r="BX217" s="7">
        <f>ROUND((BT217-BV217),5)</f>
        <v>392.03</v>
      </c>
      <c r="BY217" s="8"/>
      <c r="BZ217" s="9">
        <f>ROUND(IF(BV217=0, IF(BT217=0, 0, 1), BT217/BV217),5)</f>
        <v>1.0239</v>
      </c>
      <c r="CA217" s="8"/>
      <c r="CB217" s="7">
        <v>9067.3799999999992</v>
      </c>
      <c r="CC217" s="8"/>
      <c r="CD217" s="7">
        <v>8516.1299999999992</v>
      </c>
      <c r="CE217" s="8"/>
      <c r="CF217" s="7">
        <f>ROUND((CB217-CD217),5)</f>
        <v>551.25</v>
      </c>
      <c r="CG217" s="8"/>
      <c r="CH217" s="9">
        <f>ROUND(IF(CD217=0, IF(CB217=0, 0, 1), CB217/CD217),5)</f>
        <v>1.06473</v>
      </c>
      <c r="CI217" s="8"/>
      <c r="CJ217" s="7">
        <f>ROUND(H217+P217+X217+AF217+AN217+AV217+BD217+BL217+BT217+CB217,5)</f>
        <v>182032.35</v>
      </c>
      <c r="CK217" s="8"/>
      <c r="CL217" s="7">
        <f>ROUND(J217+R217+Z217+AH217+AP217+AX217+BF217+BN217+BV217+CD217,5)</f>
        <v>172716.13</v>
      </c>
      <c r="CM217" s="8"/>
      <c r="CN217" s="7">
        <f>ROUND((CJ217-CL217),5)</f>
        <v>9316.2199999999993</v>
      </c>
      <c r="CO217" s="8"/>
      <c r="CP217" s="9">
        <f>ROUND(IF(CL217=0, IF(CJ217=0, 0, 1), CJ217/CL217),5)</f>
        <v>1.0539400000000001</v>
      </c>
    </row>
    <row r="218" spans="1:94" x14ac:dyDescent="0.3">
      <c r="A218" s="2"/>
      <c r="B218" s="2"/>
      <c r="C218" s="2"/>
      <c r="D218" s="2"/>
      <c r="E218" s="2"/>
      <c r="F218" s="2" t="s">
        <v>230</v>
      </c>
      <c r="G218" s="2"/>
      <c r="H218" s="7"/>
      <c r="I218" s="8"/>
      <c r="J218" s="7">
        <v>225</v>
      </c>
      <c r="K218" s="8"/>
      <c r="L218" s="7">
        <f>ROUND((H218-J218),5)</f>
        <v>-225</v>
      </c>
      <c r="M218" s="8"/>
      <c r="N218" s="9"/>
      <c r="O218" s="8"/>
      <c r="P218" s="7"/>
      <c r="Q218" s="8"/>
      <c r="R218" s="7">
        <v>225</v>
      </c>
      <c r="S218" s="8"/>
      <c r="T218" s="7">
        <f>ROUND((P218-R218),5)</f>
        <v>-225</v>
      </c>
      <c r="U218" s="8"/>
      <c r="V218" s="9"/>
      <c r="W218" s="8"/>
      <c r="X218" s="7"/>
      <c r="Y218" s="8"/>
      <c r="Z218" s="7">
        <v>225</v>
      </c>
      <c r="AA218" s="8"/>
      <c r="AB218" s="7">
        <f>ROUND((X218-Z218),5)</f>
        <v>-225</v>
      </c>
      <c r="AC218" s="8"/>
      <c r="AD218" s="9"/>
      <c r="AE218" s="8"/>
      <c r="AF218" s="7"/>
      <c r="AG218" s="8"/>
      <c r="AH218" s="7">
        <v>325</v>
      </c>
      <c r="AI218" s="8"/>
      <c r="AJ218" s="7">
        <f>ROUND((AF218-AH218),5)</f>
        <v>-325</v>
      </c>
      <c r="AK218" s="8"/>
      <c r="AL218" s="9"/>
      <c r="AM218" s="8"/>
      <c r="AN218" s="7"/>
      <c r="AO218" s="8"/>
      <c r="AP218" s="7">
        <v>225</v>
      </c>
      <c r="AQ218" s="8"/>
      <c r="AR218" s="7">
        <f>ROUND((AN218-AP218),5)</f>
        <v>-225</v>
      </c>
      <c r="AS218" s="8"/>
      <c r="AT218" s="9"/>
      <c r="AU218" s="8"/>
      <c r="AV218" s="7"/>
      <c r="AW218" s="8"/>
      <c r="AX218" s="7">
        <v>225</v>
      </c>
      <c r="AY218" s="8"/>
      <c r="AZ218" s="7">
        <f>ROUND((AV218-AX218),5)</f>
        <v>-225</v>
      </c>
      <c r="BA218" s="8"/>
      <c r="BB218" s="9"/>
      <c r="BC218" s="8"/>
      <c r="BD218" s="7"/>
      <c r="BE218" s="8"/>
      <c r="BF218" s="7">
        <v>225</v>
      </c>
      <c r="BG218" s="8"/>
      <c r="BH218" s="7">
        <f>ROUND((BD218-BF218),5)</f>
        <v>-225</v>
      </c>
      <c r="BI218" s="8"/>
      <c r="BJ218" s="9"/>
      <c r="BK218" s="8"/>
      <c r="BL218" s="7"/>
      <c r="BM218" s="8"/>
      <c r="BN218" s="7">
        <v>225</v>
      </c>
      <c r="BO218" s="8"/>
      <c r="BP218" s="7">
        <f>ROUND((BL218-BN218),5)</f>
        <v>-225</v>
      </c>
      <c r="BQ218" s="8"/>
      <c r="BR218" s="9"/>
      <c r="BS218" s="8"/>
      <c r="BT218" s="7"/>
      <c r="BU218" s="8"/>
      <c r="BV218" s="7">
        <v>225</v>
      </c>
      <c r="BW218" s="8"/>
      <c r="BX218" s="7">
        <f>ROUND((BT218-BV218),5)</f>
        <v>-225</v>
      </c>
      <c r="BY218" s="8"/>
      <c r="BZ218" s="9"/>
      <c r="CA218" s="8"/>
      <c r="CB218" s="7"/>
      <c r="CC218" s="8"/>
      <c r="CD218" s="7">
        <v>90.32</v>
      </c>
      <c r="CE218" s="8"/>
      <c r="CF218" s="7">
        <f>ROUND((CB218-CD218),5)</f>
        <v>-90.32</v>
      </c>
      <c r="CG218" s="8"/>
      <c r="CH218" s="9"/>
      <c r="CI218" s="8"/>
      <c r="CJ218" s="7"/>
      <c r="CK218" s="8"/>
      <c r="CL218" s="7">
        <f>ROUND(J218+R218+Z218+AH218+AP218+AX218+BF218+BN218+BV218+CD218,5)</f>
        <v>2215.3200000000002</v>
      </c>
      <c r="CM218" s="8"/>
      <c r="CN218" s="7">
        <f>ROUND((CJ218-CL218),5)</f>
        <v>-2215.3200000000002</v>
      </c>
      <c r="CO218" s="8"/>
      <c r="CP218" s="9"/>
    </row>
    <row r="219" spans="1:94" x14ac:dyDescent="0.3">
      <c r="A219" s="2"/>
      <c r="B219" s="2"/>
      <c r="C219" s="2"/>
      <c r="D219" s="2"/>
      <c r="E219" s="2"/>
      <c r="F219" s="2" t="s">
        <v>231</v>
      </c>
      <c r="G219" s="2"/>
      <c r="H219" s="7">
        <v>2616.89</v>
      </c>
      <c r="I219" s="8"/>
      <c r="J219" s="7">
        <v>5025</v>
      </c>
      <c r="K219" s="8"/>
      <c r="L219" s="7">
        <f>ROUND((H219-J219),5)</f>
        <v>-2408.11</v>
      </c>
      <c r="M219" s="8"/>
      <c r="N219" s="9">
        <f>ROUND(IF(J219=0, IF(H219=0, 0, 1), H219/J219),5)</f>
        <v>0.52076999999999996</v>
      </c>
      <c r="O219" s="8"/>
      <c r="P219" s="7">
        <v>2839.97</v>
      </c>
      <c r="Q219" s="8"/>
      <c r="R219" s="7">
        <v>5025</v>
      </c>
      <c r="S219" s="8"/>
      <c r="T219" s="7">
        <f>ROUND((P219-R219),5)</f>
        <v>-2185.0300000000002</v>
      </c>
      <c r="U219" s="8"/>
      <c r="V219" s="9">
        <f>ROUND(IF(R219=0, IF(P219=0, 0, 1), P219/R219),5)</f>
        <v>0.56516999999999995</v>
      </c>
      <c r="W219" s="8"/>
      <c r="X219" s="7"/>
      <c r="Y219" s="8"/>
      <c r="Z219" s="7">
        <v>5025</v>
      </c>
      <c r="AA219" s="8"/>
      <c r="AB219" s="7">
        <f>ROUND((X219-Z219),5)</f>
        <v>-5025</v>
      </c>
      <c r="AC219" s="8"/>
      <c r="AD219" s="9"/>
      <c r="AE219" s="8"/>
      <c r="AF219" s="7">
        <v>5442.38</v>
      </c>
      <c r="AG219" s="8"/>
      <c r="AH219" s="7">
        <v>5025</v>
      </c>
      <c r="AI219" s="8"/>
      <c r="AJ219" s="7">
        <f>ROUND((AF219-AH219),5)</f>
        <v>417.38</v>
      </c>
      <c r="AK219" s="8"/>
      <c r="AL219" s="9">
        <f>ROUND(IF(AH219=0, IF(AF219=0, 0, 1), AF219/AH219),5)</f>
        <v>1.0830599999999999</v>
      </c>
      <c r="AM219" s="8"/>
      <c r="AN219" s="7">
        <v>2724.81</v>
      </c>
      <c r="AO219" s="8"/>
      <c r="AP219" s="7">
        <v>5025</v>
      </c>
      <c r="AQ219" s="8"/>
      <c r="AR219" s="7">
        <f>ROUND((AN219-AP219),5)</f>
        <v>-2300.19</v>
      </c>
      <c r="AS219" s="8"/>
      <c r="AT219" s="9">
        <f>ROUND(IF(AP219=0, IF(AN219=0, 0, 1), AN219/AP219),5)</f>
        <v>0.54225000000000001</v>
      </c>
      <c r="AU219" s="8"/>
      <c r="AV219" s="7">
        <v>94.12</v>
      </c>
      <c r="AW219" s="8"/>
      <c r="AX219" s="7">
        <v>5025</v>
      </c>
      <c r="AY219" s="8"/>
      <c r="AZ219" s="7">
        <f>ROUND((AV219-AX219),5)</f>
        <v>-4930.88</v>
      </c>
      <c r="BA219" s="8"/>
      <c r="BB219" s="9">
        <f>ROUND(IF(AX219=0, IF(AV219=0, 0, 1), AV219/AX219),5)</f>
        <v>1.873E-2</v>
      </c>
      <c r="BC219" s="8"/>
      <c r="BD219" s="7">
        <v>7107.79</v>
      </c>
      <c r="BE219" s="8"/>
      <c r="BF219" s="7">
        <v>5025</v>
      </c>
      <c r="BG219" s="8"/>
      <c r="BH219" s="7">
        <f>ROUND((BD219-BF219),5)</f>
        <v>2082.79</v>
      </c>
      <c r="BI219" s="8"/>
      <c r="BJ219" s="9">
        <f>ROUND(IF(BF219=0, IF(BD219=0, 0, 1), BD219/BF219),5)</f>
        <v>1.41449</v>
      </c>
      <c r="BK219" s="8"/>
      <c r="BL219" s="7">
        <v>2417.5300000000002</v>
      </c>
      <c r="BM219" s="8"/>
      <c r="BN219" s="7">
        <v>5025</v>
      </c>
      <c r="BO219" s="8"/>
      <c r="BP219" s="7">
        <f>ROUND((BL219-BN219),5)</f>
        <v>-2607.4699999999998</v>
      </c>
      <c r="BQ219" s="8"/>
      <c r="BR219" s="9">
        <f>ROUND(IF(BN219=0, IF(BL219=0, 0, 1), BL219/BN219),5)</f>
        <v>0.48110000000000003</v>
      </c>
      <c r="BS219" s="8"/>
      <c r="BT219" s="7">
        <v>94.12</v>
      </c>
      <c r="BU219" s="8"/>
      <c r="BV219" s="7">
        <v>5025</v>
      </c>
      <c r="BW219" s="8"/>
      <c r="BX219" s="7">
        <f>ROUND((BT219-BV219),5)</f>
        <v>-4930.88</v>
      </c>
      <c r="BY219" s="8"/>
      <c r="BZ219" s="9">
        <f>ROUND(IF(BV219=0, IF(BT219=0, 0, 1), BT219/BV219),5)</f>
        <v>1.873E-2</v>
      </c>
      <c r="CA219" s="8"/>
      <c r="CB219" s="7"/>
      <c r="CC219" s="8"/>
      <c r="CD219" s="7">
        <v>1296.77</v>
      </c>
      <c r="CE219" s="8"/>
      <c r="CF219" s="7">
        <f>ROUND((CB219-CD219),5)</f>
        <v>-1296.77</v>
      </c>
      <c r="CG219" s="8"/>
      <c r="CH219" s="9"/>
      <c r="CI219" s="8"/>
      <c r="CJ219" s="7">
        <f>ROUND(H219+P219+X219+AF219+AN219+AV219+BD219+BL219+BT219+CB219,5)</f>
        <v>23337.61</v>
      </c>
      <c r="CK219" s="8"/>
      <c r="CL219" s="7">
        <f>ROUND(J219+R219+Z219+AH219+AP219+AX219+BF219+BN219+BV219+CD219,5)</f>
        <v>46521.77</v>
      </c>
      <c r="CM219" s="8"/>
      <c r="CN219" s="7">
        <f>ROUND((CJ219-CL219),5)</f>
        <v>-23184.16</v>
      </c>
      <c r="CO219" s="8"/>
      <c r="CP219" s="9">
        <f>ROUND(IF(CL219=0, IF(CJ219=0, 0, 1), CJ219/CL219),5)</f>
        <v>0.50165000000000004</v>
      </c>
    </row>
    <row r="220" spans="1:94" x14ac:dyDescent="0.3">
      <c r="A220" s="2"/>
      <c r="B220" s="2"/>
      <c r="C220" s="2"/>
      <c r="D220" s="2"/>
      <c r="E220" s="2"/>
      <c r="F220" s="2" t="s">
        <v>232</v>
      </c>
      <c r="G220" s="2"/>
      <c r="H220" s="7"/>
      <c r="I220" s="8"/>
      <c r="J220" s="7"/>
      <c r="K220" s="8"/>
      <c r="L220" s="7"/>
      <c r="M220" s="8"/>
      <c r="N220" s="9"/>
      <c r="O220" s="8"/>
      <c r="P220" s="7"/>
      <c r="Q220" s="8"/>
      <c r="R220" s="7"/>
      <c r="S220" s="8"/>
      <c r="T220" s="7"/>
      <c r="U220" s="8"/>
      <c r="V220" s="9"/>
      <c r="W220" s="8"/>
      <c r="X220" s="7"/>
      <c r="Y220" s="8"/>
      <c r="Z220" s="7"/>
      <c r="AA220" s="8"/>
      <c r="AB220" s="7"/>
      <c r="AC220" s="8"/>
      <c r="AD220" s="9"/>
      <c r="AE220" s="8"/>
      <c r="AF220" s="7"/>
      <c r="AG220" s="8"/>
      <c r="AH220" s="7"/>
      <c r="AI220" s="8"/>
      <c r="AJ220" s="7"/>
      <c r="AK220" s="8"/>
      <c r="AL220" s="9"/>
      <c r="AM220" s="8"/>
      <c r="AN220" s="7"/>
      <c r="AO220" s="8"/>
      <c r="AP220" s="7"/>
      <c r="AQ220" s="8"/>
      <c r="AR220" s="7"/>
      <c r="AS220" s="8"/>
      <c r="AT220" s="9"/>
      <c r="AU220" s="8"/>
      <c r="AV220" s="7"/>
      <c r="AW220" s="8"/>
      <c r="AX220" s="7"/>
      <c r="AY220" s="8"/>
      <c r="AZ220" s="7"/>
      <c r="BA220" s="8"/>
      <c r="BB220" s="9"/>
      <c r="BC220" s="8"/>
      <c r="BD220" s="7"/>
      <c r="BE220" s="8"/>
      <c r="BF220" s="7"/>
      <c r="BG220" s="8"/>
      <c r="BH220" s="7"/>
      <c r="BI220" s="8"/>
      <c r="BJ220" s="9"/>
      <c r="BK220" s="8"/>
      <c r="BL220" s="7"/>
      <c r="BM220" s="8"/>
      <c r="BN220" s="7"/>
      <c r="BO220" s="8"/>
      <c r="BP220" s="7"/>
      <c r="BQ220" s="8"/>
      <c r="BR220" s="9"/>
      <c r="BS220" s="8"/>
      <c r="BT220" s="7"/>
      <c r="BU220" s="8"/>
      <c r="BV220" s="7"/>
      <c r="BW220" s="8"/>
      <c r="BX220" s="7"/>
      <c r="BY220" s="8"/>
      <c r="BZ220" s="9"/>
      <c r="CA220" s="8"/>
      <c r="CB220" s="7"/>
      <c r="CC220" s="8"/>
      <c r="CD220" s="7"/>
      <c r="CE220" s="8"/>
      <c r="CF220" s="7"/>
      <c r="CG220" s="8"/>
      <c r="CH220" s="9"/>
      <c r="CI220" s="8"/>
      <c r="CJ220" s="7"/>
      <c r="CK220" s="8"/>
      <c r="CL220" s="7"/>
      <c r="CM220" s="8"/>
      <c r="CN220" s="7"/>
      <c r="CO220" s="8"/>
      <c r="CP220" s="9"/>
    </row>
    <row r="221" spans="1:94" hidden="1" x14ac:dyDescent="0.3">
      <c r="A221" s="2"/>
      <c r="B221" s="2"/>
      <c r="C221" s="2"/>
      <c r="D221" s="2"/>
      <c r="E221" s="2"/>
      <c r="F221" s="2" t="s">
        <v>233</v>
      </c>
      <c r="G221" s="2"/>
      <c r="H221" s="7"/>
      <c r="I221" s="8"/>
      <c r="J221" s="7"/>
      <c r="K221" s="8"/>
      <c r="L221" s="7"/>
      <c r="M221" s="8"/>
      <c r="N221" s="9"/>
      <c r="O221" s="8"/>
      <c r="P221" s="7"/>
      <c r="Q221" s="8"/>
      <c r="R221" s="7"/>
      <c r="S221" s="8"/>
      <c r="T221" s="7"/>
      <c r="U221" s="8"/>
      <c r="V221" s="9"/>
      <c r="W221" s="8"/>
      <c r="X221" s="7"/>
      <c r="Y221" s="8"/>
      <c r="Z221" s="7"/>
      <c r="AA221" s="8"/>
      <c r="AB221" s="7"/>
      <c r="AC221" s="8"/>
      <c r="AD221" s="9"/>
      <c r="AE221" s="8"/>
      <c r="AF221" s="7"/>
      <c r="AG221" s="8"/>
      <c r="AH221" s="7"/>
      <c r="AI221" s="8"/>
      <c r="AJ221" s="7"/>
      <c r="AK221" s="8"/>
      <c r="AL221" s="9"/>
      <c r="AM221" s="8"/>
      <c r="AN221" s="7"/>
      <c r="AO221" s="8"/>
      <c r="AP221" s="7"/>
      <c r="AQ221" s="8"/>
      <c r="AR221" s="7"/>
      <c r="AS221" s="8"/>
      <c r="AT221" s="9"/>
      <c r="AU221" s="8"/>
      <c r="AV221" s="7"/>
      <c r="AW221" s="8"/>
      <c r="AX221" s="7"/>
      <c r="AY221" s="8"/>
      <c r="AZ221" s="7"/>
      <c r="BA221" s="8"/>
      <c r="BB221" s="9"/>
      <c r="BC221" s="8"/>
      <c r="BD221" s="7"/>
      <c r="BE221" s="8"/>
      <c r="BF221" s="7"/>
      <c r="BG221" s="8"/>
      <c r="BH221" s="7"/>
      <c r="BI221" s="8"/>
      <c r="BJ221" s="9"/>
      <c r="BK221" s="8"/>
      <c r="BL221" s="7"/>
      <c r="BM221" s="8"/>
      <c r="BN221" s="7"/>
      <c r="BO221" s="8"/>
      <c r="BP221" s="7"/>
      <c r="BQ221" s="8"/>
      <c r="BR221" s="9"/>
      <c r="BS221" s="8"/>
      <c r="BT221" s="7"/>
      <c r="BU221" s="8"/>
      <c r="BV221" s="7"/>
      <c r="BW221" s="8"/>
      <c r="BX221" s="7"/>
      <c r="BY221" s="8"/>
      <c r="BZ221" s="9"/>
      <c r="CA221" s="8"/>
      <c r="CB221" s="7"/>
      <c r="CC221" s="8"/>
      <c r="CD221" s="7"/>
      <c r="CE221" s="8"/>
      <c r="CF221" s="7"/>
      <c r="CG221" s="8"/>
      <c r="CH221" s="9"/>
      <c r="CI221" s="8"/>
      <c r="CJ221" s="7"/>
      <c r="CK221" s="8"/>
      <c r="CL221" s="7"/>
      <c r="CM221" s="8"/>
      <c r="CN221" s="7"/>
      <c r="CO221" s="8"/>
      <c r="CP221" s="9"/>
    </row>
    <row r="222" spans="1:94" hidden="1" x14ac:dyDescent="0.3">
      <c r="A222" s="2"/>
      <c r="B222" s="2"/>
      <c r="C222" s="2"/>
      <c r="D222" s="2"/>
      <c r="E222" s="2"/>
      <c r="F222" s="2" t="s">
        <v>234</v>
      </c>
      <c r="G222" s="2"/>
      <c r="H222" s="7"/>
      <c r="I222" s="8"/>
      <c r="J222" s="7"/>
      <c r="K222" s="8"/>
      <c r="L222" s="7"/>
      <c r="M222" s="8"/>
      <c r="N222" s="9"/>
      <c r="O222" s="8"/>
      <c r="P222" s="7"/>
      <c r="Q222" s="8"/>
      <c r="R222" s="7"/>
      <c r="S222" s="8"/>
      <c r="T222" s="7"/>
      <c r="U222" s="8"/>
      <c r="V222" s="9"/>
      <c r="W222" s="8"/>
      <c r="X222" s="7"/>
      <c r="Y222" s="8"/>
      <c r="Z222" s="7"/>
      <c r="AA222" s="8"/>
      <c r="AB222" s="7"/>
      <c r="AC222" s="8"/>
      <c r="AD222" s="9"/>
      <c r="AE222" s="8"/>
      <c r="AF222" s="7"/>
      <c r="AG222" s="8"/>
      <c r="AH222" s="7"/>
      <c r="AI222" s="8"/>
      <c r="AJ222" s="7"/>
      <c r="AK222" s="8"/>
      <c r="AL222" s="9"/>
      <c r="AM222" s="8"/>
      <c r="AN222" s="7"/>
      <c r="AO222" s="8"/>
      <c r="AP222" s="7"/>
      <c r="AQ222" s="8"/>
      <c r="AR222" s="7"/>
      <c r="AS222" s="8"/>
      <c r="AT222" s="9"/>
      <c r="AU222" s="8"/>
      <c r="AV222" s="7"/>
      <c r="AW222" s="8"/>
      <c r="AX222" s="7"/>
      <c r="AY222" s="8"/>
      <c r="AZ222" s="7"/>
      <c r="BA222" s="8"/>
      <c r="BB222" s="9"/>
      <c r="BC222" s="8"/>
      <c r="BD222" s="7"/>
      <c r="BE222" s="8"/>
      <c r="BF222" s="7"/>
      <c r="BG222" s="8"/>
      <c r="BH222" s="7"/>
      <c r="BI222" s="8"/>
      <c r="BJ222" s="9"/>
      <c r="BK222" s="8"/>
      <c r="BL222" s="7"/>
      <c r="BM222" s="8"/>
      <c r="BN222" s="7"/>
      <c r="BO222" s="8"/>
      <c r="BP222" s="7"/>
      <c r="BQ222" s="8"/>
      <c r="BR222" s="9"/>
      <c r="BS222" s="8"/>
      <c r="BT222" s="7"/>
      <c r="BU222" s="8"/>
      <c r="BV222" s="7"/>
      <c r="BW222" s="8"/>
      <c r="BX222" s="7"/>
      <c r="BY222" s="8"/>
      <c r="BZ222" s="9"/>
      <c r="CA222" s="8"/>
      <c r="CB222" s="7"/>
      <c r="CC222" s="8"/>
      <c r="CD222" s="7"/>
      <c r="CE222" s="8"/>
      <c r="CF222" s="7"/>
      <c r="CG222" s="8"/>
      <c r="CH222" s="9"/>
      <c r="CI222" s="8"/>
      <c r="CJ222" s="7"/>
      <c r="CK222" s="8"/>
      <c r="CL222" s="7"/>
      <c r="CM222" s="8"/>
      <c r="CN222" s="7"/>
      <c r="CO222" s="8"/>
      <c r="CP222" s="9"/>
    </row>
    <row r="223" spans="1:94" hidden="1" x14ac:dyDescent="0.3">
      <c r="A223" s="2"/>
      <c r="B223" s="2"/>
      <c r="C223" s="2"/>
      <c r="D223" s="2"/>
      <c r="E223" s="2"/>
      <c r="F223" s="2" t="s">
        <v>235</v>
      </c>
      <c r="G223" s="2"/>
      <c r="H223" s="7"/>
      <c r="I223" s="8"/>
      <c r="J223" s="7"/>
      <c r="K223" s="8"/>
      <c r="L223" s="7"/>
      <c r="M223" s="8"/>
      <c r="N223" s="9"/>
      <c r="O223" s="8"/>
      <c r="P223" s="7"/>
      <c r="Q223" s="8"/>
      <c r="R223" s="7"/>
      <c r="S223" s="8"/>
      <c r="T223" s="7"/>
      <c r="U223" s="8"/>
      <c r="V223" s="9"/>
      <c r="W223" s="8"/>
      <c r="X223" s="7"/>
      <c r="Y223" s="8"/>
      <c r="Z223" s="7"/>
      <c r="AA223" s="8"/>
      <c r="AB223" s="7"/>
      <c r="AC223" s="8"/>
      <c r="AD223" s="9"/>
      <c r="AE223" s="8"/>
      <c r="AF223" s="7"/>
      <c r="AG223" s="8"/>
      <c r="AH223" s="7"/>
      <c r="AI223" s="8"/>
      <c r="AJ223" s="7"/>
      <c r="AK223" s="8"/>
      <c r="AL223" s="9"/>
      <c r="AM223" s="8"/>
      <c r="AN223" s="7"/>
      <c r="AO223" s="8"/>
      <c r="AP223" s="7"/>
      <c r="AQ223" s="8"/>
      <c r="AR223" s="7"/>
      <c r="AS223" s="8"/>
      <c r="AT223" s="9"/>
      <c r="AU223" s="8"/>
      <c r="AV223" s="7"/>
      <c r="AW223" s="8"/>
      <c r="AX223" s="7"/>
      <c r="AY223" s="8"/>
      <c r="AZ223" s="7"/>
      <c r="BA223" s="8"/>
      <c r="BB223" s="9"/>
      <c r="BC223" s="8"/>
      <c r="BD223" s="7"/>
      <c r="BE223" s="8"/>
      <c r="BF223" s="7"/>
      <c r="BG223" s="8"/>
      <c r="BH223" s="7"/>
      <c r="BI223" s="8"/>
      <c r="BJ223" s="9"/>
      <c r="BK223" s="8"/>
      <c r="BL223" s="7"/>
      <c r="BM223" s="8"/>
      <c r="BN223" s="7"/>
      <c r="BO223" s="8"/>
      <c r="BP223" s="7"/>
      <c r="BQ223" s="8"/>
      <c r="BR223" s="9"/>
      <c r="BS223" s="8"/>
      <c r="BT223" s="7"/>
      <c r="BU223" s="8"/>
      <c r="BV223" s="7"/>
      <c r="BW223" s="8"/>
      <c r="BX223" s="7"/>
      <c r="BY223" s="8"/>
      <c r="BZ223" s="9"/>
      <c r="CA223" s="8"/>
      <c r="CB223" s="7"/>
      <c r="CC223" s="8"/>
      <c r="CD223" s="7"/>
      <c r="CE223" s="8"/>
      <c r="CF223" s="7"/>
      <c r="CG223" s="8"/>
      <c r="CH223" s="9"/>
      <c r="CI223" s="8"/>
      <c r="CJ223" s="7"/>
      <c r="CK223" s="8"/>
      <c r="CL223" s="7"/>
      <c r="CM223" s="8"/>
      <c r="CN223" s="7"/>
      <c r="CO223" s="8"/>
      <c r="CP223" s="9"/>
    </row>
    <row r="224" spans="1:94" x14ac:dyDescent="0.3">
      <c r="A224" s="2"/>
      <c r="B224" s="2"/>
      <c r="C224" s="2"/>
      <c r="D224" s="2"/>
      <c r="E224" s="2"/>
      <c r="F224" s="2" t="s">
        <v>236</v>
      </c>
      <c r="G224" s="2"/>
      <c r="H224" s="7"/>
      <c r="I224" s="8"/>
      <c r="J224" s="7"/>
      <c r="K224" s="8"/>
      <c r="L224" s="7"/>
      <c r="M224" s="8"/>
      <c r="N224" s="9"/>
      <c r="O224" s="8"/>
      <c r="P224" s="7">
        <v>6428</v>
      </c>
      <c r="Q224" s="8"/>
      <c r="R224" s="7"/>
      <c r="S224" s="8"/>
      <c r="T224" s="7">
        <f t="shared" ref="T224:T229" si="25">ROUND((P224-R224),5)</f>
        <v>6428</v>
      </c>
      <c r="U224" s="8"/>
      <c r="V224" s="9">
        <f>ROUND(IF(R224=0, IF(P224=0, 0, 1), P224/R224),5)</f>
        <v>1</v>
      </c>
      <c r="W224" s="8"/>
      <c r="X224" s="7"/>
      <c r="Y224" s="8"/>
      <c r="Z224" s="7"/>
      <c r="AA224" s="8"/>
      <c r="AB224" s="7"/>
      <c r="AC224" s="8"/>
      <c r="AD224" s="9"/>
      <c r="AE224" s="8"/>
      <c r="AF224" s="7"/>
      <c r="AG224" s="8"/>
      <c r="AH224" s="7"/>
      <c r="AI224" s="8"/>
      <c r="AJ224" s="7"/>
      <c r="AK224" s="8"/>
      <c r="AL224" s="9"/>
      <c r="AM224" s="8"/>
      <c r="AN224" s="7"/>
      <c r="AO224" s="8"/>
      <c r="AP224" s="7"/>
      <c r="AQ224" s="8"/>
      <c r="AR224" s="7"/>
      <c r="AS224" s="8"/>
      <c r="AT224" s="9"/>
      <c r="AU224" s="8"/>
      <c r="AV224" s="7"/>
      <c r="AW224" s="8"/>
      <c r="AX224" s="7"/>
      <c r="AY224" s="8"/>
      <c r="AZ224" s="7"/>
      <c r="BA224" s="8"/>
      <c r="BB224" s="9"/>
      <c r="BC224" s="8"/>
      <c r="BD224" s="7"/>
      <c r="BE224" s="8"/>
      <c r="BF224" s="7"/>
      <c r="BG224" s="8"/>
      <c r="BH224" s="7"/>
      <c r="BI224" s="8"/>
      <c r="BJ224" s="9"/>
      <c r="BK224" s="8"/>
      <c r="BL224" s="7"/>
      <c r="BM224" s="8"/>
      <c r="BN224" s="7"/>
      <c r="BO224" s="8"/>
      <c r="BP224" s="7"/>
      <c r="BQ224" s="8"/>
      <c r="BR224" s="9"/>
      <c r="BS224" s="8"/>
      <c r="BT224" s="7">
        <v>59.95</v>
      </c>
      <c r="BU224" s="8"/>
      <c r="BV224" s="7"/>
      <c r="BW224" s="8"/>
      <c r="BX224" s="7">
        <f>ROUND((BT224-BV224),5)</f>
        <v>59.95</v>
      </c>
      <c r="BY224" s="8"/>
      <c r="BZ224" s="9">
        <f>ROUND(IF(BV224=0, IF(BT224=0, 0, 1), BT224/BV224),5)</f>
        <v>1</v>
      </c>
      <c r="CA224" s="8"/>
      <c r="CB224" s="7"/>
      <c r="CC224" s="8"/>
      <c r="CD224" s="7"/>
      <c r="CE224" s="8"/>
      <c r="CF224" s="7"/>
      <c r="CG224" s="8"/>
      <c r="CH224" s="9"/>
      <c r="CI224" s="8"/>
      <c r="CJ224" s="7">
        <f t="shared" ref="CJ224:CJ230" si="26">ROUND(H224+P224+X224+AF224+AN224+AV224+BD224+BL224+BT224+CB224,5)</f>
        <v>6487.95</v>
      </c>
      <c r="CK224" s="8"/>
      <c r="CL224" s="7"/>
      <c r="CM224" s="8"/>
      <c r="CN224" s="7">
        <f t="shared" ref="CN224:CN230" si="27">ROUND((CJ224-CL224),5)</f>
        <v>6487.95</v>
      </c>
      <c r="CO224" s="8"/>
      <c r="CP224" s="9">
        <f t="shared" ref="CP224:CP230" si="28">ROUND(IF(CL224=0, IF(CJ224=0, 0, 1), CJ224/CL224),5)</f>
        <v>1</v>
      </c>
    </row>
    <row r="225" spans="1:94" x14ac:dyDescent="0.3">
      <c r="A225" s="2"/>
      <c r="B225" s="2"/>
      <c r="C225" s="2"/>
      <c r="D225" s="2"/>
      <c r="E225" s="2"/>
      <c r="F225" s="2" t="s">
        <v>237</v>
      </c>
      <c r="G225" s="2"/>
      <c r="H225" s="7"/>
      <c r="I225" s="8"/>
      <c r="J225" s="7"/>
      <c r="K225" s="8"/>
      <c r="L225" s="7"/>
      <c r="M225" s="8"/>
      <c r="N225" s="9"/>
      <c r="O225" s="8"/>
      <c r="P225" s="7">
        <v>2900</v>
      </c>
      <c r="Q225" s="8"/>
      <c r="R225" s="7"/>
      <c r="S225" s="8"/>
      <c r="T225" s="7">
        <f t="shared" si="25"/>
        <v>2900</v>
      </c>
      <c r="U225" s="8"/>
      <c r="V225" s="9">
        <f>ROUND(IF(R225=0, IF(P225=0, 0, 1), P225/R225),5)</f>
        <v>1</v>
      </c>
      <c r="W225" s="8"/>
      <c r="X225" s="7"/>
      <c r="Y225" s="8"/>
      <c r="Z225" s="7">
        <v>2400</v>
      </c>
      <c r="AA225" s="8"/>
      <c r="AB225" s="7">
        <f>ROUND((X225-Z225),5)</f>
        <v>-2400</v>
      </c>
      <c r="AC225" s="8"/>
      <c r="AD225" s="9"/>
      <c r="AE225" s="8"/>
      <c r="AF225" s="7"/>
      <c r="AG225" s="8"/>
      <c r="AH225" s="7"/>
      <c r="AI225" s="8"/>
      <c r="AJ225" s="7"/>
      <c r="AK225" s="8"/>
      <c r="AL225" s="9"/>
      <c r="AM225" s="8"/>
      <c r="AN225" s="7"/>
      <c r="AO225" s="8"/>
      <c r="AP225" s="7"/>
      <c r="AQ225" s="8"/>
      <c r="AR225" s="7"/>
      <c r="AS225" s="8"/>
      <c r="AT225" s="9"/>
      <c r="AU225" s="8"/>
      <c r="AV225" s="7"/>
      <c r="AW225" s="8"/>
      <c r="AX225" s="7"/>
      <c r="AY225" s="8"/>
      <c r="AZ225" s="7"/>
      <c r="BA225" s="8"/>
      <c r="BB225" s="9"/>
      <c r="BC225" s="8"/>
      <c r="BD225" s="7"/>
      <c r="BE225" s="8"/>
      <c r="BF225" s="7"/>
      <c r="BG225" s="8"/>
      <c r="BH225" s="7"/>
      <c r="BI225" s="8"/>
      <c r="BJ225" s="9"/>
      <c r="BK225" s="8"/>
      <c r="BL225" s="7"/>
      <c r="BM225" s="8"/>
      <c r="BN225" s="7"/>
      <c r="BO225" s="8"/>
      <c r="BP225" s="7"/>
      <c r="BQ225" s="8"/>
      <c r="BR225" s="9"/>
      <c r="BS225" s="8"/>
      <c r="BT225" s="7"/>
      <c r="BU225" s="8"/>
      <c r="BV225" s="7"/>
      <c r="BW225" s="8"/>
      <c r="BX225" s="7"/>
      <c r="BY225" s="8"/>
      <c r="BZ225" s="9"/>
      <c r="CA225" s="8"/>
      <c r="CB225" s="7"/>
      <c r="CC225" s="8"/>
      <c r="CD225" s="7"/>
      <c r="CE225" s="8"/>
      <c r="CF225" s="7"/>
      <c r="CG225" s="8"/>
      <c r="CH225" s="9"/>
      <c r="CI225" s="8"/>
      <c r="CJ225" s="7">
        <f t="shared" si="26"/>
        <v>2900</v>
      </c>
      <c r="CK225" s="8"/>
      <c r="CL225" s="7">
        <f t="shared" ref="CL225:CL230" si="29">ROUND(J225+R225+Z225+AH225+AP225+AX225+BF225+BN225+BV225+CD225,5)</f>
        <v>2400</v>
      </c>
      <c r="CM225" s="8"/>
      <c r="CN225" s="7">
        <f t="shared" si="27"/>
        <v>500</v>
      </c>
      <c r="CO225" s="8"/>
      <c r="CP225" s="9">
        <f t="shared" si="28"/>
        <v>1.2083299999999999</v>
      </c>
    </row>
    <row r="226" spans="1:94" x14ac:dyDescent="0.3">
      <c r="A226" s="2"/>
      <c r="B226" s="2"/>
      <c r="C226" s="2"/>
      <c r="D226" s="2"/>
      <c r="E226" s="2"/>
      <c r="F226" s="2" t="s">
        <v>238</v>
      </c>
      <c r="G226" s="2"/>
      <c r="H226" s="7">
        <v>161.72999999999999</v>
      </c>
      <c r="I226" s="8"/>
      <c r="J226" s="7">
        <v>100</v>
      </c>
      <c r="K226" s="8"/>
      <c r="L226" s="7">
        <f>ROUND((H226-J226),5)</f>
        <v>61.73</v>
      </c>
      <c r="M226" s="8"/>
      <c r="N226" s="9">
        <f>ROUND(IF(J226=0, IF(H226=0, 0, 1), H226/J226),5)</f>
        <v>1.6173</v>
      </c>
      <c r="O226" s="8"/>
      <c r="P226" s="7"/>
      <c r="Q226" s="8"/>
      <c r="R226" s="7">
        <v>125</v>
      </c>
      <c r="S226" s="8"/>
      <c r="T226" s="7">
        <f t="shared" si="25"/>
        <v>-125</v>
      </c>
      <c r="U226" s="8"/>
      <c r="V226" s="9"/>
      <c r="W226" s="8"/>
      <c r="X226" s="7"/>
      <c r="Y226" s="8"/>
      <c r="Z226" s="7"/>
      <c r="AA226" s="8"/>
      <c r="AB226" s="7"/>
      <c r="AC226" s="8"/>
      <c r="AD226" s="9"/>
      <c r="AE226" s="8"/>
      <c r="AF226" s="7">
        <v>112.13</v>
      </c>
      <c r="AG226" s="8"/>
      <c r="AH226" s="7">
        <v>150</v>
      </c>
      <c r="AI226" s="8"/>
      <c r="AJ226" s="7">
        <f>ROUND((AF226-AH226),5)</f>
        <v>-37.869999999999997</v>
      </c>
      <c r="AK226" s="8"/>
      <c r="AL226" s="9">
        <f>ROUND(IF(AH226=0, IF(AF226=0, 0, 1), AF226/AH226),5)</f>
        <v>0.74753000000000003</v>
      </c>
      <c r="AM226" s="8"/>
      <c r="AN226" s="7">
        <v>420</v>
      </c>
      <c r="AO226" s="8"/>
      <c r="AP226" s="7">
        <v>200</v>
      </c>
      <c r="AQ226" s="8"/>
      <c r="AR226" s="7">
        <f>ROUND((AN226-AP226),5)</f>
        <v>220</v>
      </c>
      <c r="AS226" s="8"/>
      <c r="AT226" s="9">
        <f>ROUND(IF(AP226=0, IF(AN226=0, 0, 1), AN226/AP226),5)</f>
        <v>2.1</v>
      </c>
      <c r="AU226" s="8"/>
      <c r="AV226" s="7">
        <v>147.32</v>
      </c>
      <c r="AW226" s="8"/>
      <c r="AX226" s="7">
        <v>100</v>
      </c>
      <c r="AY226" s="8"/>
      <c r="AZ226" s="7">
        <f>ROUND((AV226-AX226),5)</f>
        <v>47.32</v>
      </c>
      <c r="BA226" s="8"/>
      <c r="BB226" s="9">
        <f>ROUND(IF(AX226=0, IF(AV226=0, 0, 1), AV226/AX226),5)</f>
        <v>1.4732000000000001</v>
      </c>
      <c r="BC226" s="8"/>
      <c r="BD226" s="7">
        <v>1522.34</v>
      </c>
      <c r="BE226" s="8"/>
      <c r="BF226" s="7">
        <v>150</v>
      </c>
      <c r="BG226" s="8"/>
      <c r="BH226" s="7">
        <f>ROUND((BD226-BF226),5)</f>
        <v>1372.34</v>
      </c>
      <c r="BI226" s="8"/>
      <c r="BJ226" s="9">
        <f>ROUND(IF(BF226=0, IF(BD226=0, 0, 1), BD226/BF226),5)</f>
        <v>10.14893</v>
      </c>
      <c r="BK226" s="8"/>
      <c r="BL226" s="7">
        <v>284.60000000000002</v>
      </c>
      <c r="BM226" s="8"/>
      <c r="BN226" s="7">
        <v>125</v>
      </c>
      <c r="BO226" s="8"/>
      <c r="BP226" s="7">
        <f>ROUND((BL226-BN226),5)</f>
        <v>159.6</v>
      </c>
      <c r="BQ226" s="8"/>
      <c r="BR226" s="9">
        <f>ROUND(IF(BN226=0, IF(BL226=0, 0, 1), BL226/BN226),5)</f>
        <v>2.2768000000000002</v>
      </c>
      <c r="BS226" s="8"/>
      <c r="BT226" s="7">
        <v>160.76</v>
      </c>
      <c r="BU226" s="8"/>
      <c r="BV226" s="7"/>
      <c r="BW226" s="8"/>
      <c r="BX226" s="7">
        <f>ROUND((BT226-BV226),5)</f>
        <v>160.76</v>
      </c>
      <c r="BY226" s="8"/>
      <c r="BZ226" s="9">
        <f>ROUND(IF(BV226=0, IF(BT226=0, 0, 1), BT226/BV226),5)</f>
        <v>1</v>
      </c>
      <c r="CA226" s="8"/>
      <c r="CB226" s="7"/>
      <c r="CC226" s="8"/>
      <c r="CD226" s="7"/>
      <c r="CE226" s="8"/>
      <c r="CF226" s="7"/>
      <c r="CG226" s="8"/>
      <c r="CH226" s="9"/>
      <c r="CI226" s="8"/>
      <c r="CJ226" s="7">
        <f t="shared" si="26"/>
        <v>2808.88</v>
      </c>
      <c r="CK226" s="8"/>
      <c r="CL226" s="7">
        <f t="shared" si="29"/>
        <v>950</v>
      </c>
      <c r="CM226" s="8"/>
      <c r="CN226" s="7">
        <f t="shared" si="27"/>
        <v>1858.88</v>
      </c>
      <c r="CO226" s="8"/>
      <c r="CP226" s="9">
        <f t="shared" si="28"/>
        <v>2.9567199999999998</v>
      </c>
    </row>
    <row r="227" spans="1:94" x14ac:dyDescent="0.3">
      <c r="A227" s="2"/>
      <c r="B227" s="2"/>
      <c r="C227" s="2"/>
      <c r="D227" s="2"/>
      <c r="E227" s="2"/>
      <c r="F227" s="2" t="s">
        <v>239</v>
      </c>
      <c r="G227" s="2"/>
      <c r="H227" s="7">
        <v>1820.48</v>
      </c>
      <c r="I227" s="8"/>
      <c r="J227" s="7">
        <v>1353</v>
      </c>
      <c r="K227" s="8"/>
      <c r="L227" s="7">
        <f>ROUND((H227-J227),5)</f>
        <v>467.48</v>
      </c>
      <c r="M227" s="8"/>
      <c r="N227" s="9">
        <f>ROUND(IF(J227=0, IF(H227=0, 0, 1), H227/J227),5)</f>
        <v>1.34551</v>
      </c>
      <c r="O227" s="8"/>
      <c r="P227" s="7">
        <v>1146.8900000000001</v>
      </c>
      <c r="Q227" s="8"/>
      <c r="R227" s="7">
        <v>1354</v>
      </c>
      <c r="S227" s="8"/>
      <c r="T227" s="7">
        <f t="shared" si="25"/>
        <v>-207.11</v>
      </c>
      <c r="U227" s="8"/>
      <c r="V227" s="9">
        <f>ROUND(IF(R227=0, IF(P227=0, 0, 1), P227/R227),5)</f>
        <v>0.84704000000000002</v>
      </c>
      <c r="W227" s="8"/>
      <c r="X227" s="7">
        <v>999.94</v>
      </c>
      <c r="Y227" s="8"/>
      <c r="Z227" s="7">
        <v>1354</v>
      </c>
      <c r="AA227" s="8"/>
      <c r="AB227" s="7">
        <f>ROUND((X227-Z227),5)</f>
        <v>-354.06</v>
      </c>
      <c r="AC227" s="8"/>
      <c r="AD227" s="9">
        <f>ROUND(IF(Z227=0, IF(X227=0, 0, 1), X227/Z227),5)</f>
        <v>0.73851</v>
      </c>
      <c r="AE227" s="8"/>
      <c r="AF227" s="7">
        <v>804.37</v>
      </c>
      <c r="AG227" s="8"/>
      <c r="AH227" s="7">
        <v>1354</v>
      </c>
      <c r="AI227" s="8"/>
      <c r="AJ227" s="7">
        <f>ROUND((AF227-AH227),5)</f>
        <v>-549.63</v>
      </c>
      <c r="AK227" s="8"/>
      <c r="AL227" s="9">
        <f>ROUND(IF(AH227=0, IF(AF227=0, 0, 1), AF227/AH227),5)</f>
        <v>0.59406999999999999</v>
      </c>
      <c r="AM227" s="8"/>
      <c r="AN227" s="7">
        <v>944</v>
      </c>
      <c r="AO227" s="8"/>
      <c r="AP227" s="7">
        <v>1354</v>
      </c>
      <c r="AQ227" s="8"/>
      <c r="AR227" s="7">
        <f>ROUND((AN227-AP227),5)</f>
        <v>-410</v>
      </c>
      <c r="AS227" s="8"/>
      <c r="AT227" s="9">
        <f>ROUND(IF(AP227=0, IF(AN227=0, 0, 1), AN227/AP227),5)</f>
        <v>0.69718999999999998</v>
      </c>
      <c r="AU227" s="8"/>
      <c r="AV227" s="7">
        <v>828.93</v>
      </c>
      <c r="AW227" s="8"/>
      <c r="AX227" s="7">
        <v>1354</v>
      </c>
      <c r="AY227" s="8"/>
      <c r="AZ227" s="7">
        <f>ROUND((AV227-AX227),5)</f>
        <v>-525.07000000000005</v>
      </c>
      <c r="BA227" s="8"/>
      <c r="BB227" s="9">
        <f>ROUND(IF(AX227=0, IF(AV227=0, 0, 1), AV227/AX227),5)</f>
        <v>0.61221000000000003</v>
      </c>
      <c r="BC227" s="8"/>
      <c r="BD227" s="7">
        <v>837.48</v>
      </c>
      <c r="BE227" s="8"/>
      <c r="BF227" s="7">
        <v>1355</v>
      </c>
      <c r="BG227" s="8"/>
      <c r="BH227" s="7">
        <f>ROUND((BD227-BF227),5)</f>
        <v>-517.52</v>
      </c>
      <c r="BI227" s="8"/>
      <c r="BJ227" s="9">
        <f>ROUND(IF(BF227=0, IF(BD227=0, 0, 1), BD227/BF227),5)</f>
        <v>0.61807000000000001</v>
      </c>
      <c r="BK227" s="8"/>
      <c r="BL227" s="7">
        <v>707.36</v>
      </c>
      <c r="BM227" s="8"/>
      <c r="BN227" s="7">
        <v>1355</v>
      </c>
      <c r="BO227" s="8"/>
      <c r="BP227" s="7">
        <f>ROUND((BL227-BN227),5)</f>
        <v>-647.64</v>
      </c>
      <c r="BQ227" s="8"/>
      <c r="BR227" s="9">
        <f>ROUND(IF(BN227=0, IF(BL227=0, 0, 1), BL227/BN227),5)</f>
        <v>0.52203999999999995</v>
      </c>
      <c r="BS227" s="8"/>
      <c r="BT227" s="7">
        <v>565.4</v>
      </c>
      <c r="BU227" s="8"/>
      <c r="BV227" s="7">
        <v>1355</v>
      </c>
      <c r="BW227" s="8"/>
      <c r="BX227" s="7">
        <f>ROUND((BT227-BV227),5)</f>
        <v>-789.6</v>
      </c>
      <c r="BY227" s="8"/>
      <c r="BZ227" s="9">
        <f>ROUND(IF(BV227=0, IF(BT227=0, 0, 1), BT227/BV227),5)</f>
        <v>0.41726999999999997</v>
      </c>
      <c r="CA227" s="8"/>
      <c r="CB227" s="7">
        <v>154.69</v>
      </c>
      <c r="CC227" s="8"/>
      <c r="CD227" s="7">
        <v>349.42</v>
      </c>
      <c r="CE227" s="8"/>
      <c r="CF227" s="7">
        <f>ROUND((CB227-CD227),5)</f>
        <v>-194.73</v>
      </c>
      <c r="CG227" s="8"/>
      <c r="CH227" s="9">
        <f>ROUND(IF(CD227=0, IF(CB227=0, 0, 1), CB227/CD227),5)</f>
        <v>0.44270999999999999</v>
      </c>
      <c r="CI227" s="8"/>
      <c r="CJ227" s="7">
        <f t="shared" si="26"/>
        <v>8809.5400000000009</v>
      </c>
      <c r="CK227" s="8"/>
      <c r="CL227" s="7">
        <f t="shared" si="29"/>
        <v>12537.42</v>
      </c>
      <c r="CM227" s="8"/>
      <c r="CN227" s="7">
        <f t="shared" si="27"/>
        <v>-3727.88</v>
      </c>
      <c r="CO227" s="8"/>
      <c r="CP227" s="9">
        <f t="shared" si="28"/>
        <v>0.70265999999999995</v>
      </c>
    </row>
    <row r="228" spans="1:94" x14ac:dyDescent="0.3">
      <c r="A228" s="2"/>
      <c r="B228" s="2"/>
      <c r="C228" s="2"/>
      <c r="D228" s="2"/>
      <c r="E228" s="2"/>
      <c r="F228" s="2" t="s">
        <v>240</v>
      </c>
      <c r="G228" s="2"/>
      <c r="H228" s="7">
        <v>548.88</v>
      </c>
      <c r="I228" s="8"/>
      <c r="J228" s="7">
        <v>291.66000000000003</v>
      </c>
      <c r="K228" s="8"/>
      <c r="L228" s="7">
        <f>ROUND((H228-J228),5)</f>
        <v>257.22000000000003</v>
      </c>
      <c r="M228" s="8"/>
      <c r="N228" s="9">
        <f>ROUND(IF(J228=0, IF(H228=0, 0, 1), H228/J228),5)</f>
        <v>1.88192</v>
      </c>
      <c r="O228" s="8"/>
      <c r="P228" s="7">
        <v>424.03</v>
      </c>
      <c r="Q228" s="8"/>
      <c r="R228" s="7">
        <v>291.67</v>
      </c>
      <c r="S228" s="8"/>
      <c r="T228" s="7">
        <f t="shared" si="25"/>
        <v>132.36000000000001</v>
      </c>
      <c r="U228" s="8"/>
      <c r="V228" s="9">
        <f>ROUND(IF(R228=0, IF(P228=0, 0, 1), P228/R228),5)</f>
        <v>1.4538</v>
      </c>
      <c r="W228" s="8"/>
      <c r="X228" s="7"/>
      <c r="Y228" s="8"/>
      <c r="Z228" s="7">
        <v>291.66000000000003</v>
      </c>
      <c r="AA228" s="8"/>
      <c r="AB228" s="7">
        <f>ROUND((X228-Z228),5)</f>
        <v>-291.66000000000003</v>
      </c>
      <c r="AC228" s="8"/>
      <c r="AD228" s="9"/>
      <c r="AE228" s="8"/>
      <c r="AF228" s="7">
        <v>847.93</v>
      </c>
      <c r="AG228" s="8"/>
      <c r="AH228" s="7">
        <v>291.67</v>
      </c>
      <c r="AI228" s="8"/>
      <c r="AJ228" s="7">
        <f>ROUND((AF228-AH228),5)</f>
        <v>556.26</v>
      </c>
      <c r="AK228" s="8"/>
      <c r="AL228" s="9">
        <f>ROUND(IF(AH228=0, IF(AF228=0, 0, 1), AF228/AH228),5)</f>
        <v>2.9071600000000002</v>
      </c>
      <c r="AM228" s="8"/>
      <c r="AN228" s="7">
        <v>219.29</v>
      </c>
      <c r="AO228" s="8"/>
      <c r="AP228" s="7">
        <v>291.67</v>
      </c>
      <c r="AQ228" s="8"/>
      <c r="AR228" s="7">
        <f>ROUND((AN228-AP228),5)</f>
        <v>-72.38</v>
      </c>
      <c r="AS228" s="8"/>
      <c r="AT228" s="9">
        <f>ROUND(IF(AP228=0, IF(AN228=0, 0, 1), AN228/AP228),5)</f>
        <v>0.75183999999999995</v>
      </c>
      <c r="AU228" s="8"/>
      <c r="AV228" s="7">
        <v>221.4</v>
      </c>
      <c r="AW228" s="8"/>
      <c r="AX228" s="7">
        <v>291.67</v>
      </c>
      <c r="AY228" s="8"/>
      <c r="AZ228" s="7">
        <f>ROUND((AV228-AX228),5)</f>
        <v>-70.27</v>
      </c>
      <c r="BA228" s="8"/>
      <c r="BB228" s="9">
        <f>ROUND(IF(AX228=0, IF(AV228=0, 0, 1), AV228/AX228),5)</f>
        <v>0.75907999999999998</v>
      </c>
      <c r="BC228" s="8"/>
      <c r="BD228" s="7">
        <v>616.11</v>
      </c>
      <c r="BE228" s="8"/>
      <c r="BF228" s="7">
        <v>291.67</v>
      </c>
      <c r="BG228" s="8"/>
      <c r="BH228" s="7">
        <f>ROUND((BD228-BF228),5)</f>
        <v>324.44</v>
      </c>
      <c r="BI228" s="8"/>
      <c r="BJ228" s="9">
        <f>ROUND(IF(BF228=0, IF(BD228=0, 0, 1), BD228/BF228),5)</f>
        <v>2.1123500000000002</v>
      </c>
      <c r="BK228" s="8"/>
      <c r="BL228" s="7">
        <v>221.56</v>
      </c>
      <c r="BM228" s="8"/>
      <c r="BN228" s="7">
        <v>291.67</v>
      </c>
      <c r="BO228" s="8"/>
      <c r="BP228" s="7">
        <f>ROUND((BL228-BN228),5)</f>
        <v>-70.11</v>
      </c>
      <c r="BQ228" s="8"/>
      <c r="BR228" s="9">
        <f>ROUND(IF(BN228=0, IF(BL228=0, 0, 1), BL228/BN228),5)</f>
        <v>0.75963000000000003</v>
      </c>
      <c r="BS228" s="8"/>
      <c r="BT228" s="7">
        <v>214.75</v>
      </c>
      <c r="BU228" s="8"/>
      <c r="BV228" s="7">
        <v>291.67</v>
      </c>
      <c r="BW228" s="8"/>
      <c r="BX228" s="7">
        <f>ROUND((BT228-BV228),5)</f>
        <v>-76.92</v>
      </c>
      <c r="BY228" s="8"/>
      <c r="BZ228" s="9">
        <f>ROUND(IF(BV228=0, IF(BT228=0, 0, 1), BT228/BV228),5)</f>
        <v>0.73628000000000005</v>
      </c>
      <c r="CA228" s="8"/>
      <c r="CB228" s="7"/>
      <c r="CC228" s="8"/>
      <c r="CD228" s="7">
        <v>75.27</v>
      </c>
      <c r="CE228" s="8"/>
      <c r="CF228" s="7">
        <f>ROUND((CB228-CD228),5)</f>
        <v>-75.27</v>
      </c>
      <c r="CG228" s="8"/>
      <c r="CH228" s="9"/>
      <c r="CI228" s="8"/>
      <c r="CJ228" s="7">
        <f t="shared" si="26"/>
        <v>3313.95</v>
      </c>
      <c r="CK228" s="8"/>
      <c r="CL228" s="7">
        <f t="shared" si="29"/>
        <v>2700.28</v>
      </c>
      <c r="CM228" s="8"/>
      <c r="CN228" s="7">
        <f t="shared" si="27"/>
        <v>613.66999999999996</v>
      </c>
      <c r="CO228" s="8"/>
      <c r="CP228" s="9">
        <f t="shared" si="28"/>
        <v>1.22726</v>
      </c>
    </row>
    <row r="229" spans="1:94" x14ac:dyDescent="0.3">
      <c r="A229" s="2"/>
      <c r="B229" s="2"/>
      <c r="C229" s="2"/>
      <c r="D229" s="2"/>
      <c r="E229" s="2"/>
      <c r="F229" s="2" t="s">
        <v>241</v>
      </c>
      <c r="G229" s="2"/>
      <c r="H229" s="7">
        <v>250</v>
      </c>
      <c r="I229" s="8"/>
      <c r="J229" s="7">
        <v>25</v>
      </c>
      <c r="K229" s="8"/>
      <c r="L229" s="7">
        <f>ROUND((H229-J229),5)</f>
        <v>225</v>
      </c>
      <c r="M229" s="8"/>
      <c r="N229" s="9">
        <f>ROUND(IF(J229=0, IF(H229=0, 0, 1), H229/J229),5)</f>
        <v>10</v>
      </c>
      <c r="O229" s="8"/>
      <c r="P229" s="7"/>
      <c r="Q229" s="8"/>
      <c r="R229" s="7">
        <v>50</v>
      </c>
      <c r="S229" s="8"/>
      <c r="T229" s="7">
        <f t="shared" si="25"/>
        <v>-50</v>
      </c>
      <c r="U229" s="8"/>
      <c r="V229" s="9"/>
      <c r="W229" s="8"/>
      <c r="X229" s="7"/>
      <c r="Y229" s="8"/>
      <c r="Z229" s="7">
        <v>50</v>
      </c>
      <c r="AA229" s="8"/>
      <c r="AB229" s="7">
        <f>ROUND((X229-Z229),5)</f>
        <v>-50</v>
      </c>
      <c r="AC229" s="8"/>
      <c r="AD229" s="9"/>
      <c r="AE229" s="8"/>
      <c r="AF229" s="7"/>
      <c r="AG229" s="8"/>
      <c r="AH229" s="7">
        <v>50</v>
      </c>
      <c r="AI229" s="8"/>
      <c r="AJ229" s="7">
        <f>ROUND((AF229-AH229),5)</f>
        <v>-50</v>
      </c>
      <c r="AK229" s="8"/>
      <c r="AL229" s="9"/>
      <c r="AM229" s="8"/>
      <c r="AN229" s="7">
        <v>50</v>
      </c>
      <c r="AO229" s="8"/>
      <c r="AP229" s="7">
        <v>50</v>
      </c>
      <c r="AQ229" s="8"/>
      <c r="AR229" s="7"/>
      <c r="AS229" s="8"/>
      <c r="AT229" s="9">
        <f>ROUND(IF(AP229=0, IF(AN229=0, 0, 1), AN229/AP229),5)</f>
        <v>1</v>
      </c>
      <c r="AU229" s="8"/>
      <c r="AV229" s="7">
        <v>100</v>
      </c>
      <c r="AW229" s="8"/>
      <c r="AX229" s="7">
        <v>50</v>
      </c>
      <c r="AY229" s="8"/>
      <c r="AZ229" s="7">
        <f>ROUND((AV229-AX229),5)</f>
        <v>50</v>
      </c>
      <c r="BA229" s="8"/>
      <c r="BB229" s="9">
        <f>ROUND(IF(AX229=0, IF(AV229=0, 0, 1), AV229/AX229),5)</f>
        <v>2</v>
      </c>
      <c r="BC229" s="8"/>
      <c r="BD229" s="7">
        <v>100</v>
      </c>
      <c r="BE229" s="8"/>
      <c r="BF229" s="7">
        <v>25</v>
      </c>
      <c r="BG229" s="8"/>
      <c r="BH229" s="7">
        <f>ROUND((BD229-BF229),5)</f>
        <v>75</v>
      </c>
      <c r="BI229" s="8"/>
      <c r="BJ229" s="9">
        <f>ROUND(IF(BF229=0, IF(BD229=0, 0, 1), BD229/BF229),5)</f>
        <v>4</v>
      </c>
      <c r="BK229" s="8"/>
      <c r="BL229" s="7">
        <v>100</v>
      </c>
      <c r="BM229" s="8"/>
      <c r="BN229" s="7">
        <v>50</v>
      </c>
      <c r="BO229" s="8"/>
      <c r="BP229" s="7">
        <f>ROUND((BL229-BN229),5)</f>
        <v>50</v>
      </c>
      <c r="BQ229" s="8"/>
      <c r="BR229" s="9">
        <f>ROUND(IF(BN229=0, IF(BL229=0, 0, 1), BL229/BN229),5)</f>
        <v>2</v>
      </c>
      <c r="BS229" s="8"/>
      <c r="BT229" s="7"/>
      <c r="BU229" s="8"/>
      <c r="BV229" s="7">
        <v>25</v>
      </c>
      <c r="BW229" s="8"/>
      <c r="BX229" s="7">
        <f>ROUND((BT229-BV229),5)</f>
        <v>-25</v>
      </c>
      <c r="BY229" s="8"/>
      <c r="BZ229" s="9"/>
      <c r="CA229" s="8"/>
      <c r="CB229" s="7">
        <v>50</v>
      </c>
      <c r="CC229" s="8"/>
      <c r="CD229" s="7">
        <v>12.9</v>
      </c>
      <c r="CE229" s="8"/>
      <c r="CF229" s="7">
        <f>ROUND((CB229-CD229),5)</f>
        <v>37.1</v>
      </c>
      <c r="CG229" s="8"/>
      <c r="CH229" s="9">
        <f>ROUND(IF(CD229=0, IF(CB229=0, 0, 1), CB229/CD229),5)</f>
        <v>3.8759700000000001</v>
      </c>
      <c r="CI229" s="8"/>
      <c r="CJ229" s="7">
        <f t="shared" si="26"/>
        <v>650</v>
      </c>
      <c r="CK229" s="8"/>
      <c r="CL229" s="7">
        <f t="shared" si="29"/>
        <v>387.9</v>
      </c>
      <c r="CM229" s="8"/>
      <c r="CN229" s="7">
        <f t="shared" si="27"/>
        <v>262.10000000000002</v>
      </c>
      <c r="CO229" s="8"/>
      <c r="CP229" s="9">
        <f t="shared" si="28"/>
        <v>1.6756899999999999</v>
      </c>
    </row>
    <row r="230" spans="1:94" x14ac:dyDescent="0.3">
      <c r="A230" s="2"/>
      <c r="B230" s="2"/>
      <c r="C230" s="2"/>
      <c r="D230" s="2"/>
      <c r="E230" s="2"/>
      <c r="F230" s="2" t="s">
        <v>242</v>
      </c>
      <c r="G230" s="2"/>
      <c r="H230" s="7">
        <v>199.99</v>
      </c>
      <c r="I230" s="8"/>
      <c r="J230" s="7"/>
      <c r="K230" s="8"/>
      <c r="L230" s="7">
        <f>ROUND((H230-J230),5)</f>
        <v>199.99</v>
      </c>
      <c r="M230" s="8"/>
      <c r="N230" s="9">
        <f>ROUND(IF(J230=0, IF(H230=0, 0, 1), H230/J230),5)</f>
        <v>1</v>
      </c>
      <c r="O230" s="8"/>
      <c r="P230" s="7"/>
      <c r="Q230" s="8"/>
      <c r="R230" s="7"/>
      <c r="S230" s="8"/>
      <c r="T230" s="7"/>
      <c r="U230" s="8"/>
      <c r="V230" s="9"/>
      <c r="W230" s="8"/>
      <c r="X230" s="7">
        <v>995</v>
      </c>
      <c r="Y230" s="8"/>
      <c r="Z230" s="7"/>
      <c r="AA230" s="8"/>
      <c r="AB230" s="7">
        <f>ROUND((X230-Z230),5)</f>
        <v>995</v>
      </c>
      <c r="AC230" s="8"/>
      <c r="AD230" s="9">
        <f>ROUND(IF(Z230=0, IF(X230=0, 0, 1), X230/Z230),5)</f>
        <v>1</v>
      </c>
      <c r="AE230" s="8"/>
      <c r="AF230" s="7"/>
      <c r="AG230" s="8"/>
      <c r="AH230" s="7">
        <v>200</v>
      </c>
      <c r="AI230" s="8"/>
      <c r="AJ230" s="7">
        <f>ROUND((AF230-AH230),5)</f>
        <v>-200</v>
      </c>
      <c r="AK230" s="8"/>
      <c r="AL230" s="9"/>
      <c r="AM230" s="8"/>
      <c r="AN230" s="7"/>
      <c r="AO230" s="8"/>
      <c r="AP230" s="7"/>
      <c r="AQ230" s="8"/>
      <c r="AR230" s="7"/>
      <c r="AS230" s="8"/>
      <c r="AT230" s="9"/>
      <c r="AU230" s="8"/>
      <c r="AV230" s="7"/>
      <c r="AW230" s="8"/>
      <c r="AX230" s="7">
        <v>1000</v>
      </c>
      <c r="AY230" s="8"/>
      <c r="AZ230" s="7">
        <f>ROUND((AV230-AX230),5)</f>
        <v>-1000</v>
      </c>
      <c r="BA230" s="8"/>
      <c r="BB230" s="9"/>
      <c r="BC230" s="8"/>
      <c r="BD230" s="7">
        <v>3514.93</v>
      </c>
      <c r="BE230" s="8"/>
      <c r="BF230" s="7"/>
      <c r="BG230" s="8"/>
      <c r="BH230" s="7">
        <f>ROUND((BD230-BF230),5)</f>
        <v>3514.93</v>
      </c>
      <c r="BI230" s="8"/>
      <c r="BJ230" s="9">
        <f>ROUND(IF(BF230=0, IF(BD230=0, 0, 1), BD230/BF230),5)</f>
        <v>1</v>
      </c>
      <c r="BK230" s="8"/>
      <c r="BL230" s="7">
        <v>382.8</v>
      </c>
      <c r="BM230" s="8"/>
      <c r="BN230" s="7"/>
      <c r="BO230" s="8"/>
      <c r="BP230" s="7">
        <f>ROUND((BL230-BN230),5)</f>
        <v>382.8</v>
      </c>
      <c r="BQ230" s="8"/>
      <c r="BR230" s="9">
        <f>ROUND(IF(BN230=0, IF(BL230=0, 0, 1), BL230/BN230),5)</f>
        <v>1</v>
      </c>
      <c r="BS230" s="8"/>
      <c r="BT230" s="7">
        <v>382.5</v>
      </c>
      <c r="BU230" s="8"/>
      <c r="BV230" s="7"/>
      <c r="BW230" s="8"/>
      <c r="BX230" s="7">
        <f>ROUND((BT230-BV230),5)</f>
        <v>382.5</v>
      </c>
      <c r="BY230" s="8"/>
      <c r="BZ230" s="9">
        <f>ROUND(IF(BV230=0, IF(BT230=0, 0, 1), BT230/BV230),5)</f>
        <v>1</v>
      </c>
      <c r="CA230" s="8"/>
      <c r="CB230" s="7"/>
      <c r="CC230" s="8"/>
      <c r="CD230" s="7"/>
      <c r="CE230" s="8"/>
      <c r="CF230" s="7"/>
      <c r="CG230" s="8"/>
      <c r="CH230" s="9"/>
      <c r="CI230" s="8"/>
      <c r="CJ230" s="7">
        <f t="shared" si="26"/>
        <v>5475.22</v>
      </c>
      <c r="CK230" s="8"/>
      <c r="CL230" s="7">
        <f t="shared" si="29"/>
        <v>1200</v>
      </c>
      <c r="CM230" s="8"/>
      <c r="CN230" s="7">
        <f t="shared" si="27"/>
        <v>4275.22</v>
      </c>
      <c r="CO230" s="8"/>
      <c r="CP230" s="9">
        <f t="shared" si="28"/>
        <v>4.5626800000000003</v>
      </c>
    </row>
    <row r="231" spans="1:94" x14ac:dyDescent="0.3">
      <c r="A231" s="2"/>
      <c r="B231" s="2"/>
      <c r="C231" s="2"/>
      <c r="D231" s="2"/>
      <c r="E231" s="2"/>
      <c r="F231" s="2" t="s">
        <v>243</v>
      </c>
      <c r="G231" s="2"/>
      <c r="H231" s="7"/>
      <c r="I231" s="8"/>
      <c r="J231" s="7"/>
      <c r="K231" s="8"/>
      <c r="L231" s="7"/>
      <c r="M231" s="8"/>
      <c r="N231" s="9"/>
      <c r="O231" s="8"/>
      <c r="P231" s="7"/>
      <c r="Q231" s="8"/>
      <c r="R231" s="7"/>
      <c r="S231" s="8"/>
      <c r="T231" s="7"/>
      <c r="U231" s="8"/>
      <c r="V231" s="9"/>
      <c r="W231" s="8"/>
      <c r="X231" s="7"/>
      <c r="Y231" s="8"/>
      <c r="Z231" s="7"/>
      <c r="AA231" s="8"/>
      <c r="AB231" s="7"/>
      <c r="AC231" s="8"/>
      <c r="AD231" s="9"/>
      <c r="AE231" s="8"/>
      <c r="AF231" s="7"/>
      <c r="AG231" s="8"/>
      <c r="AH231" s="7"/>
      <c r="AI231" s="8"/>
      <c r="AJ231" s="7"/>
      <c r="AK231" s="8"/>
      <c r="AL231" s="9"/>
      <c r="AM231" s="8"/>
      <c r="AN231" s="7"/>
      <c r="AO231" s="8"/>
      <c r="AP231" s="7"/>
      <c r="AQ231" s="8"/>
      <c r="AR231" s="7"/>
      <c r="AS231" s="8"/>
      <c r="AT231" s="9"/>
      <c r="AU231" s="8"/>
      <c r="AV231" s="7"/>
      <c r="AW231" s="8"/>
      <c r="AX231" s="7"/>
      <c r="AY231" s="8"/>
      <c r="AZ231" s="7"/>
      <c r="BA231" s="8"/>
      <c r="BB231" s="9"/>
      <c r="BC231" s="8"/>
      <c r="BD231" s="7"/>
      <c r="BE231" s="8"/>
      <c r="BF231" s="7"/>
      <c r="BG231" s="8"/>
      <c r="BH231" s="7"/>
      <c r="BI231" s="8"/>
      <c r="BJ231" s="9"/>
      <c r="BK231" s="8"/>
      <c r="BL231" s="7"/>
      <c r="BM231" s="8"/>
      <c r="BN231" s="7"/>
      <c r="BO231" s="8"/>
      <c r="BP231" s="7"/>
      <c r="BQ231" s="8"/>
      <c r="BR231" s="9"/>
      <c r="BS231" s="8"/>
      <c r="BT231" s="7"/>
      <c r="BU231" s="8"/>
      <c r="BV231" s="7"/>
      <c r="BW231" s="8"/>
      <c r="BX231" s="7"/>
      <c r="BY231" s="8"/>
      <c r="BZ231" s="9"/>
      <c r="CA231" s="8"/>
      <c r="CB231" s="7"/>
      <c r="CC231" s="8"/>
      <c r="CD231" s="7"/>
      <c r="CE231" s="8"/>
      <c r="CF231" s="7"/>
      <c r="CG231" s="8"/>
      <c r="CH231" s="9"/>
      <c r="CI231" s="8"/>
      <c r="CJ231" s="7"/>
      <c r="CK231" s="8"/>
      <c r="CL231" s="7"/>
      <c r="CM231" s="8"/>
      <c r="CN231" s="7"/>
      <c r="CO231" s="8"/>
      <c r="CP231" s="9"/>
    </row>
    <row r="232" spans="1:94" x14ac:dyDescent="0.3">
      <c r="A232" s="2"/>
      <c r="B232" s="2"/>
      <c r="C232" s="2"/>
      <c r="D232" s="2"/>
      <c r="E232" s="2"/>
      <c r="F232" s="2" t="s">
        <v>244</v>
      </c>
      <c r="G232" s="2"/>
      <c r="H232" s="7"/>
      <c r="I232" s="8"/>
      <c r="J232" s="7"/>
      <c r="K232" s="8"/>
      <c r="L232" s="7"/>
      <c r="M232" s="8"/>
      <c r="N232" s="9"/>
      <c r="O232" s="8"/>
      <c r="P232" s="7"/>
      <c r="Q232" s="8"/>
      <c r="R232" s="7"/>
      <c r="S232" s="8"/>
      <c r="T232" s="7"/>
      <c r="U232" s="8"/>
      <c r="V232" s="9"/>
      <c r="W232" s="8"/>
      <c r="X232" s="7"/>
      <c r="Y232" s="8"/>
      <c r="Z232" s="7"/>
      <c r="AA232" s="8"/>
      <c r="AB232" s="7"/>
      <c r="AC232" s="8"/>
      <c r="AD232" s="9"/>
      <c r="AE232" s="8"/>
      <c r="AF232" s="7"/>
      <c r="AG232" s="8"/>
      <c r="AH232" s="7"/>
      <c r="AI232" s="8"/>
      <c r="AJ232" s="7"/>
      <c r="AK232" s="8"/>
      <c r="AL232" s="9"/>
      <c r="AM232" s="8"/>
      <c r="AN232" s="7"/>
      <c r="AO232" s="8"/>
      <c r="AP232" s="7"/>
      <c r="AQ232" s="8"/>
      <c r="AR232" s="7"/>
      <c r="AS232" s="8"/>
      <c r="AT232" s="9"/>
      <c r="AU232" s="8"/>
      <c r="AV232" s="7"/>
      <c r="AW232" s="8"/>
      <c r="AX232" s="7"/>
      <c r="AY232" s="8"/>
      <c r="AZ232" s="7"/>
      <c r="BA232" s="8"/>
      <c r="BB232" s="9"/>
      <c r="BC232" s="8"/>
      <c r="BD232" s="7"/>
      <c r="BE232" s="8"/>
      <c r="BF232" s="7"/>
      <c r="BG232" s="8"/>
      <c r="BH232" s="7"/>
      <c r="BI232" s="8"/>
      <c r="BJ232" s="9"/>
      <c r="BK232" s="8"/>
      <c r="BL232" s="7"/>
      <c r="BM232" s="8"/>
      <c r="BN232" s="7"/>
      <c r="BO232" s="8"/>
      <c r="BP232" s="7"/>
      <c r="BQ232" s="8"/>
      <c r="BR232" s="9"/>
      <c r="BS232" s="8"/>
      <c r="BT232" s="7"/>
      <c r="BU232" s="8"/>
      <c r="BV232" s="7"/>
      <c r="BW232" s="8"/>
      <c r="BX232" s="7"/>
      <c r="BY232" s="8"/>
      <c r="BZ232" s="9"/>
      <c r="CA232" s="8"/>
      <c r="CB232" s="7"/>
      <c r="CC232" s="8"/>
      <c r="CD232" s="7"/>
      <c r="CE232" s="8"/>
      <c r="CF232" s="7"/>
      <c r="CG232" s="8"/>
      <c r="CH232" s="9"/>
      <c r="CI232" s="8"/>
      <c r="CJ232" s="7"/>
      <c r="CK232" s="8"/>
      <c r="CL232" s="7"/>
      <c r="CM232" s="8"/>
      <c r="CN232" s="7"/>
      <c r="CO232" s="8"/>
      <c r="CP232" s="9"/>
    </row>
    <row r="233" spans="1:94" x14ac:dyDescent="0.3">
      <c r="A233" s="2"/>
      <c r="B233" s="2"/>
      <c r="C233" s="2"/>
      <c r="D233" s="2"/>
      <c r="E233" s="2"/>
      <c r="F233" s="2" t="s">
        <v>245</v>
      </c>
      <c r="G233" s="2"/>
      <c r="H233" s="7"/>
      <c r="I233" s="8"/>
      <c r="J233" s="7">
        <v>50</v>
      </c>
      <c r="K233" s="8"/>
      <c r="L233" s="7">
        <f>ROUND((H233-J233),5)</f>
        <v>-50</v>
      </c>
      <c r="M233" s="8"/>
      <c r="N233" s="9"/>
      <c r="O233" s="8"/>
      <c r="P233" s="7"/>
      <c r="Q233" s="8"/>
      <c r="R233" s="7">
        <v>50</v>
      </c>
      <c r="S233" s="8"/>
      <c r="T233" s="7">
        <f>ROUND((P233-R233),5)</f>
        <v>-50</v>
      </c>
      <c r="U233" s="8"/>
      <c r="V233" s="9"/>
      <c r="W233" s="8"/>
      <c r="X233" s="7"/>
      <c r="Y233" s="8"/>
      <c r="Z233" s="7">
        <v>50</v>
      </c>
      <c r="AA233" s="8"/>
      <c r="AB233" s="7">
        <f>ROUND((X233-Z233),5)</f>
        <v>-50</v>
      </c>
      <c r="AC233" s="8"/>
      <c r="AD233" s="9"/>
      <c r="AE233" s="8"/>
      <c r="AF233" s="7"/>
      <c r="AG233" s="8"/>
      <c r="AH233" s="7">
        <v>50</v>
      </c>
      <c r="AI233" s="8"/>
      <c r="AJ233" s="7">
        <f>ROUND((AF233-AH233),5)</f>
        <v>-50</v>
      </c>
      <c r="AK233" s="8"/>
      <c r="AL233" s="9"/>
      <c r="AM233" s="8"/>
      <c r="AN233" s="7"/>
      <c r="AO233" s="8"/>
      <c r="AP233" s="7">
        <v>50</v>
      </c>
      <c r="AQ233" s="8"/>
      <c r="AR233" s="7">
        <f>ROUND((AN233-AP233),5)</f>
        <v>-50</v>
      </c>
      <c r="AS233" s="8"/>
      <c r="AT233" s="9"/>
      <c r="AU233" s="8"/>
      <c r="AV233" s="7"/>
      <c r="AW233" s="8"/>
      <c r="AX233" s="7">
        <v>50</v>
      </c>
      <c r="AY233" s="8"/>
      <c r="AZ233" s="7">
        <f>ROUND((AV233-AX233),5)</f>
        <v>-50</v>
      </c>
      <c r="BA233" s="8"/>
      <c r="BB233" s="9"/>
      <c r="BC233" s="8"/>
      <c r="BD233" s="7"/>
      <c r="BE233" s="8"/>
      <c r="BF233" s="7">
        <v>50</v>
      </c>
      <c r="BG233" s="8"/>
      <c r="BH233" s="7">
        <f>ROUND((BD233-BF233),5)</f>
        <v>-50</v>
      </c>
      <c r="BI233" s="8"/>
      <c r="BJ233" s="9"/>
      <c r="BK233" s="8"/>
      <c r="BL233" s="7"/>
      <c r="BM233" s="8"/>
      <c r="BN233" s="7">
        <v>50</v>
      </c>
      <c r="BO233" s="8"/>
      <c r="BP233" s="7">
        <f>ROUND((BL233-BN233),5)</f>
        <v>-50</v>
      </c>
      <c r="BQ233" s="8"/>
      <c r="BR233" s="9"/>
      <c r="BS233" s="8"/>
      <c r="BT233" s="7"/>
      <c r="BU233" s="8"/>
      <c r="BV233" s="7">
        <v>25</v>
      </c>
      <c r="BW233" s="8"/>
      <c r="BX233" s="7">
        <f>ROUND((BT233-BV233),5)</f>
        <v>-25</v>
      </c>
      <c r="BY233" s="8"/>
      <c r="BZ233" s="9"/>
      <c r="CA233" s="8"/>
      <c r="CB233" s="7"/>
      <c r="CC233" s="8"/>
      <c r="CD233" s="7">
        <v>6.45</v>
      </c>
      <c r="CE233" s="8"/>
      <c r="CF233" s="7">
        <f>ROUND((CB233-CD233),5)</f>
        <v>-6.45</v>
      </c>
      <c r="CG233" s="8"/>
      <c r="CH233" s="9"/>
      <c r="CI233" s="8"/>
      <c r="CJ233" s="7"/>
      <c r="CK233" s="8"/>
      <c r="CL233" s="7">
        <f>ROUND(J233+R233+Z233+AH233+AP233+AX233+BF233+BN233+BV233+CD233,5)</f>
        <v>431.45</v>
      </c>
      <c r="CM233" s="8"/>
      <c r="CN233" s="7">
        <f>ROUND((CJ233-CL233),5)</f>
        <v>-431.45</v>
      </c>
      <c r="CO233" s="8"/>
      <c r="CP233" s="9"/>
    </row>
    <row r="234" spans="1:94" x14ac:dyDescent="0.3">
      <c r="A234" s="2"/>
      <c r="B234" s="2"/>
      <c r="C234" s="2"/>
      <c r="D234" s="2"/>
      <c r="E234" s="2"/>
      <c r="F234" s="2" t="s">
        <v>246</v>
      </c>
      <c r="G234" s="2"/>
      <c r="H234" s="7">
        <v>727.75</v>
      </c>
      <c r="I234" s="8"/>
      <c r="J234" s="7">
        <v>866.67</v>
      </c>
      <c r="K234" s="8"/>
      <c r="L234" s="7">
        <f>ROUND((H234-J234),5)</f>
        <v>-138.91999999999999</v>
      </c>
      <c r="M234" s="8"/>
      <c r="N234" s="9">
        <f>ROUND(IF(J234=0, IF(H234=0, 0, 1), H234/J234),5)</f>
        <v>0.83970999999999996</v>
      </c>
      <c r="O234" s="8"/>
      <c r="P234" s="7">
        <v>30.55</v>
      </c>
      <c r="Q234" s="8"/>
      <c r="R234" s="7">
        <v>866.66</v>
      </c>
      <c r="S234" s="8"/>
      <c r="T234" s="7">
        <f>ROUND((P234-R234),5)</f>
        <v>-836.11</v>
      </c>
      <c r="U234" s="8"/>
      <c r="V234" s="9">
        <f>ROUND(IF(R234=0, IF(P234=0, 0, 1), P234/R234),5)</f>
        <v>3.5249999999999997E-2</v>
      </c>
      <c r="W234" s="8"/>
      <c r="X234" s="7"/>
      <c r="Y234" s="8"/>
      <c r="Z234" s="7">
        <v>966.67</v>
      </c>
      <c r="AA234" s="8"/>
      <c r="AB234" s="7">
        <f>ROUND((X234-Z234),5)</f>
        <v>-966.67</v>
      </c>
      <c r="AC234" s="8"/>
      <c r="AD234" s="9"/>
      <c r="AE234" s="8"/>
      <c r="AF234" s="7">
        <v>5147.3100000000004</v>
      </c>
      <c r="AG234" s="8"/>
      <c r="AH234" s="7">
        <v>866.67</v>
      </c>
      <c r="AI234" s="8"/>
      <c r="AJ234" s="7">
        <f>ROUND((AF234-AH234),5)</f>
        <v>4280.6400000000003</v>
      </c>
      <c r="AK234" s="8"/>
      <c r="AL234" s="9">
        <f>ROUND(IF(AH234=0, IF(AF234=0, 0, 1), AF234/AH234),5)</f>
        <v>5.9391800000000003</v>
      </c>
      <c r="AM234" s="8"/>
      <c r="AN234" s="7">
        <v>1159.5</v>
      </c>
      <c r="AO234" s="8"/>
      <c r="AP234" s="7">
        <v>916.66</v>
      </c>
      <c r="AQ234" s="8"/>
      <c r="AR234" s="7">
        <f>ROUND((AN234-AP234),5)</f>
        <v>242.84</v>
      </c>
      <c r="AS234" s="8"/>
      <c r="AT234" s="9">
        <f>ROUND(IF(AP234=0, IF(AN234=0, 0, 1), AN234/AP234),5)</f>
        <v>1.26492</v>
      </c>
      <c r="AU234" s="8"/>
      <c r="AV234" s="7">
        <v>1117.02</v>
      </c>
      <c r="AW234" s="8"/>
      <c r="AX234" s="7">
        <v>866.67</v>
      </c>
      <c r="AY234" s="8"/>
      <c r="AZ234" s="7">
        <f>ROUND((AV234-AX234),5)</f>
        <v>250.35</v>
      </c>
      <c r="BA234" s="8"/>
      <c r="BB234" s="9">
        <f>ROUND(IF(AX234=0, IF(AV234=0, 0, 1), AV234/AX234),5)</f>
        <v>1.2888599999999999</v>
      </c>
      <c r="BC234" s="8"/>
      <c r="BD234" s="7">
        <v>130.49</v>
      </c>
      <c r="BE234" s="8"/>
      <c r="BF234" s="7">
        <v>916.67</v>
      </c>
      <c r="BG234" s="8"/>
      <c r="BH234" s="7">
        <f>ROUND((BD234-BF234),5)</f>
        <v>-786.18</v>
      </c>
      <c r="BI234" s="8"/>
      <c r="BJ234" s="9">
        <f>ROUND(IF(BF234=0, IF(BD234=0, 0, 1), BD234/BF234),5)</f>
        <v>0.14235</v>
      </c>
      <c r="BK234" s="8"/>
      <c r="BL234" s="7">
        <v>2020.24</v>
      </c>
      <c r="BM234" s="8"/>
      <c r="BN234" s="7">
        <v>866.67</v>
      </c>
      <c r="BO234" s="8"/>
      <c r="BP234" s="7">
        <f>ROUND((BL234-BN234),5)</f>
        <v>1153.57</v>
      </c>
      <c r="BQ234" s="8"/>
      <c r="BR234" s="9">
        <f>ROUND(IF(BN234=0, IF(BL234=0, 0, 1), BL234/BN234),5)</f>
        <v>2.3310399999999998</v>
      </c>
      <c r="BS234" s="8"/>
      <c r="BT234" s="7">
        <v>1195.76</v>
      </c>
      <c r="BU234" s="8"/>
      <c r="BV234" s="7">
        <v>966.67</v>
      </c>
      <c r="BW234" s="8"/>
      <c r="BX234" s="7">
        <f>ROUND((BT234-BV234),5)</f>
        <v>229.09</v>
      </c>
      <c r="BY234" s="8"/>
      <c r="BZ234" s="9">
        <f>ROUND(IF(BV234=0, IF(BT234=0, 0, 1), BT234/BV234),5)</f>
        <v>1.23699</v>
      </c>
      <c r="CA234" s="8"/>
      <c r="CB234" s="7"/>
      <c r="CC234" s="8"/>
      <c r="CD234" s="7">
        <v>223.66</v>
      </c>
      <c r="CE234" s="8"/>
      <c r="CF234" s="7">
        <f>ROUND((CB234-CD234),5)</f>
        <v>-223.66</v>
      </c>
      <c r="CG234" s="8"/>
      <c r="CH234" s="9"/>
      <c r="CI234" s="8"/>
      <c r="CJ234" s="7">
        <f>ROUND(H234+P234+X234+AF234+AN234+AV234+BD234+BL234+BT234+CB234,5)</f>
        <v>11528.62</v>
      </c>
      <c r="CK234" s="8"/>
      <c r="CL234" s="7">
        <f>ROUND(J234+R234+Z234+AH234+AP234+AX234+BF234+BN234+BV234+CD234,5)</f>
        <v>8323.67</v>
      </c>
      <c r="CM234" s="8"/>
      <c r="CN234" s="7">
        <f>ROUND((CJ234-CL234),5)</f>
        <v>3204.95</v>
      </c>
      <c r="CO234" s="8"/>
      <c r="CP234" s="9">
        <f>ROUND(IF(CL234=0, IF(CJ234=0, 0, 1), CJ234/CL234),5)</f>
        <v>1.38504</v>
      </c>
    </row>
    <row r="235" spans="1:94" x14ac:dyDescent="0.3">
      <c r="A235" s="2"/>
      <c r="B235" s="2"/>
      <c r="C235" s="2"/>
      <c r="D235" s="2"/>
      <c r="E235" s="2"/>
      <c r="F235" s="2" t="s">
        <v>247</v>
      </c>
      <c r="G235" s="2"/>
      <c r="H235" s="7"/>
      <c r="I235" s="8"/>
      <c r="J235" s="7"/>
      <c r="K235" s="8"/>
      <c r="L235" s="7"/>
      <c r="M235" s="8"/>
      <c r="N235" s="9"/>
      <c r="O235" s="8"/>
      <c r="P235" s="7"/>
      <c r="Q235" s="8"/>
      <c r="R235" s="7"/>
      <c r="S235" s="8"/>
      <c r="T235" s="7"/>
      <c r="U235" s="8"/>
      <c r="V235" s="9"/>
      <c r="W235" s="8"/>
      <c r="X235" s="7"/>
      <c r="Y235" s="8"/>
      <c r="Z235" s="7"/>
      <c r="AA235" s="8"/>
      <c r="AB235" s="7"/>
      <c r="AC235" s="8"/>
      <c r="AD235" s="9"/>
      <c r="AE235" s="8"/>
      <c r="AF235" s="7"/>
      <c r="AG235" s="8"/>
      <c r="AH235" s="7"/>
      <c r="AI235" s="8"/>
      <c r="AJ235" s="7"/>
      <c r="AK235" s="8"/>
      <c r="AL235" s="9"/>
      <c r="AM235" s="8"/>
      <c r="AN235" s="7"/>
      <c r="AO235" s="8"/>
      <c r="AP235" s="7"/>
      <c r="AQ235" s="8"/>
      <c r="AR235" s="7"/>
      <c r="AS235" s="8"/>
      <c r="AT235" s="9"/>
      <c r="AU235" s="8"/>
      <c r="AV235" s="7"/>
      <c r="AW235" s="8"/>
      <c r="AX235" s="7"/>
      <c r="AY235" s="8"/>
      <c r="AZ235" s="7"/>
      <c r="BA235" s="8"/>
      <c r="BB235" s="9"/>
      <c r="BC235" s="8"/>
      <c r="BD235" s="7"/>
      <c r="BE235" s="8"/>
      <c r="BF235" s="7"/>
      <c r="BG235" s="8"/>
      <c r="BH235" s="7"/>
      <c r="BI235" s="8"/>
      <c r="BJ235" s="9"/>
      <c r="BK235" s="8"/>
      <c r="BL235" s="7"/>
      <c r="BM235" s="8"/>
      <c r="BN235" s="7"/>
      <c r="BO235" s="8"/>
      <c r="BP235" s="7"/>
      <c r="BQ235" s="8"/>
      <c r="BR235" s="9"/>
      <c r="BS235" s="8"/>
      <c r="BT235" s="7"/>
      <c r="BU235" s="8"/>
      <c r="BV235" s="7"/>
      <c r="BW235" s="8"/>
      <c r="BX235" s="7"/>
      <c r="BY235" s="8"/>
      <c r="BZ235" s="9"/>
      <c r="CA235" s="8"/>
      <c r="CB235" s="7"/>
      <c r="CC235" s="8"/>
      <c r="CD235" s="7"/>
      <c r="CE235" s="8"/>
      <c r="CF235" s="7"/>
      <c r="CG235" s="8"/>
      <c r="CH235" s="9"/>
      <c r="CI235" s="8"/>
      <c r="CJ235" s="7"/>
      <c r="CK235" s="8"/>
      <c r="CL235" s="7"/>
      <c r="CM235" s="8"/>
      <c r="CN235" s="7"/>
      <c r="CO235" s="8"/>
      <c r="CP235" s="9"/>
    </row>
    <row r="236" spans="1:94" x14ac:dyDescent="0.3">
      <c r="A236" s="2"/>
      <c r="B236" s="2"/>
      <c r="C236" s="2"/>
      <c r="D236" s="2"/>
      <c r="E236" s="2"/>
      <c r="F236" s="2" t="s">
        <v>248</v>
      </c>
      <c r="G236" s="2"/>
      <c r="H236" s="7"/>
      <c r="I236" s="8"/>
      <c r="J236" s="7"/>
      <c r="K236" s="8"/>
      <c r="L236" s="7"/>
      <c r="M236" s="8"/>
      <c r="N236" s="9"/>
      <c r="O236" s="8"/>
      <c r="P236" s="7"/>
      <c r="Q236" s="8"/>
      <c r="R236" s="7"/>
      <c r="S236" s="8"/>
      <c r="T236" s="7"/>
      <c r="U236" s="8"/>
      <c r="V236" s="9"/>
      <c r="W236" s="8"/>
      <c r="X236" s="7"/>
      <c r="Y236" s="8"/>
      <c r="Z236" s="7"/>
      <c r="AA236" s="8"/>
      <c r="AB236" s="7"/>
      <c r="AC236" s="8"/>
      <c r="AD236" s="9"/>
      <c r="AE236" s="8"/>
      <c r="AF236" s="7"/>
      <c r="AG236" s="8"/>
      <c r="AH236" s="7"/>
      <c r="AI236" s="8"/>
      <c r="AJ236" s="7"/>
      <c r="AK236" s="8"/>
      <c r="AL236" s="9"/>
      <c r="AM236" s="8"/>
      <c r="AN236" s="7"/>
      <c r="AO236" s="8"/>
      <c r="AP236" s="7"/>
      <c r="AQ236" s="8"/>
      <c r="AR236" s="7"/>
      <c r="AS236" s="8"/>
      <c r="AT236" s="9"/>
      <c r="AU236" s="8"/>
      <c r="AV236" s="7"/>
      <c r="AW236" s="8"/>
      <c r="AX236" s="7"/>
      <c r="AY236" s="8"/>
      <c r="AZ236" s="7"/>
      <c r="BA236" s="8"/>
      <c r="BB236" s="9"/>
      <c r="BC236" s="8"/>
      <c r="BD236" s="7"/>
      <c r="BE236" s="8"/>
      <c r="BF236" s="7"/>
      <c r="BG236" s="8"/>
      <c r="BH236" s="7"/>
      <c r="BI236" s="8"/>
      <c r="BJ236" s="9"/>
      <c r="BK236" s="8"/>
      <c r="BL236" s="7"/>
      <c r="BM236" s="8"/>
      <c r="BN236" s="7"/>
      <c r="BO236" s="8"/>
      <c r="BP236" s="7"/>
      <c r="BQ236" s="8"/>
      <c r="BR236" s="9"/>
      <c r="BS236" s="8"/>
      <c r="BT236" s="7"/>
      <c r="BU236" s="8"/>
      <c r="BV236" s="7"/>
      <c r="BW236" s="8"/>
      <c r="BX236" s="7"/>
      <c r="BY236" s="8"/>
      <c r="BZ236" s="9"/>
      <c r="CA236" s="8"/>
      <c r="CB236" s="7"/>
      <c r="CC236" s="8"/>
      <c r="CD236" s="7"/>
      <c r="CE236" s="8"/>
      <c r="CF236" s="7"/>
      <c r="CG236" s="8"/>
      <c r="CH236" s="9"/>
      <c r="CI236" s="8"/>
      <c r="CJ236" s="7"/>
      <c r="CK236" s="8"/>
      <c r="CL236" s="7"/>
      <c r="CM236" s="8"/>
      <c r="CN236" s="7"/>
      <c r="CO236" s="8"/>
      <c r="CP236" s="9"/>
    </row>
    <row r="237" spans="1:94" x14ac:dyDescent="0.3">
      <c r="A237" s="2"/>
      <c r="B237" s="2"/>
      <c r="C237" s="2"/>
      <c r="D237" s="2"/>
      <c r="E237" s="2"/>
      <c r="F237" s="2" t="s">
        <v>249</v>
      </c>
      <c r="G237" s="2"/>
      <c r="H237" s="7">
        <v>120.5</v>
      </c>
      <c r="I237" s="8"/>
      <c r="J237" s="7">
        <v>75</v>
      </c>
      <c r="K237" s="8"/>
      <c r="L237" s="7">
        <f>ROUND((H237-J237),5)</f>
        <v>45.5</v>
      </c>
      <c r="M237" s="8"/>
      <c r="N237" s="9">
        <f>ROUND(IF(J237=0, IF(H237=0, 0, 1), H237/J237),5)</f>
        <v>1.60667</v>
      </c>
      <c r="O237" s="8"/>
      <c r="P237" s="7">
        <v>116.5</v>
      </c>
      <c r="Q237" s="8"/>
      <c r="R237" s="7">
        <v>100</v>
      </c>
      <c r="S237" s="8"/>
      <c r="T237" s="7">
        <f>ROUND((P237-R237),5)</f>
        <v>16.5</v>
      </c>
      <c r="U237" s="8"/>
      <c r="V237" s="9">
        <f>ROUND(IF(R237=0, IF(P237=0, 0, 1), P237/R237),5)</f>
        <v>1.165</v>
      </c>
      <c r="W237" s="8"/>
      <c r="X237" s="7"/>
      <c r="Y237" s="8"/>
      <c r="Z237" s="7">
        <v>75</v>
      </c>
      <c r="AA237" s="8"/>
      <c r="AB237" s="7">
        <f>ROUND((X237-Z237),5)</f>
        <v>-75</v>
      </c>
      <c r="AC237" s="8"/>
      <c r="AD237" s="9"/>
      <c r="AE237" s="8"/>
      <c r="AF237" s="7">
        <v>125</v>
      </c>
      <c r="AG237" s="8"/>
      <c r="AH237" s="7">
        <v>75</v>
      </c>
      <c r="AI237" s="8"/>
      <c r="AJ237" s="7">
        <f>ROUND((AF237-AH237),5)</f>
        <v>50</v>
      </c>
      <c r="AK237" s="8"/>
      <c r="AL237" s="9">
        <f>ROUND(IF(AH237=0, IF(AF237=0, 0, 1), AF237/AH237),5)</f>
        <v>1.6666700000000001</v>
      </c>
      <c r="AM237" s="8"/>
      <c r="AN237" s="7"/>
      <c r="AO237" s="8"/>
      <c r="AP237" s="7">
        <v>75</v>
      </c>
      <c r="AQ237" s="8"/>
      <c r="AR237" s="7">
        <f>ROUND((AN237-AP237),5)</f>
        <v>-75</v>
      </c>
      <c r="AS237" s="8"/>
      <c r="AT237" s="9"/>
      <c r="AU237" s="8"/>
      <c r="AV237" s="7">
        <v>112</v>
      </c>
      <c r="AW237" s="8"/>
      <c r="AX237" s="7">
        <v>100</v>
      </c>
      <c r="AY237" s="8"/>
      <c r="AZ237" s="7">
        <f>ROUND((AV237-AX237),5)</f>
        <v>12</v>
      </c>
      <c r="BA237" s="8"/>
      <c r="BB237" s="9">
        <f>ROUND(IF(AX237=0, IF(AV237=0, 0, 1), AV237/AX237),5)</f>
        <v>1.1200000000000001</v>
      </c>
      <c r="BC237" s="8"/>
      <c r="BD237" s="7"/>
      <c r="BE237" s="8"/>
      <c r="BF237" s="7">
        <v>75</v>
      </c>
      <c r="BG237" s="8"/>
      <c r="BH237" s="7">
        <f>ROUND((BD237-BF237),5)</f>
        <v>-75</v>
      </c>
      <c r="BI237" s="8"/>
      <c r="BJ237" s="9"/>
      <c r="BK237" s="8"/>
      <c r="BL237" s="7">
        <v>69</v>
      </c>
      <c r="BM237" s="8"/>
      <c r="BN237" s="7">
        <v>125</v>
      </c>
      <c r="BO237" s="8"/>
      <c r="BP237" s="7">
        <f>ROUND((BL237-BN237),5)</f>
        <v>-56</v>
      </c>
      <c r="BQ237" s="8"/>
      <c r="BR237" s="9">
        <f>ROUND(IF(BN237=0, IF(BL237=0, 0, 1), BL237/BN237),5)</f>
        <v>0.55200000000000005</v>
      </c>
      <c r="BS237" s="8"/>
      <c r="BT237" s="7"/>
      <c r="BU237" s="8"/>
      <c r="BV237" s="7">
        <v>75</v>
      </c>
      <c r="BW237" s="8"/>
      <c r="BX237" s="7">
        <f>ROUND((BT237-BV237),5)</f>
        <v>-75</v>
      </c>
      <c r="BY237" s="8"/>
      <c r="BZ237" s="9"/>
      <c r="CA237" s="8"/>
      <c r="CB237" s="7"/>
      <c r="CC237" s="8"/>
      <c r="CD237" s="7">
        <v>19.350000000000001</v>
      </c>
      <c r="CE237" s="8"/>
      <c r="CF237" s="7">
        <f>ROUND((CB237-CD237),5)</f>
        <v>-19.350000000000001</v>
      </c>
      <c r="CG237" s="8"/>
      <c r="CH237" s="9"/>
      <c r="CI237" s="8"/>
      <c r="CJ237" s="7">
        <f>ROUND(H237+P237+X237+AF237+AN237+AV237+BD237+BL237+BT237+CB237,5)</f>
        <v>543</v>
      </c>
      <c r="CK237" s="8"/>
      <c r="CL237" s="7">
        <f>ROUND(J237+R237+Z237+AH237+AP237+AX237+BF237+BN237+BV237+CD237,5)</f>
        <v>794.35</v>
      </c>
      <c r="CM237" s="8"/>
      <c r="CN237" s="7">
        <f>ROUND((CJ237-CL237),5)</f>
        <v>-251.35</v>
      </c>
      <c r="CO237" s="8"/>
      <c r="CP237" s="9">
        <f>ROUND(IF(CL237=0, IF(CJ237=0, 0, 1), CJ237/CL237),5)</f>
        <v>0.68357999999999997</v>
      </c>
    </row>
    <row r="238" spans="1:94" x14ac:dyDescent="0.3">
      <c r="A238" s="2"/>
      <c r="B238" s="2"/>
      <c r="C238" s="2"/>
      <c r="D238" s="2"/>
      <c r="E238" s="2"/>
      <c r="F238" s="2" t="s">
        <v>250</v>
      </c>
      <c r="G238" s="2"/>
      <c r="H238" s="7"/>
      <c r="I238" s="8"/>
      <c r="J238" s="7"/>
      <c r="K238" s="8"/>
      <c r="L238" s="7"/>
      <c r="M238" s="8"/>
      <c r="N238" s="9"/>
      <c r="O238" s="8"/>
      <c r="P238" s="7"/>
      <c r="Q238" s="8"/>
      <c r="R238" s="7"/>
      <c r="S238" s="8"/>
      <c r="T238" s="7"/>
      <c r="U238" s="8"/>
      <c r="V238" s="9"/>
      <c r="W238" s="8"/>
      <c r="X238" s="7"/>
      <c r="Y238" s="8"/>
      <c r="Z238" s="7"/>
      <c r="AA238" s="8"/>
      <c r="AB238" s="7"/>
      <c r="AC238" s="8"/>
      <c r="AD238" s="9"/>
      <c r="AE238" s="8"/>
      <c r="AF238" s="7"/>
      <c r="AG238" s="8"/>
      <c r="AH238" s="7"/>
      <c r="AI238" s="8"/>
      <c r="AJ238" s="7"/>
      <c r="AK238" s="8"/>
      <c r="AL238" s="9"/>
      <c r="AM238" s="8"/>
      <c r="AN238" s="7"/>
      <c r="AO238" s="8"/>
      <c r="AP238" s="7"/>
      <c r="AQ238" s="8"/>
      <c r="AR238" s="7"/>
      <c r="AS238" s="8"/>
      <c r="AT238" s="9"/>
      <c r="AU238" s="8"/>
      <c r="AV238" s="7"/>
      <c r="AW238" s="8"/>
      <c r="AX238" s="7"/>
      <c r="AY238" s="8"/>
      <c r="AZ238" s="7"/>
      <c r="BA238" s="8"/>
      <c r="BB238" s="9"/>
      <c r="BC238" s="8"/>
      <c r="BD238" s="7"/>
      <c r="BE238" s="8"/>
      <c r="BF238" s="7"/>
      <c r="BG238" s="8"/>
      <c r="BH238" s="7"/>
      <c r="BI238" s="8"/>
      <c r="BJ238" s="9"/>
      <c r="BK238" s="8"/>
      <c r="BL238" s="7"/>
      <c r="BM238" s="8"/>
      <c r="BN238" s="7"/>
      <c r="BO238" s="8"/>
      <c r="BP238" s="7"/>
      <c r="BQ238" s="8"/>
      <c r="BR238" s="9"/>
      <c r="BS238" s="8"/>
      <c r="BT238" s="7"/>
      <c r="BU238" s="8"/>
      <c r="BV238" s="7"/>
      <c r="BW238" s="8"/>
      <c r="BX238" s="7"/>
      <c r="BY238" s="8"/>
      <c r="BZ238" s="9"/>
      <c r="CA238" s="8"/>
      <c r="CB238" s="7"/>
      <c r="CC238" s="8"/>
      <c r="CD238" s="7"/>
      <c r="CE238" s="8"/>
      <c r="CF238" s="7"/>
      <c r="CG238" s="8"/>
      <c r="CH238" s="9"/>
      <c r="CI238" s="8"/>
      <c r="CJ238" s="7"/>
      <c r="CK238" s="8"/>
      <c r="CL238" s="7"/>
      <c r="CM238" s="8"/>
      <c r="CN238" s="7"/>
      <c r="CO238" s="8"/>
      <c r="CP238" s="9"/>
    </row>
    <row r="239" spans="1:94" x14ac:dyDescent="0.3">
      <c r="A239" s="2"/>
      <c r="B239" s="2"/>
      <c r="C239" s="2"/>
      <c r="D239" s="2"/>
      <c r="E239" s="2"/>
      <c r="F239" s="2" t="s">
        <v>251</v>
      </c>
      <c r="G239" s="2"/>
      <c r="H239" s="7"/>
      <c r="I239" s="8"/>
      <c r="J239" s="7"/>
      <c r="K239" s="8"/>
      <c r="L239" s="7"/>
      <c r="M239" s="8"/>
      <c r="N239" s="9"/>
      <c r="O239" s="8"/>
      <c r="P239" s="7"/>
      <c r="Q239" s="8"/>
      <c r="R239" s="7"/>
      <c r="S239" s="8"/>
      <c r="T239" s="7"/>
      <c r="U239" s="8"/>
      <c r="V239" s="9"/>
      <c r="W239" s="8"/>
      <c r="X239" s="7"/>
      <c r="Y239" s="8"/>
      <c r="Z239" s="7"/>
      <c r="AA239" s="8"/>
      <c r="AB239" s="7"/>
      <c r="AC239" s="8"/>
      <c r="AD239" s="9"/>
      <c r="AE239" s="8"/>
      <c r="AF239" s="7"/>
      <c r="AG239" s="8"/>
      <c r="AH239" s="7"/>
      <c r="AI239" s="8"/>
      <c r="AJ239" s="7"/>
      <c r="AK239" s="8"/>
      <c r="AL239" s="9"/>
      <c r="AM239" s="8"/>
      <c r="AN239" s="7"/>
      <c r="AO239" s="8"/>
      <c r="AP239" s="7"/>
      <c r="AQ239" s="8"/>
      <c r="AR239" s="7"/>
      <c r="AS239" s="8"/>
      <c r="AT239" s="9"/>
      <c r="AU239" s="8"/>
      <c r="AV239" s="7"/>
      <c r="AW239" s="8"/>
      <c r="AX239" s="7"/>
      <c r="AY239" s="8"/>
      <c r="AZ239" s="7"/>
      <c r="BA239" s="8"/>
      <c r="BB239" s="9"/>
      <c r="BC239" s="8"/>
      <c r="BD239" s="7"/>
      <c r="BE239" s="8"/>
      <c r="BF239" s="7"/>
      <c r="BG239" s="8"/>
      <c r="BH239" s="7"/>
      <c r="BI239" s="8"/>
      <c r="BJ239" s="9"/>
      <c r="BK239" s="8"/>
      <c r="BL239" s="7"/>
      <c r="BM239" s="8"/>
      <c r="BN239" s="7"/>
      <c r="BO239" s="8"/>
      <c r="BP239" s="7"/>
      <c r="BQ239" s="8"/>
      <c r="BR239" s="9"/>
      <c r="BS239" s="8"/>
      <c r="BT239" s="7"/>
      <c r="BU239" s="8"/>
      <c r="BV239" s="7"/>
      <c r="BW239" s="8"/>
      <c r="BX239" s="7"/>
      <c r="BY239" s="8"/>
      <c r="BZ239" s="9"/>
      <c r="CA239" s="8"/>
      <c r="CB239" s="7"/>
      <c r="CC239" s="8"/>
      <c r="CD239" s="7"/>
      <c r="CE239" s="8"/>
      <c r="CF239" s="7"/>
      <c r="CG239" s="8"/>
      <c r="CH239" s="9"/>
      <c r="CI239" s="8"/>
      <c r="CJ239" s="7"/>
      <c r="CK239" s="8"/>
      <c r="CL239" s="7"/>
      <c r="CM239" s="8"/>
      <c r="CN239" s="7"/>
      <c r="CO239" s="8"/>
      <c r="CP239" s="9"/>
    </row>
    <row r="240" spans="1:94" x14ac:dyDescent="0.3">
      <c r="A240" s="2"/>
      <c r="B240" s="2"/>
      <c r="C240" s="2"/>
      <c r="D240" s="2"/>
      <c r="E240" s="2"/>
      <c r="F240" s="2" t="s">
        <v>252</v>
      </c>
      <c r="G240" s="2"/>
      <c r="H240" s="7">
        <v>1370</v>
      </c>
      <c r="I240" s="8"/>
      <c r="J240" s="7">
        <v>230</v>
      </c>
      <c r="K240" s="8"/>
      <c r="L240" s="7">
        <f>ROUND((H240-J240),5)</f>
        <v>1140</v>
      </c>
      <c r="M240" s="8"/>
      <c r="N240" s="9">
        <f>ROUND(IF(J240=0, IF(H240=0, 0, 1), H240/J240),5)</f>
        <v>5.9565200000000003</v>
      </c>
      <c r="O240" s="8"/>
      <c r="P240" s="7">
        <v>190</v>
      </c>
      <c r="Q240" s="8"/>
      <c r="R240" s="7">
        <v>230</v>
      </c>
      <c r="S240" s="8"/>
      <c r="T240" s="7">
        <f>ROUND((P240-R240),5)</f>
        <v>-40</v>
      </c>
      <c r="U240" s="8"/>
      <c r="V240" s="9">
        <f>ROUND(IF(R240=0, IF(P240=0, 0, 1), P240/R240),5)</f>
        <v>0.82608999999999999</v>
      </c>
      <c r="W240" s="8"/>
      <c r="X240" s="7"/>
      <c r="Y240" s="8"/>
      <c r="Z240" s="7">
        <v>240</v>
      </c>
      <c r="AA240" s="8"/>
      <c r="AB240" s="7">
        <f>ROUND((X240-Z240),5)</f>
        <v>-240</v>
      </c>
      <c r="AC240" s="8"/>
      <c r="AD240" s="9"/>
      <c r="AE240" s="8"/>
      <c r="AF240" s="7">
        <v>380</v>
      </c>
      <c r="AG240" s="8"/>
      <c r="AH240" s="7">
        <v>240</v>
      </c>
      <c r="AI240" s="8"/>
      <c r="AJ240" s="7">
        <f>ROUND((AF240-AH240),5)</f>
        <v>140</v>
      </c>
      <c r="AK240" s="8"/>
      <c r="AL240" s="9">
        <f>ROUND(IF(AH240=0, IF(AF240=0, 0, 1), AF240/AH240),5)</f>
        <v>1.5833299999999999</v>
      </c>
      <c r="AM240" s="8"/>
      <c r="AN240" s="7">
        <v>380</v>
      </c>
      <c r="AO240" s="8"/>
      <c r="AP240" s="7">
        <v>230</v>
      </c>
      <c r="AQ240" s="8"/>
      <c r="AR240" s="7">
        <f>ROUND((AN240-AP240),5)</f>
        <v>150</v>
      </c>
      <c r="AS240" s="8"/>
      <c r="AT240" s="9">
        <f>ROUND(IF(AP240=0, IF(AN240=0, 0, 1), AN240/AP240),5)</f>
        <v>1.6521699999999999</v>
      </c>
      <c r="AU240" s="8"/>
      <c r="AV240" s="7">
        <v>190</v>
      </c>
      <c r="AW240" s="8"/>
      <c r="AX240" s="7">
        <v>240</v>
      </c>
      <c r="AY240" s="8"/>
      <c r="AZ240" s="7">
        <f>ROUND((AV240-AX240),5)</f>
        <v>-50</v>
      </c>
      <c r="BA240" s="8"/>
      <c r="BB240" s="9">
        <f>ROUND(IF(AX240=0, IF(AV240=0, 0, 1), AV240/AX240),5)</f>
        <v>0.79166999999999998</v>
      </c>
      <c r="BC240" s="8"/>
      <c r="BD240" s="7"/>
      <c r="BE240" s="8"/>
      <c r="BF240" s="7">
        <v>230</v>
      </c>
      <c r="BG240" s="8"/>
      <c r="BH240" s="7">
        <f>ROUND((BD240-BF240),5)</f>
        <v>-230</v>
      </c>
      <c r="BI240" s="8"/>
      <c r="BJ240" s="9"/>
      <c r="BK240" s="8"/>
      <c r="BL240" s="7">
        <v>30.22</v>
      </c>
      <c r="BM240" s="8"/>
      <c r="BN240" s="7">
        <v>240</v>
      </c>
      <c r="BO240" s="8"/>
      <c r="BP240" s="7">
        <f>ROUND((BL240-BN240),5)</f>
        <v>-209.78</v>
      </c>
      <c r="BQ240" s="8"/>
      <c r="BR240" s="9">
        <f>ROUND(IF(BN240=0, IF(BL240=0, 0, 1), BL240/BN240),5)</f>
        <v>0.12592</v>
      </c>
      <c r="BS240" s="8"/>
      <c r="BT240" s="7"/>
      <c r="BU240" s="8"/>
      <c r="BV240" s="7">
        <v>230</v>
      </c>
      <c r="BW240" s="8"/>
      <c r="BX240" s="7">
        <f>ROUND((BT240-BV240),5)</f>
        <v>-230</v>
      </c>
      <c r="BY240" s="8"/>
      <c r="BZ240" s="9"/>
      <c r="CA240" s="8"/>
      <c r="CB240" s="7"/>
      <c r="CC240" s="8"/>
      <c r="CD240" s="7">
        <v>59.35</v>
      </c>
      <c r="CE240" s="8"/>
      <c r="CF240" s="7">
        <f>ROUND((CB240-CD240),5)</f>
        <v>-59.35</v>
      </c>
      <c r="CG240" s="8"/>
      <c r="CH240" s="9"/>
      <c r="CI240" s="8"/>
      <c r="CJ240" s="7">
        <f>ROUND(H240+P240+X240+AF240+AN240+AV240+BD240+BL240+BT240+CB240,5)</f>
        <v>2540.2199999999998</v>
      </c>
      <c r="CK240" s="8"/>
      <c r="CL240" s="7">
        <f>ROUND(J240+R240+Z240+AH240+AP240+AX240+BF240+BN240+BV240+CD240,5)</f>
        <v>2169.35</v>
      </c>
      <c r="CM240" s="8"/>
      <c r="CN240" s="7">
        <f>ROUND((CJ240-CL240),5)</f>
        <v>370.87</v>
      </c>
      <c r="CO240" s="8"/>
      <c r="CP240" s="9">
        <f>ROUND(IF(CL240=0, IF(CJ240=0, 0, 1), CJ240/CL240),5)</f>
        <v>1.17096</v>
      </c>
    </row>
    <row r="241" spans="1:94" x14ac:dyDescent="0.3">
      <c r="A241" s="2"/>
      <c r="B241" s="2"/>
      <c r="C241" s="2"/>
      <c r="D241" s="2"/>
      <c r="E241" s="2"/>
      <c r="F241" s="2" t="s">
        <v>253</v>
      </c>
      <c r="G241" s="2"/>
      <c r="H241" s="7"/>
      <c r="I241" s="8"/>
      <c r="J241" s="7"/>
      <c r="K241" s="8"/>
      <c r="L241" s="7"/>
      <c r="M241" s="8"/>
      <c r="N241" s="9"/>
      <c r="O241" s="8"/>
      <c r="P241" s="7"/>
      <c r="Q241" s="8"/>
      <c r="R241" s="7"/>
      <c r="S241" s="8"/>
      <c r="T241" s="7"/>
      <c r="U241" s="8"/>
      <c r="V241" s="9"/>
      <c r="W241" s="8"/>
      <c r="X241" s="7"/>
      <c r="Y241" s="8"/>
      <c r="Z241" s="7"/>
      <c r="AA241" s="8"/>
      <c r="AB241" s="7"/>
      <c r="AC241" s="8"/>
      <c r="AD241" s="9"/>
      <c r="AE241" s="8"/>
      <c r="AF241" s="7"/>
      <c r="AG241" s="8"/>
      <c r="AH241" s="7"/>
      <c r="AI241" s="8"/>
      <c r="AJ241" s="7"/>
      <c r="AK241" s="8"/>
      <c r="AL241" s="9"/>
      <c r="AM241" s="8"/>
      <c r="AN241" s="7"/>
      <c r="AO241" s="8"/>
      <c r="AP241" s="7"/>
      <c r="AQ241" s="8"/>
      <c r="AR241" s="7"/>
      <c r="AS241" s="8"/>
      <c r="AT241" s="9"/>
      <c r="AU241" s="8"/>
      <c r="AV241" s="7"/>
      <c r="AW241" s="8"/>
      <c r="AX241" s="7"/>
      <c r="AY241" s="8"/>
      <c r="AZ241" s="7"/>
      <c r="BA241" s="8"/>
      <c r="BB241" s="9"/>
      <c r="BC241" s="8"/>
      <c r="BD241" s="7"/>
      <c r="BE241" s="8"/>
      <c r="BF241" s="7">
        <v>500</v>
      </c>
      <c r="BG241" s="8"/>
      <c r="BH241" s="7">
        <f>ROUND((BD241-BF241),5)</f>
        <v>-500</v>
      </c>
      <c r="BI241" s="8"/>
      <c r="BJ241" s="9"/>
      <c r="BK241" s="8"/>
      <c r="BL241" s="7"/>
      <c r="BM241" s="8"/>
      <c r="BN241" s="7"/>
      <c r="BO241" s="8"/>
      <c r="BP241" s="7"/>
      <c r="BQ241" s="8"/>
      <c r="BR241" s="9"/>
      <c r="BS241" s="8"/>
      <c r="BT241" s="7"/>
      <c r="BU241" s="8"/>
      <c r="BV241" s="7"/>
      <c r="BW241" s="8"/>
      <c r="BX241" s="7"/>
      <c r="BY241" s="8"/>
      <c r="BZ241" s="9"/>
      <c r="CA241" s="8"/>
      <c r="CB241" s="7"/>
      <c r="CC241" s="8"/>
      <c r="CD241" s="7"/>
      <c r="CE241" s="8"/>
      <c r="CF241" s="7"/>
      <c r="CG241" s="8"/>
      <c r="CH241" s="9"/>
      <c r="CI241" s="8"/>
      <c r="CJ241" s="7"/>
      <c r="CK241" s="8"/>
      <c r="CL241" s="7">
        <f>ROUND(J241+R241+Z241+AH241+AP241+AX241+BF241+BN241+BV241+CD241,5)</f>
        <v>500</v>
      </c>
      <c r="CM241" s="8"/>
      <c r="CN241" s="7">
        <f>ROUND((CJ241-CL241),5)</f>
        <v>-500</v>
      </c>
      <c r="CO241" s="8"/>
      <c r="CP241" s="9"/>
    </row>
    <row r="242" spans="1:94" x14ac:dyDescent="0.3">
      <c r="A242" s="2"/>
      <c r="B242" s="2"/>
      <c r="C242" s="2"/>
      <c r="D242" s="2"/>
      <c r="E242" s="2"/>
      <c r="F242" s="2" t="s">
        <v>254</v>
      </c>
      <c r="G242" s="2"/>
      <c r="H242" s="7"/>
      <c r="I242" s="8"/>
      <c r="J242" s="7"/>
      <c r="K242" s="8"/>
      <c r="L242" s="7"/>
      <c r="M242" s="8"/>
      <c r="N242" s="9"/>
      <c r="O242" s="8"/>
      <c r="P242" s="7"/>
      <c r="Q242" s="8"/>
      <c r="R242" s="7"/>
      <c r="S242" s="8"/>
      <c r="T242" s="7"/>
      <c r="U242" s="8"/>
      <c r="V242" s="9"/>
      <c r="W242" s="8"/>
      <c r="X242" s="7">
        <v>22</v>
      </c>
      <c r="Y242" s="8"/>
      <c r="Z242" s="7"/>
      <c r="AA242" s="8"/>
      <c r="AB242" s="7"/>
      <c r="AC242" s="8"/>
      <c r="AD242" s="9"/>
      <c r="AE242" s="8"/>
      <c r="AF242" s="7"/>
      <c r="AG242" s="8"/>
      <c r="AH242" s="7"/>
      <c r="AI242" s="8"/>
      <c r="AJ242" s="7"/>
      <c r="AK242" s="8"/>
      <c r="AL242" s="9"/>
      <c r="AM242" s="8"/>
      <c r="AN242" s="7"/>
      <c r="AO242" s="8"/>
      <c r="AP242" s="7"/>
      <c r="AQ242" s="8"/>
      <c r="AR242" s="7"/>
      <c r="AS242" s="8"/>
      <c r="AT242" s="9"/>
      <c r="AU242" s="8"/>
      <c r="AV242" s="7"/>
      <c r="AW242" s="8"/>
      <c r="AX242" s="7"/>
      <c r="AY242" s="8"/>
      <c r="AZ242" s="7"/>
      <c r="BA242" s="8"/>
      <c r="BB242" s="9"/>
      <c r="BC242" s="8"/>
      <c r="BD242" s="7"/>
      <c r="BE242" s="8"/>
      <c r="BF242" s="7"/>
      <c r="BG242" s="8"/>
      <c r="BH242" s="7"/>
      <c r="BI242" s="8"/>
      <c r="BJ242" s="9"/>
      <c r="BK242" s="8"/>
      <c r="BL242" s="7"/>
      <c r="BM242" s="8"/>
      <c r="BN242" s="7"/>
      <c r="BO242" s="8"/>
      <c r="BP242" s="7"/>
      <c r="BQ242" s="8"/>
      <c r="BR242" s="9"/>
      <c r="BS242" s="8"/>
      <c r="BT242" s="7"/>
      <c r="BU242" s="8"/>
      <c r="BV242" s="7"/>
      <c r="BW242" s="8"/>
      <c r="BX242" s="7"/>
      <c r="BY242" s="8"/>
      <c r="BZ242" s="9"/>
      <c r="CA242" s="8"/>
      <c r="CB242" s="7"/>
      <c r="CC242" s="8"/>
      <c r="CD242" s="7"/>
      <c r="CE242" s="8"/>
      <c r="CF242" s="7"/>
      <c r="CG242" s="8"/>
      <c r="CH242" s="9"/>
      <c r="CI242" s="8"/>
      <c r="CJ242" s="7">
        <f>ROUND(H242+P242+X242+AF242+AN242+AV242+BD242+BL242+BT242+CB242,5)</f>
        <v>22</v>
      </c>
      <c r="CK242" s="8"/>
      <c r="CL242" s="7"/>
      <c r="CM242" s="8"/>
      <c r="CN242" s="7">
        <f>ROUND((CJ242-CL242),5)</f>
        <v>22</v>
      </c>
      <c r="CO242" s="8"/>
      <c r="CP242" s="9">
        <f>ROUND(IF(CL242=0, IF(CJ242=0, 0, 1), CJ242/CL242),5)</f>
        <v>1</v>
      </c>
    </row>
    <row r="243" spans="1:94" x14ac:dyDescent="0.3">
      <c r="A243" s="2"/>
      <c r="B243" s="2"/>
      <c r="C243" s="2"/>
      <c r="D243" s="2"/>
      <c r="E243" s="2"/>
      <c r="F243" s="2" t="s">
        <v>255</v>
      </c>
      <c r="G243" s="2"/>
      <c r="H243" s="7"/>
      <c r="I243" s="8"/>
      <c r="J243" s="7"/>
      <c r="K243" s="8"/>
      <c r="L243" s="7"/>
      <c r="M243" s="8"/>
      <c r="N243" s="9"/>
      <c r="O243" s="8"/>
      <c r="P243" s="7"/>
      <c r="Q243" s="8"/>
      <c r="R243" s="7"/>
      <c r="S243" s="8"/>
      <c r="T243" s="7"/>
      <c r="U243" s="8"/>
      <c r="V243" s="9"/>
      <c r="W243" s="8"/>
      <c r="X243" s="7">
        <v>25</v>
      </c>
      <c r="Y243" s="8"/>
      <c r="Z243" s="7"/>
      <c r="AA243" s="8"/>
      <c r="AB243" s="7">
        <f>ROUND((X243-Z243),5)</f>
        <v>25</v>
      </c>
      <c r="AC243" s="8"/>
      <c r="AD243" s="9">
        <f>ROUND(IF(Z243=0, IF(X243=0, 0, 1), X243/Z243),5)</f>
        <v>1</v>
      </c>
      <c r="AE243" s="8"/>
      <c r="AF243" s="7"/>
      <c r="AG243" s="8"/>
      <c r="AH243" s="7"/>
      <c r="AI243" s="8"/>
      <c r="AJ243" s="7"/>
      <c r="AK243" s="8"/>
      <c r="AL243" s="9"/>
      <c r="AM243" s="8"/>
      <c r="AN243" s="7"/>
      <c r="AO243" s="8"/>
      <c r="AP243" s="7"/>
      <c r="AQ243" s="8"/>
      <c r="AR243" s="7"/>
      <c r="AS243" s="8"/>
      <c r="AT243" s="9"/>
      <c r="AU243" s="8"/>
      <c r="AV243" s="7">
        <v>65</v>
      </c>
      <c r="AW243" s="8"/>
      <c r="AX243" s="7"/>
      <c r="AY243" s="8"/>
      <c r="AZ243" s="7">
        <f>ROUND((AV243-AX243),5)</f>
        <v>65</v>
      </c>
      <c r="BA243" s="8"/>
      <c r="BB243" s="9">
        <f>ROUND(IF(AX243=0, IF(AV243=0, 0, 1), AV243/AX243),5)</f>
        <v>1</v>
      </c>
      <c r="BC243" s="8"/>
      <c r="BD243" s="7"/>
      <c r="BE243" s="8"/>
      <c r="BF243" s="7"/>
      <c r="BG243" s="8"/>
      <c r="BH243" s="7"/>
      <c r="BI243" s="8"/>
      <c r="BJ243" s="9"/>
      <c r="BK243" s="8"/>
      <c r="BL243" s="7"/>
      <c r="BM243" s="8"/>
      <c r="BN243" s="7"/>
      <c r="BO243" s="8"/>
      <c r="BP243" s="7"/>
      <c r="BQ243" s="8"/>
      <c r="BR243" s="9"/>
      <c r="BS243" s="8"/>
      <c r="BT243" s="7"/>
      <c r="BU243" s="8"/>
      <c r="BV243" s="7"/>
      <c r="BW243" s="8"/>
      <c r="BX243" s="7"/>
      <c r="BY243" s="8"/>
      <c r="BZ243" s="9"/>
      <c r="CA243" s="8"/>
      <c r="CB243" s="7"/>
      <c r="CC243" s="8"/>
      <c r="CD243" s="7"/>
      <c r="CE243" s="8"/>
      <c r="CF243" s="7"/>
      <c r="CG243" s="8"/>
      <c r="CH243" s="9"/>
      <c r="CI243" s="8"/>
      <c r="CJ243" s="7">
        <f>ROUND(H243+P243+X243+AF243+AN243+AV243+BD243+BL243+BT243+CB243,5)</f>
        <v>90</v>
      </c>
      <c r="CK243" s="8"/>
      <c r="CL243" s="7"/>
      <c r="CM243" s="8"/>
      <c r="CN243" s="7">
        <f>ROUND((CJ243-CL243),5)</f>
        <v>90</v>
      </c>
      <c r="CO243" s="8"/>
      <c r="CP243" s="9">
        <f>ROUND(IF(CL243=0, IF(CJ243=0, 0, 1), CJ243/CL243),5)</f>
        <v>1</v>
      </c>
    </row>
    <row r="244" spans="1:94" x14ac:dyDescent="0.3">
      <c r="A244" s="2"/>
      <c r="B244" s="2"/>
      <c r="C244" s="2"/>
      <c r="D244" s="2"/>
      <c r="E244" s="2"/>
      <c r="F244" s="2" t="s">
        <v>256</v>
      </c>
      <c r="G244" s="2"/>
      <c r="H244" s="7"/>
      <c r="I244" s="8"/>
      <c r="J244" s="7"/>
      <c r="K244" s="8"/>
      <c r="L244" s="7"/>
      <c r="M244" s="8"/>
      <c r="N244" s="9"/>
      <c r="O244" s="8"/>
      <c r="P244" s="7"/>
      <c r="Q244" s="8"/>
      <c r="R244" s="7"/>
      <c r="S244" s="8"/>
      <c r="T244" s="7"/>
      <c r="U244" s="8"/>
      <c r="V244" s="9"/>
      <c r="W244" s="8"/>
      <c r="X244" s="7"/>
      <c r="Y244" s="8"/>
      <c r="Z244" s="7"/>
      <c r="AA244" s="8"/>
      <c r="AB244" s="7"/>
      <c r="AC244" s="8"/>
      <c r="AD244" s="9"/>
      <c r="AE244" s="8"/>
      <c r="AF244" s="7">
        <v>802.98</v>
      </c>
      <c r="AG244" s="8"/>
      <c r="AH244" s="7"/>
      <c r="AI244" s="8"/>
      <c r="AJ244" s="7">
        <f>ROUND((AF244-AH244),5)</f>
        <v>802.98</v>
      </c>
      <c r="AK244" s="8"/>
      <c r="AL244" s="9">
        <f>ROUND(IF(AH244=0, IF(AF244=0, 0, 1), AF244/AH244),5)</f>
        <v>1</v>
      </c>
      <c r="AM244" s="8"/>
      <c r="AN244" s="7"/>
      <c r="AO244" s="8"/>
      <c r="AP244" s="7"/>
      <c r="AQ244" s="8"/>
      <c r="AR244" s="7"/>
      <c r="AS244" s="8"/>
      <c r="AT244" s="9"/>
      <c r="AU244" s="8"/>
      <c r="AV244" s="7">
        <v>212.5</v>
      </c>
      <c r="AW244" s="8"/>
      <c r="AX244" s="7"/>
      <c r="AY244" s="8"/>
      <c r="AZ244" s="7">
        <f>ROUND((AV244-AX244),5)</f>
        <v>212.5</v>
      </c>
      <c r="BA244" s="8"/>
      <c r="BB244" s="9">
        <f>ROUND(IF(AX244=0, IF(AV244=0, 0, 1), AV244/AX244),5)</f>
        <v>1</v>
      </c>
      <c r="BC244" s="8"/>
      <c r="BD244" s="7">
        <v>-666.64</v>
      </c>
      <c r="BE244" s="8"/>
      <c r="BF244" s="7"/>
      <c r="BG244" s="8"/>
      <c r="BH244" s="7">
        <f>ROUND((BD244-BF244),5)</f>
        <v>-666.64</v>
      </c>
      <c r="BI244" s="8"/>
      <c r="BJ244" s="9">
        <f>ROUND(IF(BF244=0, IF(BD244=0, 0, 1), BD244/BF244),5)</f>
        <v>1</v>
      </c>
      <c r="BK244" s="8"/>
      <c r="BL244" s="7"/>
      <c r="BM244" s="8"/>
      <c r="BN244" s="7"/>
      <c r="BO244" s="8"/>
      <c r="BP244" s="7"/>
      <c r="BQ244" s="8"/>
      <c r="BR244" s="9"/>
      <c r="BS244" s="8"/>
      <c r="BT244" s="7"/>
      <c r="BU244" s="8"/>
      <c r="BV244" s="7"/>
      <c r="BW244" s="8"/>
      <c r="BX244" s="7"/>
      <c r="BY244" s="8"/>
      <c r="BZ244" s="9"/>
      <c r="CA244" s="8"/>
      <c r="CB244" s="7"/>
      <c r="CC244" s="8"/>
      <c r="CD244" s="7"/>
      <c r="CE244" s="8"/>
      <c r="CF244" s="7"/>
      <c r="CG244" s="8"/>
      <c r="CH244" s="9"/>
      <c r="CI244" s="8"/>
      <c r="CJ244" s="7">
        <f>ROUND(H244+P244+X244+AF244+AN244+AV244+BD244+BL244+BT244+CB244,5)</f>
        <v>348.84</v>
      </c>
      <c r="CK244" s="8"/>
      <c r="CL244" s="7"/>
      <c r="CM244" s="8"/>
      <c r="CN244" s="7">
        <f>ROUND((CJ244-CL244),5)</f>
        <v>348.84</v>
      </c>
      <c r="CO244" s="8"/>
      <c r="CP244" s="9">
        <f>ROUND(IF(CL244=0, IF(CJ244=0, 0, 1), CJ244/CL244),5)</f>
        <v>1</v>
      </c>
    </row>
    <row r="245" spans="1:94" ht="15" thickBot="1" x14ac:dyDescent="0.35">
      <c r="A245" s="2"/>
      <c r="B245" s="2"/>
      <c r="C245" s="2"/>
      <c r="D245" s="2"/>
      <c r="E245" s="2"/>
      <c r="F245" s="2" t="s">
        <v>257</v>
      </c>
      <c r="G245" s="2"/>
      <c r="H245" s="10"/>
      <c r="I245" s="8"/>
      <c r="J245" s="10"/>
      <c r="K245" s="8"/>
      <c r="L245" s="10"/>
      <c r="M245" s="8"/>
      <c r="N245" s="11"/>
      <c r="O245" s="8"/>
      <c r="P245" s="10"/>
      <c r="Q245" s="8"/>
      <c r="R245" s="10"/>
      <c r="S245" s="8"/>
      <c r="T245" s="10"/>
      <c r="U245" s="8"/>
      <c r="V245" s="11"/>
      <c r="W245" s="8"/>
      <c r="X245" s="10"/>
      <c r="Y245" s="8"/>
      <c r="Z245" s="10"/>
      <c r="AA245" s="8"/>
      <c r="AB245" s="10"/>
      <c r="AC245" s="8"/>
      <c r="AD245" s="11"/>
      <c r="AE245" s="8"/>
      <c r="AF245" s="10"/>
      <c r="AG245" s="8"/>
      <c r="AH245" s="10"/>
      <c r="AI245" s="8"/>
      <c r="AJ245" s="10"/>
      <c r="AK245" s="8"/>
      <c r="AL245" s="11"/>
      <c r="AM245" s="8"/>
      <c r="AN245" s="10"/>
      <c r="AO245" s="8"/>
      <c r="AP245" s="10"/>
      <c r="AQ245" s="8"/>
      <c r="AR245" s="10"/>
      <c r="AS245" s="8"/>
      <c r="AT245" s="11"/>
      <c r="AU245" s="8"/>
      <c r="AV245" s="10"/>
      <c r="AW245" s="8"/>
      <c r="AX245" s="10"/>
      <c r="AY245" s="8"/>
      <c r="AZ245" s="10"/>
      <c r="BA245" s="8"/>
      <c r="BB245" s="11"/>
      <c r="BC245" s="8"/>
      <c r="BD245" s="10"/>
      <c r="BE245" s="8"/>
      <c r="BF245" s="10"/>
      <c r="BG245" s="8"/>
      <c r="BH245" s="10"/>
      <c r="BI245" s="8"/>
      <c r="BJ245" s="11"/>
      <c r="BK245" s="8"/>
      <c r="BL245" s="10"/>
      <c r="BM245" s="8"/>
      <c r="BN245" s="10"/>
      <c r="BO245" s="8"/>
      <c r="BP245" s="10"/>
      <c r="BQ245" s="8"/>
      <c r="BR245" s="11"/>
      <c r="BS245" s="8"/>
      <c r="BT245" s="10"/>
      <c r="BU245" s="8"/>
      <c r="BV245" s="10"/>
      <c r="BW245" s="8"/>
      <c r="BX245" s="10"/>
      <c r="BY245" s="8"/>
      <c r="BZ245" s="11"/>
      <c r="CA245" s="8"/>
      <c r="CB245" s="10"/>
      <c r="CC245" s="8"/>
      <c r="CD245" s="10"/>
      <c r="CE245" s="8"/>
      <c r="CF245" s="10"/>
      <c r="CG245" s="8"/>
      <c r="CH245" s="11"/>
      <c r="CI245" s="8"/>
      <c r="CJ245" s="10"/>
      <c r="CK245" s="8"/>
      <c r="CL245" s="10"/>
      <c r="CM245" s="8"/>
      <c r="CN245" s="10"/>
      <c r="CO245" s="8"/>
      <c r="CP245" s="11"/>
    </row>
    <row r="246" spans="1:94" x14ac:dyDescent="0.3">
      <c r="A246" s="2"/>
      <c r="B246" s="2"/>
      <c r="C246" s="2"/>
      <c r="D246" s="2"/>
      <c r="E246" s="2" t="s">
        <v>258</v>
      </c>
      <c r="F246" s="2"/>
      <c r="G246" s="2"/>
      <c r="H246" s="7">
        <f>ROUND(SUM(H216:H245),5)</f>
        <v>27529.51</v>
      </c>
      <c r="I246" s="8"/>
      <c r="J246" s="7">
        <f>ROUND(SUM(J216:J245),5)</f>
        <v>24641.33</v>
      </c>
      <c r="K246" s="8"/>
      <c r="L246" s="7">
        <f>ROUND((H246-J246),5)</f>
        <v>2888.18</v>
      </c>
      <c r="M246" s="8"/>
      <c r="N246" s="9">
        <f>ROUND(IF(J246=0, IF(H246=0, 0, 1), H246/J246),5)</f>
        <v>1.11721</v>
      </c>
      <c r="O246" s="8"/>
      <c r="P246" s="7">
        <f>ROUND(SUM(P216:P245),5)</f>
        <v>32362.06</v>
      </c>
      <c r="Q246" s="8"/>
      <c r="R246" s="7">
        <f>ROUND(SUM(R216:R245),5)</f>
        <v>24717.33</v>
      </c>
      <c r="S246" s="8"/>
      <c r="T246" s="7">
        <f>ROUND((P246-R246),5)</f>
        <v>7644.73</v>
      </c>
      <c r="U246" s="8"/>
      <c r="V246" s="9">
        <f>ROUND(IF(R246=0, IF(P246=0, 0, 1), P246/R246),5)</f>
        <v>1.3092900000000001</v>
      </c>
      <c r="W246" s="8"/>
      <c r="X246" s="7">
        <f>ROUND(SUM(X216:X245),5)</f>
        <v>19851.86</v>
      </c>
      <c r="Y246" s="8"/>
      <c r="Z246" s="7">
        <f>ROUND(SUM(Z216:Z245),5)</f>
        <v>27077.33</v>
      </c>
      <c r="AA246" s="8"/>
      <c r="AB246" s="7">
        <f>ROUND((X246-Z246),5)</f>
        <v>-7225.47</v>
      </c>
      <c r="AC246" s="8"/>
      <c r="AD246" s="9">
        <f>ROUND(IF(Z246=0, IF(X246=0, 0, 1), X246/Z246),5)</f>
        <v>0.73314999999999997</v>
      </c>
      <c r="AE246" s="8"/>
      <c r="AF246" s="7">
        <f>ROUND(SUM(AF216:AF245),5)</f>
        <v>41734.15</v>
      </c>
      <c r="AG246" s="8"/>
      <c r="AH246" s="7">
        <f>ROUND(SUM(AH216:AH245),5)</f>
        <v>41627.339999999997</v>
      </c>
      <c r="AI246" s="8"/>
      <c r="AJ246" s="7">
        <f>ROUND((AF246-AH246),5)</f>
        <v>106.81</v>
      </c>
      <c r="AK246" s="8"/>
      <c r="AL246" s="9">
        <f>ROUND(IF(AH246=0, IF(AF246=0, 0, 1), AF246/AH246),5)</f>
        <v>1.00257</v>
      </c>
      <c r="AM246" s="8"/>
      <c r="AN246" s="7">
        <f>ROUND(SUM(AN216:AN245),5)</f>
        <v>25974.37</v>
      </c>
      <c r="AO246" s="8"/>
      <c r="AP246" s="7">
        <f>ROUND(SUM(AP216:AP245),5)</f>
        <v>24817.33</v>
      </c>
      <c r="AQ246" s="8"/>
      <c r="AR246" s="7">
        <f>ROUND((AN246-AP246),5)</f>
        <v>1157.04</v>
      </c>
      <c r="AS246" s="8"/>
      <c r="AT246" s="9">
        <f>ROUND(IF(AP246=0, IF(AN246=0, 0, 1), AN246/AP246),5)</f>
        <v>1.0466200000000001</v>
      </c>
      <c r="AU246" s="8"/>
      <c r="AV246" s="7">
        <f>ROUND(SUM(AV216:AV245),5)</f>
        <v>18559.63</v>
      </c>
      <c r="AW246" s="8"/>
      <c r="AX246" s="7">
        <f>ROUND(SUM(AX216:AX245),5)</f>
        <v>25702.34</v>
      </c>
      <c r="AY246" s="8"/>
      <c r="AZ246" s="7">
        <f>ROUND((AV246-AX246),5)</f>
        <v>-7142.71</v>
      </c>
      <c r="BA246" s="8"/>
      <c r="BB246" s="9">
        <f>ROUND(IF(AX246=0, IF(AV246=0, 0, 1), AV246/AX246),5)</f>
        <v>0.72209999999999996</v>
      </c>
      <c r="BC246" s="8"/>
      <c r="BD246" s="7">
        <f>ROUND(SUM(BD216:BD245),5)</f>
        <v>31146.9</v>
      </c>
      <c r="BE246" s="8"/>
      <c r="BF246" s="7">
        <f>ROUND(SUM(BF216:BF245),5)</f>
        <v>25243.34</v>
      </c>
      <c r="BG246" s="8"/>
      <c r="BH246" s="7">
        <f>ROUND((BD246-BF246),5)</f>
        <v>5903.56</v>
      </c>
      <c r="BI246" s="8"/>
      <c r="BJ246" s="9">
        <f>ROUND(IF(BF246=0, IF(BD246=0, 0, 1), BD246/BF246),5)</f>
        <v>1.23387</v>
      </c>
      <c r="BK246" s="8"/>
      <c r="BL246" s="7">
        <f>ROUND(SUM(BL216:BL245),5)</f>
        <v>24992.36</v>
      </c>
      <c r="BM246" s="8"/>
      <c r="BN246" s="7">
        <f>ROUND(SUM(BN216:BN245),5)</f>
        <v>24753.34</v>
      </c>
      <c r="BO246" s="8"/>
      <c r="BP246" s="7">
        <f>ROUND((BL246-BN246),5)</f>
        <v>239.02</v>
      </c>
      <c r="BQ246" s="8"/>
      <c r="BR246" s="9">
        <f>ROUND(IF(BN246=0, IF(BL246=0, 0, 1), BL246/BN246),5)</f>
        <v>1.00966</v>
      </c>
      <c r="BS246" s="8"/>
      <c r="BT246" s="7">
        <f>ROUND(SUM(BT216:BT245),5)</f>
        <v>19465.27</v>
      </c>
      <c r="BU246" s="8"/>
      <c r="BV246" s="7">
        <f>ROUND(SUM(BV216:BV245),5)</f>
        <v>24618.34</v>
      </c>
      <c r="BW246" s="8"/>
      <c r="BX246" s="7">
        <f>ROUND((BT246-BV246),5)</f>
        <v>-5153.07</v>
      </c>
      <c r="BY246" s="8"/>
      <c r="BZ246" s="9">
        <f>ROUND(IF(BV246=0, IF(BT246=0, 0, 1), BT246/BV246),5)</f>
        <v>0.79068000000000005</v>
      </c>
      <c r="CA246" s="8"/>
      <c r="CB246" s="7">
        <f>ROUND(SUM(CB216:CB245),5)</f>
        <v>9272.07</v>
      </c>
      <c r="CC246" s="8"/>
      <c r="CD246" s="7">
        <f>ROUND(SUM(CD216:CD245),5)</f>
        <v>10649.62</v>
      </c>
      <c r="CE246" s="8"/>
      <c r="CF246" s="7">
        <f>ROUND((CB246-CD246),5)</f>
        <v>-1377.55</v>
      </c>
      <c r="CG246" s="8"/>
      <c r="CH246" s="9">
        <f>ROUND(IF(CD246=0, IF(CB246=0, 0, 1), CB246/CD246),5)</f>
        <v>0.87065000000000003</v>
      </c>
      <c r="CI246" s="8"/>
      <c r="CJ246" s="7">
        <f>ROUND(H246+P246+X246+AF246+AN246+AV246+BD246+BL246+BT246+CB246,5)</f>
        <v>250888.18</v>
      </c>
      <c r="CK246" s="8"/>
      <c r="CL246" s="7">
        <f>ROUND(J246+R246+Z246+AH246+AP246+AX246+BF246+BN246+BV246+CD246,5)</f>
        <v>253847.64</v>
      </c>
      <c r="CM246" s="8"/>
      <c r="CN246" s="7">
        <f>ROUND((CJ246-CL246),5)</f>
        <v>-2959.46</v>
      </c>
      <c r="CO246" s="8"/>
      <c r="CP246" s="9">
        <f>ROUND(IF(CL246=0, IF(CJ246=0, 0, 1), CJ246/CL246),5)</f>
        <v>0.98834</v>
      </c>
    </row>
    <row r="247" spans="1:94" ht="28.8" customHeight="1" x14ac:dyDescent="0.3">
      <c r="A247" s="2"/>
      <c r="B247" s="2"/>
      <c r="C247" s="2"/>
      <c r="D247" s="2"/>
      <c r="E247" s="2" t="s">
        <v>259</v>
      </c>
      <c r="F247" s="2"/>
      <c r="G247" s="2"/>
      <c r="H247" s="7"/>
      <c r="I247" s="8"/>
      <c r="J247" s="7"/>
      <c r="K247" s="8"/>
      <c r="L247" s="7"/>
      <c r="M247" s="8"/>
      <c r="N247" s="9"/>
      <c r="O247" s="8"/>
      <c r="P247" s="7"/>
      <c r="Q247" s="8"/>
      <c r="R247" s="7"/>
      <c r="S247" s="8"/>
      <c r="T247" s="7"/>
      <c r="U247" s="8"/>
      <c r="V247" s="9"/>
      <c r="W247" s="8"/>
      <c r="X247" s="7"/>
      <c r="Y247" s="8"/>
      <c r="Z247" s="7"/>
      <c r="AA247" s="8"/>
      <c r="AB247" s="7"/>
      <c r="AC247" s="8"/>
      <c r="AD247" s="9"/>
      <c r="AE247" s="8"/>
      <c r="AF247" s="7"/>
      <c r="AG247" s="8"/>
      <c r="AH247" s="7"/>
      <c r="AI247" s="8"/>
      <c r="AJ247" s="7"/>
      <c r="AK247" s="8"/>
      <c r="AL247" s="9"/>
      <c r="AM247" s="8"/>
      <c r="AN247" s="7"/>
      <c r="AO247" s="8"/>
      <c r="AP247" s="7"/>
      <c r="AQ247" s="8"/>
      <c r="AR247" s="7"/>
      <c r="AS247" s="8"/>
      <c r="AT247" s="9"/>
      <c r="AU247" s="8"/>
      <c r="AV247" s="7"/>
      <c r="AW247" s="8"/>
      <c r="AX247" s="7"/>
      <c r="AY247" s="8"/>
      <c r="AZ247" s="7"/>
      <c r="BA247" s="8"/>
      <c r="BB247" s="9"/>
      <c r="BC247" s="8"/>
      <c r="BD247" s="7"/>
      <c r="BE247" s="8"/>
      <c r="BF247" s="7"/>
      <c r="BG247" s="8"/>
      <c r="BH247" s="7"/>
      <c r="BI247" s="8"/>
      <c r="BJ247" s="9"/>
      <c r="BK247" s="8"/>
      <c r="BL247" s="7"/>
      <c r="BM247" s="8"/>
      <c r="BN247" s="7"/>
      <c r="BO247" s="8"/>
      <c r="BP247" s="7"/>
      <c r="BQ247" s="8"/>
      <c r="BR247" s="9"/>
      <c r="BS247" s="8"/>
      <c r="BT247" s="7"/>
      <c r="BU247" s="8"/>
      <c r="BV247" s="7"/>
      <c r="BW247" s="8"/>
      <c r="BX247" s="7"/>
      <c r="BY247" s="8"/>
      <c r="BZ247" s="9"/>
      <c r="CA247" s="8"/>
      <c r="CB247" s="7"/>
      <c r="CC247" s="8"/>
      <c r="CD247" s="7"/>
      <c r="CE247" s="8"/>
      <c r="CF247" s="7"/>
      <c r="CG247" s="8"/>
      <c r="CH247" s="9"/>
      <c r="CI247" s="8"/>
      <c r="CJ247" s="7"/>
      <c r="CK247" s="8"/>
      <c r="CL247" s="7"/>
      <c r="CM247" s="8"/>
      <c r="CN247" s="7"/>
      <c r="CO247" s="8"/>
      <c r="CP247" s="9"/>
    </row>
    <row r="248" spans="1:94" x14ac:dyDescent="0.3">
      <c r="A248" s="2"/>
      <c r="B248" s="2"/>
      <c r="C248" s="2"/>
      <c r="D248" s="2"/>
      <c r="E248" s="2" t="s">
        <v>260</v>
      </c>
      <c r="F248" s="2"/>
      <c r="G248" s="2"/>
      <c r="H248" s="7"/>
      <c r="I248" s="8"/>
      <c r="J248" s="7"/>
      <c r="K248" s="8"/>
      <c r="L248" s="7"/>
      <c r="M248" s="8"/>
      <c r="N248" s="9"/>
      <c r="O248" s="8"/>
      <c r="P248" s="7"/>
      <c r="Q248" s="8"/>
      <c r="R248" s="7"/>
      <c r="S248" s="8"/>
      <c r="T248" s="7"/>
      <c r="U248" s="8"/>
      <c r="V248" s="9"/>
      <c r="W248" s="8"/>
      <c r="X248" s="7"/>
      <c r="Y248" s="8"/>
      <c r="Z248" s="7"/>
      <c r="AA248" s="8"/>
      <c r="AB248" s="7"/>
      <c r="AC248" s="8"/>
      <c r="AD248" s="9"/>
      <c r="AE248" s="8"/>
      <c r="AF248" s="7"/>
      <c r="AG248" s="8"/>
      <c r="AH248" s="7"/>
      <c r="AI248" s="8"/>
      <c r="AJ248" s="7"/>
      <c r="AK248" s="8"/>
      <c r="AL248" s="9"/>
      <c r="AM248" s="8"/>
      <c r="AN248" s="7"/>
      <c r="AO248" s="8"/>
      <c r="AP248" s="7"/>
      <c r="AQ248" s="8"/>
      <c r="AR248" s="7"/>
      <c r="AS248" s="8"/>
      <c r="AT248" s="9"/>
      <c r="AU248" s="8"/>
      <c r="AV248" s="7"/>
      <c r="AW248" s="8"/>
      <c r="AX248" s="7"/>
      <c r="AY248" s="8"/>
      <c r="AZ248" s="7"/>
      <c r="BA248" s="8"/>
      <c r="BB248" s="9"/>
      <c r="BC248" s="8"/>
      <c r="BD248" s="7"/>
      <c r="BE248" s="8"/>
      <c r="BF248" s="7"/>
      <c r="BG248" s="8"/>
      <c r="BH248" s="7"/>
      <c r="BI248" s="8"/>
      <c r="BJ248" s="9"/>
      <c r="BK248" s="8"/>
      <c r="BL248" s="7"/>
      <c r="BM248" s="8"/>
      <c r="BN248" s="7"/>
      <c r="BO248" s="8"/>
      <c r="BP248" s="7"/>
      <c r="BQ248" s="8"/>
      <c r="BR248" s="9"/>
      <c r="BS248" s="8"/>
      <c r="BT248" s="7"/>
      <c r="BU248" s="8"/>
      <c r="BV248" s="7"/>
      <c r="BW248" s="8"/>
      <c r="BX248" s="7"/>
      <c r="BY248" s="8"/>
      <c r="BZ248" s="9"/>
      <c r="CA248" s="8"/>
      <c r="CB248" s="7"/>
      <c r="CC248" s="8"/>
      <c r="CD248" s="7"/>
      <c r="CE248" s="8"/>
      <c r="CF248" s="7"/>
      <c r="CG248" s="8"/>
      <c r="CH248" s="9"/>
      <c r="CI248" s="8"/>
      <c r="CJ248" s="7"/>
      <c r="CK248" s="8"/>
      <c r="CL248" s="7"/>
      <c r="CM248" s="8"/>
      <c r="CN248" s="7"/>
      <c r="CO248" s="8"/>
      <c r="CP248" s="9"/>
    </row>
    <row r="249" spans="1:94" x14ac:dyDescent="0.3">
      <c r="A249" s="2"/>
      <c r="B249" s="2"/>
      <c r="C249" s="2"/>
      <c r="D249" s="2"/>
      <c r="E249" s="2"/>
      <c r="F249" s="2" t="s">
        <v>261</v>
      </c>
      <c r="G249" s="2"/>
      <c r="H249" s="7">
        <v>1835.18</v>
      </c>
      <c r="I249" s="8"/>
      <c r="J249" s="7">
        <v>920</v>
      </c>
      <c r="K249" s="8"/>
      <c r="L249" s="7">
        <f>ROUND((H249-J249),5)</f>
        <v>915.18</v>
      </c>
      <c r="M249" s="8"/>
      <c r="N249" s="9">
        <f>ROUND(IF(J249=0, IF(H249=0, 0, 1), H249/J249),5)</f>
        <v>1.9947600000000001</v>
      </c>
      <c r="O249" s="8"/>
      <c r="P249" s="7">
        <v>924.42</v>
      </c>
      <c r="Q249" s="8"/>
      <c r="R249" s="7">
        <v>920</v>
      </c>
      <c r="S249" s="8"/>
      <c r="T249" s="7">
        <f>ROUND((P249-R249),5)</f>
        <v>4.42</v>
      </c>
      <c r="U249" s="8"/>
      <c r="V249" s="9">
        <f>ROUND(IF(R249=0, IF(P249=0, 0, 1), P249/R249),5)</f>
        <v>1.0047999999999999</v>
      </c>
      <c r="W249" s="8"/>
      <c r="X249" s="7">
        <v>910.76</v>
      </c>
      <c r="Y249" s="8"/>
      <c r="Z249" s="7">
        <v>920</v>
      </c>
      <c r="AA249" s="8"/>
      <c r="AB249" s="7">
        <f>ROUND((X249-Z249),5)</f>
        <v>-9.24</v>
      </c>
      <c r="AC249" s="8"/>
      <c r="AD249" s="9">
        <f>ROUND(IF(Z249=0, IF(X249=0, 0, 1), X249/Z249),5)</f>
        <v>0.98995999999999995</v>
      </c>
      <c r="AE249" s="8"/>
      <c r="AF249" s="7">
        <v>910.76</v>
      </c>
      <c r="AG249" s="8"/>
      <c r="AH249" s="7">
        <v>920</v>
      </c>
      <c r="AI249" s="8"/>
      <c r="AJ249" s="7">
        <f>ROUND((AF249-AH249),5)</f>
        <v>-9.24</v>
      </c>
      <c r="AK249" s="8"/>
      <c r="AL249" s="9">
        <f>ROUND(IF(AH249=0, IF(AF249=0, 0, 1), AF249/AH249),5)</f>
        <v>0.98995999999999995</v>
      </c>
      <c r="AM249" s="8"/>
      <c r="AN249" s="7">
        <v>924.42</v>
      </c>
      <c r="AO249" s="8"/>
      <c r="AP249" s="7">
        <v>920</v>
      </c>
      <c r="AQ249" s="8"/>
      <c r="AR249" s="7">
        <f>ROUND((AN249-AP249),5)</f>
        <v>4.42</v>
      </c>
      <c r="AS249" s="8"/>
      <c r="AT249" s="9">
        <f>ROUND(IF(AP249=0, IF(AN249=0, 0, 1), AN249/AP249),5)</f>
        <v>1.0047999999999999</v>
      </c>
      <c r="AU249" s="8"/>
      <c r="AV249" s="7">
        <v>910.76</v>
      </c>
      <c r="AW249" s="8"/>
      <c r="AX249" s="7">
        <v>920</v>
      </c>
      <c r="AY249" s="8"/>
      <c r="AZ249" s="7">
        <f>ROUND((AV249-AX249),5)</f>
        <v>-9.24</v>
      </c>
      <c r="BA249" s="8"/>
      <c r="BB249" s="9">
        <f>ROUND(IF(AX249=0, IF(AV249=0, 0, 1), AV249/AX249),5)</f>
        <v>0.98995999999999995</v>
      </c>
      <c r="BC249" s="8"/>
      <c r="BD249" s="7">
        <v>910.76</v>
      </c>
      <c r="BE249" s="8"/>
      <c r="BF249" s="7">
        <v>920</v>
      </c>
      <c r="BG249" s="8"/>
      <c r="BH249" s="7">
        <f>ROUND((BD249-BF249),5)</f>
        <v>-9.24</v>
      </c>
      <c r="BI249" s="8"/>
      <c r="BJ249" s="9">
        <f>ROUND(IF(BF249=0, IF(BD249=0, 0, 1), BD249/BF249),5)</f>
        <v>0.98995999999999995</v>
      </c>
      <c r="BK249" s="8"/>
      <c r="BL249" s="7">
        <v>910.76</v>
      </c>
      <c r="BM249" s="8"/>
      <c r="BN249" s="7">
        <v>920</v>
      </c>
      <c r="BO249" s="8"/>
      <c r="BP249" s="7">
        <f>ROUND((BL249-BN249),5)</f>
        <v>-9.24</v>
      </c>
      <c r="BQ249" s="8"/>
      <c r="BR249" s="9">
        <f>ROUND(IF(BN249=0, IF(BL249=0, 0, 1), BL249/BN249),5)</f>
        <v>0.98995999999999995</v>
      </c>
      <c r="BS249" s="8"/>
      <c r="BT249" s="7">
        <v>910.76</v>
      </c>
      <c r="BU249" s="8"/>
      <c r="BV249" s="7">
        <v>920</v>
      </c>
      <c r="BW249" s="8"/>
      <c r="BX249" s="7">
        <f>ROUND((BT249-BV249),5)</f>
        <v>-9.24</v>
      </c>
      <c r="BY249" s="8"/>
      <c r="BZ249" s="9">
        <f>ROUND(IF(BV249=0, IF(BT249=0, 0, 1), BT249/BV249),5)</f>
        <v>0.98995999999999995</v>
      </c>
      <c r="CA249" s="8"/>
      <c r="CB249" s="7"/>
      <c r="CC249" s="8"/>
      <c r="CD249" s="7">
        <v>237.42</v>
      </c>
      <c r="CE249" s="8"/>
      <c r="CF249" s="7">
        <f>ROUND((CB249-CD249),5)</f>
        <v>-237.42</v>
      </c>
      <c r="CG249" s="8"/>
      <c r="CH249" s="9"/>
      <c r="CI249" s="8"/>
      <c r="CJ249" s="7">
        <f>ROUND(H249+P249+X249+AF249+AN249+AV249+BD249+BL249+BT249+CB249,5)</f>
        <v>9148.58</v>
      </c>
      <c r="CK249" s="8"/>
      <c r="CL249" s="7">
        <f>ROUND(J249+R249+Z249+AH249+AP249+AX249+BF249+BN249+BV249+CD249,5)</f>
        <v>8517.42</v>
      </c>
      <c r="CM249" s="8"/>
      <c r="CN249" s="7">
        <f>ROUND((CJ249-CL249),5)</f>
        <v>631.16</v>
      </c>
      <c r="CO249" s="8"/>
      <c r="CP249" s="9">
        <f>ROUND(IF(CL249=0, IF(CJ249=0, 0, 1), CJ249/CL249),5)</f>
        <v>1.0741000000000001</v>
      </c>
    </row>
    <row r="250" spans="1:94" x14ac:dyDescent="0.3">
      <c r="A250" s="2"/>
      <c r="B250" s="2"/>
      <c r="C250" s="2"/>
      <c r="D250" s="2"/>
      <c r="E250" s="2"/>
      <c r="F250" s="2" t="s">
        <v>262</v>
      </c>
      <c r="G250" s="2"/>
      <c r="H250" s="7">
        <v>5000</v>
      </c>
      <c r="I250" s="8"/>
      <c r="J250" s="7"/>
      <c r="K250" s="8"/>
      <c r="L250" s="7">
        <f>ROUND((H250-J250),5)</f>
        <v>5000</v>
      </c>
      <c r="M250" s="8"/>
      <c r="N250" s="9">
        <f>ROUND(IF(J250=0, IF(H250=0, 0, 1), H250/J250),5)</f>
        <v>1</v>
      </c>
      <c r="O250" s="8"/>
      <c r="P250" s="7"/>
      <c r="Q250" s="8"/>
      <c r="R250" s="7"/>
      <c r="S250" s="8"/>
      <c r="T250" s="7"/>
      <c r="U250" s="8"/>
      <c r="V250" s="9"/>
      <c r="W250" s="8"/>
      <c r="X250" s="7"/>
      <c r="Y250" s="8"/>
      <c r="Z250" s="7">
        <v>5000</v>
      </c>
      <c r="AA250" s="8"/>
      <c r="AB250" s="7">
        <f>ROUND((X250-Z250),5)</f>
        <v>-5000</v>
      </c>
      <c r="AC250" s="8"/>
      <c r="AD250" s="9"/>
      <c r="AE250" s="8"/>
      <c r="AF250" s="7">
        <v>5000</v>
      </c>
      <c r="AG250" s="8"/>
      <c r="AH250" s="7"/>
      <c r="AI250" s="8"/>
      <c r="AJ250" s="7">
        <f>ROUND((AF250-AH250),5)</f>
        <v>5000</v>
      </c>
      <c r="AK250" s="8"/>
      <c r="AL250" s="9">
        <f>ROUND(IF(AH250=0, IF(AF250=0, 0, 1), AF250/AH250),5)</f>
        <v>1</v>
      </c>
      <c r="AM250" s="8"/>
      <c r="AN250" s="7"/>
      <c r="AO250" s="8"/>
      <c r="AP250" s="7"/>
      <c r="AQ250" s="8"/>
      <c r="AR250" s="7"/>
      <c r="AS250" s="8"/>
      <c r="AT250" s="9"/>
      <c r="AU250" s="8"/>
      <c r="AV250" s="7">
        <v>5000</v>
      </c>
      <c r="AW250" s="8"/>
      <c r="AX250" s="7">
        <v>5000</v>
      </c>
      <c r="AY250" s="8"/>
      <c r="AZ250" s="7"/>
      <c r="BA250" s="8"/>
      <c r="BB250" s="9">
        <f>ROUND(IF(AX250=0, IF(AV250=0, 0, 1), AV250/AX250),5)</f>
        <v>1</v>
      </c>
      <c r="BC250" s="8"/>
      <c r="BD250" s="7">
        <v>5000</v>
      </c>
      <c r="BE250" s="8"/>
      <c r="BF250" s="7"/>
      <c r="BG250" s="8"/>
      <c r="BH250" s="7">
        <f>ROUND((BD250-BF250),5)</f>
        <v>5000</v>
      </c>
      <c r="BI250" s="8"/>
      <c r="BJ250" s="9">
        <f>ROUND(IF(BF250=0, IF(BD250=0, 0, 1), BD250/BF250),5)</f>
        <v>1</v>
      </c>
      <c r="BK250" s="8"/>
      <c r="BL250" s="7"/>
      <c r="BM250" s="8"/>
      <c r="BN250" s="7"/>
      <c r="BO250" s="8"/>
      <c r="BP250" s="7"/>
      <c r="BQ250" s="8"/>
      <c r="BR250" s="9"/>
      <c r="BS250" s="8"/>
      <c r="BT250" s="7">
        <v>704.16</v>
      </c>
      <c r="BU250" s="8"/>
      <c r="BV250" s="7">
        <v>5000</v>
      </c>
      <c r="BW250" s="8"/>
      <c r="BX250" s="7">
        <f>ROUND((BT250-BV250),5)</f>
        <v>-4295.84</v>
      </c>
      <c r="BY250" s="8"/>
      <c r="BZ250" s="9">
        <f>ROUND(IF(BV250=0, IF(BT250=0, 0, 1), BT250/BV250),5)</f>
        <v>0.14083000000000001</v>
      </c>
      <c r="CA250" s="8"/>
      <c r="CB250" s="7"/>
      <c r="CC250" s="8"/>
      <c r="CD250" s="7"/>
      <c r="CE250" s="8"/>
      <c r="CF250" s="7"/>
      <c r="CG250" s="8"/>
      <c r="CH250" s="9"/>
      <c r="CI250" s="8"/>
      <c r="CJ250" s="7">
        <f>ROUND(H250+P250+X250+AF250+AN250+AV250+BD250+BL250+BT250+CB250,5)</f>
        <v>20704.16</v>
      </c>
      <c r="CK250" s="8"/>
      <c r="CL250" s="7">
        <f>ROUND(J250+R250+Z250+AH250+AP250+AX250+BF250+BN250+BV250+CD250,5)</f>
        <v>15000</v>
      </c>
      <c r="CM250" s="8"/>
      <c r="CN250" s="7">
        <f>ROUND((CJ250-CL250),5)</f>
        <v>5704.16</v>
      </c>
      <c r="CO250" s="8"/>
      <c r="CP250" s="9">
        <f>ROUND(IF(CL250=0, IF(CJ250=0, 0, 1), CJ250/CL250),5)</f>
        <v>1.38028</v>
      </c>
    </row>
    <row r="251" spans="1:94" x14ac:dyDescent="0.3">
      <c r="A251" s="2"/>
      <c r="B251" s="2"/>
      <c r="C251" s="2"/>
      <c r="D251" s="2"/>
      <c r="E251" s="2"/>
      <c r="F251" s="2" t="s">
        <v>263</v>
      </c>
      <c r="G251" s="2"/>
      <c r="H251" s="7"/>
      <c r="I251" s="8"/>
      <c r="J251" s="7"/>
      <c r="K251" s="8"/>
      <c r="L251" s="7"/>
      <c r="M251" s="8"/>
      <c r="N251" s="9"/>
      <c r="O251" s="8"/>
      <c r="P251" s="7"/>
      <c r="Q251" s="8"/>
      <c r="R251" s="7"/>
      <c r="S251" s="8"/>
      <c r="T251" s="7"/>
      <c r="U251" s="8"/>
      <c r="V251" s="9"/>
      <c r="W251" s="8"/>
      <c r="X251" s="7"/>
      <c r="Y251" s="8"/>
      <c r="Z251" s="7"/>
      <c r="AA251" s="8"/>
      <c r="AB251" s="7"/>
      <c r="AC251" s="8"/>
      <c r="AD251" s="9"/>
      <c r="AE251" s="8"/>
      <c r="AF251" s="7"/>
      <c r="AG251" s="8"/>
      <c r="AH251" s="7"/>
      <c r="AI251" s="8"/>
      <c r="AJ251" s="7"/>
      <c r="AK251" s="8"/>
      <c r="AL251" s="9"/>
      <c r="AM251" s="8"/>
      <c r="AN251" s="7"/>
      <c r="AO251" s="8"/>
      <c r="AP251" s="7"/>
      <c r="AQ251" s="8"/>
      <c r="AR251" s="7"/>
      <c r="AS251" s="8"/>
      <c r="AT251" s="9"/>
      <c r="AU251" s="8"/>
      <c r="AV251" s="7"/>
      <c r="AW251" s="8"/>
      <c r="AX251" s="7"/>
      <c r="AY251" s="8"/>
      <c r="AZ251" s="7"/>
      <c r="BA251" s="8"/>
      <c r="BB251" s="9"/>
      <c r="BC251" s="8"/>
      <c r="BD251" s="7"/>
      <c r="BE251" s="8"/>
      <c r="BF251" s="7"/>
      <c r="BG251" s="8"/>
      <c r="BH251" s="7"/>
      <c r="BI251" s="8"/>
      <c r="BJ251" s="9"/>
      <c r="BK251" s="8"/>
      <c r="BL251" s="7"/>
      <c r="BM251" s="8"/>
      <c r="BN251" s="7"/>
      <c r="BO251" s="8"/>
      <c r="BP251" s="7"/>
      <c r="BQ251" s="8"/>
      <c r="BR251" s="9"/>
      <c r="BS251" s="8"/>
      <c r="BT251" s="7"/>
      <c r="BU251" s="8"/>
      <c r="BV251" s="7"/>
      <c r="BW251" s="8"/>
      <c r="BX251" s="7"/>
      <c r="BY251" s="8"/>
      <c r="BZ251" s="9"/>
      <c r="CA251" s="8"/>
      <c r="CB251" s="7"/>
      <c r="CC251" s="8"/>
      <c r="CD251" s="7"/>
      <c r="CE251" s="8"/>
      <c r="CF251" s="7"/>
      <c r="CG251" s="8"/>
      <c r="CH251" s="9"/>
      <c r="CI251" s="8"/>
      <c r="CJ251" s="7"/>
      <c r="CK251" s="8"/>
      <c r="CL251" s="7"/>
      <c r="CM251" s="8"/>
      <c r="CN251" s="7"/>
      <c r="CO251" s="8"/>
      <c r="CP251" s="9"/>
    </row>
    <row r="252" spans="1:94" x14ac:dyDescent="0.3">
      <c r="A252" s="2"/>
      <c r="B252" s="2"/>
      <c r="C252" s="2"/>
      <c r="D252" s="2"/>
      <c r="E252" s="2"/>
      <c r="F252" s="2" t="s">
        <v>264</v>
      </c>
      <c r="G252" s="2"/>
      <c r="H252" s="7">
        <v>597.36</v>
      </c>
      <c r="I252" s="8"/>
      <c r="J252" s="7"/>
      <c r="K252" s="8"/>
      <c r="L252" s="7"/>
      <c r="M252" s="8"/>
      <c r="N252" s="9"/>
      <c r="O252" s="8"/>
      <c r="P252" s="7">
        <v>285.25</v>
      </c>
      <c r="Q252" s="8"/>
      <c r="R252" s="7"/>
      <c r="S252" s="8"/>
      <c r="T252" s="7"/>
      <c r="U252" s="8"/>
      <c r="V252" s="9"/>
      <c r="W252" s="8"/>
      <c r="X252" s="7"/>
      <c r="Y252" s="8"/>
      <c r="Z252" s="7"/>
      <c r="AA252" s="8"/>
      <c r="AB252" s="7"/>
      <c r="AC252" s="8"/>
      <c r="AD252" s="9"/>
      <c r="AE252" s="8"/>
      <c r="AF252" s="7">
        <v>109.65</v>
      </c>
      <c r="AG252" s="8"/>
      <c r="AH252" s="7"/>
      <c r="AI252" s="8"/>
      <c r="AJ252" s="7"/>
      <c r="AK252" s="8"/>
      <c r="AL252" s="9"/>
      <c r="AM252" s="8"/>
      <c r="AN252" s="7">
        <v>3027.53</v>
      </c>
      <c r="AO252" s="8"/>
      <c r="AP252" s="7"/>
      <c r="AQ252" s="8"/>
      <c r="AR252" s="7"/>
      <c r="AS252" s="8"/>
      <c r="AT252" s="9"/>
      <c r="AU252" s="8"/>
      <c r="AV252" s="7">
        <v>3812.04</v>
      </c>
      <c r="AW252" s="8"/>
      <c r="AX252" s="7"/>
      <c r="AY252" s="8"/>
      <c r="AZ252" s="7"/>
      <c r="BA252" s="8"/>
      <c r="BB252" s="9"/>
      <c r="BC252" s="8"/>
      <c r="BD252" s="7">
        <v>9688.4699999999993</v>
      </c>
      <c r="BE252" s="8"/>
      <c r="BF252" s="7"/>
      <c r="BG252" s="8"/>
      <c r="BH252" s="7"/>
      <c r="BI252" s="8"/>
      <c r="BJ252" s="9"/>
      <c r="BK252" s="8"/>
      <c r="BL252" s="7">
        <v>324.23</v>
      </c>
      <c r="BM252" s="8"/>
      <c r="BN252" s="7"/>
      <c r="BO252" s="8"/>
      <c r="BP252" s="7"/>
      <c r="BQ252" s="8"/>
      <c r="BR252" s="9"/>
      <c r="BS252" s="8"/>
      <c r="BT252" s="7"/>
      <c r="BU252" s="8"/>
      <c r="BV252" s="7"/>
      <c r="BW252" s="8"/>
      <c r="BX252" s="7"/>
      <c r="BY252" s="8"/>
      <c r="BZ252" s="9"/>
      <c r="CA252" s="8"/>
      <c r="CB252" s="7"/>
      <c r="CC252" s="8"/>
      <c r="CD252" s="7"/>
      <c r="CE252" s="8"/>
      <c r="CF252" s="7"/>
      <c r="CG252" s="8"/>
      <c r="CH252" s="9"/>
      <c r="CI252" s="8"/>
      <c r="CJ252" s="7">
        <f>ROUND(H252+P252+X252+AF252+AN252+AV252+BD252+BL252+BT252+CB252,5)</f>
        <v>17844.53</v>
      </c>
      <c r="CK252" s="8"/>
      <c r="CL252" s="7"/>
      <c r="CM252" s="8"/>
      <c r="CN252" s="7">
        <f>ROUND((CJ252-CL252),5)</f>
        <v>17844.53</v>
      </c>
      <c r="CO252" s="8"/>
      <c r="CP252" s="9">
        <f>ROUND(IF(CL252=0, IF(CJ252=0, 0, 1), CJ252/CL252),5)</f>
        <v>1</v>
      </c>
    </row>
    <row r="253" spans="1:94" x14ac:dyDescent="0.3">
      <c r="A253" s="2"/>
      <c r="B253" s="2"/>
      <c r="C253" s="2"/>
      <c r="D253" s="2"/>
      <c r="E253" s="2"/>
      <c r="F253" s="2" t="s">
        <v>265</v>
      </c>
      <c r="G253" s="2"/>
      <c r="H253" s="7"/>
      <c r="I253" s="8"/>
      <c r="J253" s="7"/>
      <c r="K253" s="8"/>
      <c r="L253" s="7"/>
      <c r="M253" s="8"/>
      <c r="N253" s="9"/>
      <c r="O253" s="8"/>
      <c r="P253" s="7"/>
      <c r="Q253" s="8"/>
      <c r="R253" s="7"/>
      <c r="S253" s="8"/>
      <c r="T253" s="7"/>
      <c r="U253" s="8"/>
      <c r="V253" s="9"/>
      <c r="W253" s="8"/>
      <c r="X253" s="7"/>
      <c r="Y253" s="8"/>
      <c r="Z253" s="7"/>
      <c r="AA253" s="8"/>
      <c r="AB253" s="7"/>
      <c r="AC253" s="8"/>
      <c r="AD253" s="9"/>
      <c r="AE253" s="8"/>
      <c r="AF253" s="7"/>
      <c r="AG253" s="8"/>
      <c r="AH253" s="7"/>
      <c r="AI253" s="8"/>
      <c r="AJ253" s="7"/>
      <c r="AK253" s="8"/>
      <c r="AL253" s="9"/>
      <c r="AM253" s="8"/>
      <c r="AN253" s="7"/>
      <c r="AO253" s="8"/>
      <c r="AP253" s="7"/>
      <c r="AQ253" s="8"/>
      <c r="AR253" s="7"/>
      <c r="AS253" s="8"/>
      <c r="AT253" s="9"/>
      <c r="AU253" s="8"/>
      <c r="AV253" s="7"/>
      <c r="AW253" s="8"/>
      <c r="AX253" s="7"/>
      <c r="AY253" s="8"/>
      <c r="AZ253" s="7"/>
      <c r="BA253" s="8"/>
      <c r="BB253" s="9"/>
      <c r="BC253" s="8"/>
      <c r="BD253" s="7"/>
      <c r="BE253" s="8"/>
      <c r="BF253" s="7"/>
      <c r="BG253" s="8"/>
      <c r="BH253" s="7"/>
      <c r="BI253" s="8"/>
      <c r="BJ253" s="9"/>
      <c r="BK253" s="8"/>
      <c r="BL253" s="7"/>
      <c r="BM253" s="8"/>
      <c r="BN253" s="7"/>
      <c r="BO253" s="8"/>
      <c r="BP253" s="7"/>
      <c r="BQ253" s="8"/>
      <c r="BR253" s="9"/>
      <c r="BS253" s="8"/>
      <c r="BT253" s="7">
        <v>6093.59</v>
      </c>
      <c r="BU253" s="8"/>
      <c r="BV253" s="7">
        <v>5700</v>
      </c>
      <c r="BW253" s="8"/>
      <c r="BX253" s="7">
        <f>ROUND((BT253-BV253),5)</f>
        <v>393.59</v>
      </c>
      <c r="BY253" s="8"/>
      <c r="BZ253" s="9">
        <f>ROUND(IF(BV253=0, IF(BT253=0, 0, 1), BT253/BV253),5)</f>
        <v>1.0690500000000001</v>
      </c>
      <c r="CA253" s="8"/>
      <c r="CB253" s="7"/>
      <c r="CC253" s="8"/>
      <c r="CD253" s="7"/>
      <c r="CE253" s="8"/>
      <c r="CF253" s="7"/>
      <c r="CG253" s="8"/>
      <c r="CH253" s="9"/>
      <c r="CI253" s="8"/>
      <c r="CJ253" s="7">
        <f>ROUND(H253+P253+X253+AF253+AN253+AV253+BD253+BL253+BT253+CB253,5)</f>
        <v>6093.59</v>
      </c>
      <c r="CK253" s="8"/>
      <c r="CL253" s="7">
        <f>ROUND(J253+R253+Z253+AH253+AP253+AX253+BF253+BN253+BV253+CD253,5)</f>
        <v>5700</v>
      </c>
      <c r="CM253" s="8"/>
      <c r="CN253" s="7">
        <f>ROUND((CJ253-CL253),5)</f>
        <v>393.59</v>
      </c>
      <c r="CO253" s="8"/>
      <c r="CP253" s="9">
        <f>ROUND(IF(CL253=0, IF(CJ253=0, 0, 1), CJ253/CL253),5)</f>
        <v>1.0690500000000001</v>
      </c>
    </row>
    <row r="254" spans="1:94" x14ac:dyDescent="0.3">
      <c r="A254" s="2"/>
      <c r="B254" s="2"/>
      <c r="C254" s="2"/>
      <c r="D254" s="2"/>
      <c r="E254" s="2"/>
      <c r="F254" s="2" t="s">
        <v>266</v>
      </c>
      <c r="G254" s="2"/>
      <c r="H254" s="7"/>
      <c r="I254" s="8"/>
      <c r="J254" s="7"/>
      <c r="K254" s="8"/>
      <c r="L254" s="7"/>
      <c r="M254" s="8"/>
      <c r="N254" s="9"/>
      <c r="O254" s="8"/>
      <c r="P254" s="7"/>
      <c r="Q254" s="8"/>
      <c r="R254" s="7"/>
      <c r="S254" s="8"/>
      <c r="T254" s="7"/>
      <c r="U254" s="8"/>
      <c r="V254" s="9"/>
      <c r="W254" s="8"/>
      <c r="X254" s="7"/>
      <c r="Y254" s="8"/>
      <c r="Z254" s="7"/>
      <c r="AA254" s="8"/>
      <c r="AB254" s="7"/>
      <c r="AC254" s="8"/>
      <c r="AD254" s="9"/>
      <c r="AE254" s="8"/>
      <c r="AF254" s="7"/>
      <c r="AG254" s="8"/>
      <c r="AH254" s="7"/>
      <c r="AI254" s="8"/>
      <c r="AJ254" s="7"/>
      <c r="AK254" s="8"/>
      <c r="AL254" s="9"/>
      <c r="AM254" s="8"/>
      <c r="AN254" s="7"/>
      <c r="AO254" s="8"/>
      <c r="AP254" s="7">
        <v>1500</v>
      </c>
      <c r="AQ254" s="8"/>
      <c r="AR254" s="7">
        <f>ROUND((AN254-AP254),5)</f>
        <v>-1500</v>
      </c>
      <c r="AS254" s="8"/>
      <c r="AT254" s="9"/>
      <c r="AU254" s="8"/>
      <c r="AV254" s="7"/>
      <c r="AW254" s="8"/>
      <c r="AX254" s="7"/>
      <c r="AY254" s="8"/>
      <c r="AZ254" s="7"/>
      <c r="BA254" s="8"/>
      <c r="BB254" s="9"/>
      <c r="BC254" s="8"/>
      <c r="BD254" s="7"/>
      <c r="BE254" s="8"/>
      <c r="BF254" s="7"/>
      <c r="BG254" s="8"/>
      <c r="BH254" s="7"/>
      <c r="BI254" s="8"/>
      <c r="BJ254" s="9"/>
      <c r="BK254" s="8"/>
      <c r="BL254" s="7"/>
      <c r="BM254" s="8"/>
      <c r="BN254" s="7"/>
      <c r="BO254" s="8"/>
      <c r="BP254" s="7"/>
      <c r="BQ254" s="8"/>
      <c r="BR254" s="9"/>
      <c r="BS254" s="8"/>
      <c r="BT254" s="7"/>
      <c r="BU254" s="8"/>
      <c r="BV254" s="7"/>
      <c r="BW254" s="8"/>
      <c r="BX254" s="7"/>
      <c r="BY254" s="8"/>
      <c r="BZ254" s="9"/>
      <c r="CA254" s="8"/>
      <c r="CB254" s="7"/>
      <c r="CC254" s="8"/>
      <c r="CD254" s="7"/>
      <c r="CE254" s="8"/>
      <c r="CF254" s="7"/>
      <c r="CG254" s="8"/>
      <c r="CH254" s="9"/>
      <c r="CI254" s="8"/>
      <c r="CJ254" s="7"/>
      <c r="CK254" s="8"/>
      <c r="CL254" s="7">
        <f>ROUND(J254+R254+Z254+AH254+AP254+AX254+BF254+BN254+BV254+CD254,5)</f>
        <v>1500</v>
      </c>
      <c r="CM254" s="8"/>
      <c r="CN254" s="7">
        <f>ROUND((CJ254-CL254),5)</f>
        <v>-1500</v>
      </c>
      <c r="CO254" s="8"/>
      <c r="CP254" s="9"/>
    </row>
    <row r="255" spans="1:94" ht="15" thickBot="1" x14ac:dyDescent="0.35">
      <c r="A255" s="2"/>
      <c r="B255" s="2"/>
      <c r="C255" s="2"/>
      <c r="D255" s="2"/>
      <c r="E255" s="2"/>
      <c r="F255" s="2" t="s">
        <v>267</v>
      </c>
      <c r="G255" s="2"/>
      <c r="H255" s="10"/>
      <c r="I255" s="8"/>
      <c r="J255" s="10"/>
      <c r="K255" s="8"/>
      <c r="L255" s="10"/>
      <c r="M255" s="8"/>
      <c r="N255" s="11"/>
      <c r="O255" s="8"/>
      <c r="P255" s="10"/>
      <c r="Q255" s="8"/>
      <c r="R255" s="10"/>
      <c r="S255" s="8"/>
      <c r="T255" s="10"/>
      <c r="U255" s="8"/>
      <c r="V255" s="11"/>
      <c r="W255" s="8"/>
      <c r="X255" s="10"/>
      <c r="Y255" s="8"/>
      <c r="Z255" s="10"/>
      <c r="AA255" s="8"/>
      <c r="AB255" s="10"/>
      <c r="AC255" s="8"/>
      <c r="AD255" s="11"/>
      <c r="AE255" s="8"/>
      <c r="AF255" s="10"/>
      <c r="AG255" s="8"/>
      <c r="AH255" s="10"/>
      <c r="AI255" s="8"/>
      <c r="AJ255" s="10"/>
      <c r="AK255" s="8"/>
      <c r="AL255" s="11"/>
      <c r="AM255" s="8"/>
      <c r="AN255" s="10"/>
      <c r="AO255" s="8"/>
      <c r="AP255" s="10"/>
      <c r="AQ255" s="8"/>
      <c r="AR255" s="10"/>
      <c r="AS255" s="8"/>
      <c r="AT255" s="11"/>
      <c r="AU255" s="8"/>
      <c r="AV255" s="10"/>
      <c r="AW255" s="8"/>
      <c r="AX255" s="10"/>
      <c r="AY255" s="8"/>
      <c r="AZ255" s="10"/>
      <c r="BA255" s="8"/>
      <c r="BB255" s="11"/>
      <c r="BC255" s="8"/>
      <c r="BD255" s="10"/>
      <c r="BE255" s="8"/>
      <c r="BF255" s="10"/>
      <c r="BG255" s="8"/>
      <c r="BH255" s="10"/>
      <c r="BI255" s="8"/>
      <c r="BJ255" s="11"/>
      <c r="BK255" s="8"/>
      <c r="BL255" s="10"/>
      <c r="BM255" s="8"/>
      <c r="BN255" s="10"/>
      <c r="BO255" s="8"/>
      <c r="BP255" s="10"/>
      <c r="BQ255" s="8"/>
      <c r="BR255" s="11"/>
      <c r="BS255" s="8"/>
      <c r="BT255" s="10"/>
      <c r="BU255" s="8"/>
      <c r="BV255" s="10"/>
      <c r="BW255" s="8"/>
      <c r="BX255" s="10"/>
      <c r="BY255" s="8"/>
      <c r="BZ255" s="11"/>
      <c r="CA255" s="8"/>
      <c r="CB255" s="10"/>
      <c r="CC255" s="8"/>
      <c r="CD255" s="10"/>
      <c r="CE255" s="8"/>
      <c r="CF255" s="10"/>
      <c r="CG255" s="8"/>
      <c r="CH255" s="11"/>
      <c r="CI255" s="8"/>
      <c r="CJ255" s="10"/>
      <c r="CK255" s="8"/>
      <c r="CL255" s="10"/>
      <c r="CM255" s="8"/>
      <c r="CN255" s="10"/>
      <c r="CO255" s="8"/>
      <c r="CP255" s="11"/>
    </row>
    <row r="256" spans="1:94" x14ac:dyDescent="0.3">
      <c r="A256" s="2"/>
      <c r="B256" s="2"/>
      <c r="C256" s="2"/>
      <c r="D256" s="2"/>
      <c r="E256" s="2" t="s">
        <v>268</v>
      </c>
      <c r="F256" s="2"/>
      <c r="G256" s="2"/>
      <c r="H256" s="7">
        <f>ROUND(SUM(H248:H255),5)</f>
        <v>7432.54</v>
      </c>
      <c r="I256" s="8"/>
      <c r="J256" s="7">
        <f>ROUND(SUM(J248:J255),5)</f>
        <v>920</v>
      </c>
      <c r="K256" s="8"/>
      <c r="L256" s="7">
        <f>ROUND((H256-J256),5)</f>
        <v>6512.54</v>
      </c>
      <c r="M256" s="8"/>
      <c r="N256" s="9">
        <f>ROUND(IF(J256=0, IF(H256=0, 0, 1), H256/J256),5)</f>
        <v>8.0788499999999992</v>
      </c>
      <c r="O256" s="8"/>
      <c r="P256" s="7">
        <f>ROUND(SUM(P248:P255),5)</f>
        <v>1209.67</v>
      </c>
      <c r="Q256" s="8"/>
      <c r="R256" s="7">
        <f>ROUND(SUM(R248:R255),5)</f>
        <v>920</v>
      </c>
      <c r="S256" s="8"/>
      <c r="T256" s="7">
        <f>ROUND((P256-R256),5)</f>
        <v>289.67</v>
      </c>
      <c r="U256" s="8"/>
      <c r="V256" s="9">
        <f>ROUND(IF(R256=0, IF(P256=0, 0, 1), P256/R256),5)</f>
        <v>1.3148599999999999</v>
      </c>
      <c r="W256" s="8"/>
      <c r="X256" s="7">
        <f>ROUND(SUM(X248:X255),5)</f>
        <v>910.76</v>
      </c>
      <c r="Y256" s="8"/>
      <c r="Z256" s="7">
        <f>ROUND(SUM(Z248:Z255),5)</f>
        <v>5920</v>
      </c>
      <c r="AA256" s="8"/>
      <c r="AB256" s="7">
        <f>ROUND((X256-Z256),5)</f>
        <v>-5009.24</v>
      </c>
      <c r="AC256" s="8"/>
      <c r="AD256" s="9">
        <f>ROUND(IF(Z256=0, IF(X256=0, 0, 1), X256/Z256),5)</f>
        <v>0.15384</v>
      </c>
      <c r="AE256" s="8"/>
      <c r="AF256" s="7">
        <f>ROUND(SUM(AF248:AF255),5)</f>
        <v>6020.41</v>
      </c>
      <c r="AG256" s="8"/>
      <c r="AH256" s="7">
        <f>ROUND(SUM(AH248:AH255),5)</f>
        <v>920</v>
      </c>
      <c r="AI256" s="8"/>
      <c r="AJ256" s="7">
        <f>ROUND((AF256-AH256),5)</f>
        <v>5100.41</v>
      </c>
      <c r="AK256" s="8"/>
      <c r="AL256" s="9">
        <f>ROUND(IF(AH256=0, IF(AF256=0, 0, 1), AF256/AH256),5)</f>
        <v>6.54392</v>
      </c>
      <c r="AM256" s="8"/>
      <c r="AN256" s="7">
        <f>ROUND(SUM(AN248:AN255),5)</f>
        <v>3951.95</v>
      </c>
      <c r="AO256" s="8"/>
      <c r="AP256" s="7">
        <f>ROUND(SUM(AP248:AP255),5)</f>
        <v>2420</v>
      </c>
      <c r="AQ256" s="8"/>
      <c r="AR256" s="7">
        <f>ROUND((AN256-AP256),5)</f>
        <v>1531.95</v>
      </c>
      <c r="AS256" s="8"/>
      <c r="AT256" s="9">
        <f>ROUND(IF(AP256=0, IF(AN256=0, 0, 1), AN256/AP256),5)</f>
        <v>1.63304</v>
      </c>
      <c r="AU256" s="8"/>
      <c r="AV256" s="7">
        <f>ROUND(SUM(AV248:AV255),5)</f>
        <v>9722.7999999999993</v>
      </c>
      <c r="AW256" s="8"/>
      <c r="AX256" s="7">
        <f>ROUND(SUM(AX248:AX255),5)</f>
        <v>5920</v>
      </c>
      <c r="AY256" s="8"/>
      <c r="AZ256" s="7">
        <f>ROUND((AV256-AX256),5)</f>
        <v>3802.8</v>
      </c>
      <c r="BA256" s="8"/>
      <c r="BB256" s="9">
        <f>ROUND(IF(AX256=0, IF(AV256=0, 0, 1), AV256/AX256),5)</f>
        <v>1.64236</v>
      </c>
      <c r="BC256" s="8"/>
      <c r="BD256" s="7">
        <f>ROUND(SUM(BD248:BD255),5)</f>
        <v>15599.23</v>
      </c>
      <c r="BE256" s="8"/>
      <c r="BF256" s="7">
        <f>ROUND(SUM(BF248:BF255),5)</f>
        <v>920</v>
      </c>
      <c r="BG256" s="8"/>
      <c r="BH256" s="7">
        <f>ROUND((BD256-BF256),5)</f>
        <v>14679.23</v>
      </c>
      <c r="BI256" s="8"/>
      <c r="BJ256" s="9">
        <f>ROUND(IF(BF256=0, IF(BD256=0, 0, 1), BD256/BF256),5)</f>
        <v>16.955680000000001</v>
      </c>
      <c r="BK256" s="8"/>
      <c r="BL256" s="7">
        <f>ROUND(SUM(BL248:BL255),5)</f>
        <v>1234.99</v>
      </c>
      <c r="BM256" s="8"/>
      <c r="BN256" s="7">
        <f>ROUND(SUM(BN248:BN255),5)</f>
        <v>920</v>
      </c>
      <c r="BO256" s="8"/>
      <c r="BP256" s="7">
        <f>ROUND((BL256-BN256),5)</f>
        <v>314.99</v>
      </c>
      <c r="BQ256" s="8"/>
      <c r="BR256" s="9">
        <f>ROUND(IF(BN256=0, IF(BL256=0, 0, 1), BL256/BN256),5)</f>
        <v>1.3423799999999999</v>
      </c>
      <c r="BS256" s="8"/>
      <c r="BT256" s="7">
        <f>ROUND(SUM(BT248:BT255),5)</f>
        <v>7708.51</v>
      </c>
      <c r="BU256" s="8"/>
      <c r="BV256" s="7">
        <f>ROUND(SUM(BV248:BV255),5)</f>
        <v>11620</v>
      </c>
      <c r="BW256" s="8"/>
      <c r="BX256" s="7">
        <f>ROUND((BT256-BV256),5)</f>
        <v>-3911.49</v>
      </c>
      <c r="BY256" s="8"/>
      <c r="BZ256" s="9">
        <f>ROUND(IF(BV256=0, IF(BT256=0, 0, 1), BT256/BV256),5)</f>
        <v>0.66337999999999997</v>
      </c>
      <c r="CA256" s="8"/>
      <c r="CB256" s="7"/>
      <c r="CC256" s="8"/>
      <c r="CD256" s="7">
        <f>ROUND(SUM(CD248:CD255),5)</f>
        <v>237.42</v>
      </c>
      <c r="CE256" s="8"/>
      <c r="CF256" s="7">
        <f>ROUND((CB256-CD256),5)</f>
        <v>-237.42</v>
      </c>
      <c r="CG256" s="8"/>
      <c r="CH256" s="9"/>
      <c r="CI256" s="8"/>
      <c r="CJ256" s="7">
        <f>ROUND(H256+P256+X256+AF256+AN256+AV256+BD256+BL256+BT256+CB256,5)</f>
        <v>53790.86</v>
      </c>
      <c r="CK256" s="8"/>
      <c r="CL256" s="7">
        <f>ROUND(J256+R256+Z256+AH256+AP256+AX256+BF256+BN256+BV256+CD256,5)</f>
        <v>30717.42</v>
      </c>
      <c r="CM256" s="8"/>
      <c r="CN256" s="7">
        <f>ROUND((CJ256-CL256),5)</f>
        <v>23073.439999999999</v>
      </c>
      <c r="CO256" s="8"/>
      <c r="CP256" s="9">
        <f>ROUND(IF(CL256=0, IF(CJ256=0, 0, 1), CJ256/CL256),5)</f>
        <v>1.75115</v>
      </c>
    </row>
    <row r="257" spans="1:94" ht="28.8" customHeight="1" x14ac:dyDescent="0.3">
      <c r="A257" s="2"/>
      <c r="B257" s="2"/>
      <c r="C257" s="2"/>
      <c r="D257" s="2"/>
      <c r="E257" s="2" t="s">
        <v>269</v>
      </c>
      <c r="F257" s="2"/>
      <c r="G257" s="2"/>
      <c r="H257" s="7"/>
      <c r="I257" s="8"/>
      <c r="J257" s="7"/>
      <c r="K257" s="8"/>
      <c r="L257" s="7"/>
      <c r="M257" s="8"/>
      <c r="N257" s="9"/>
      <c r="O257" s="8"/>
      <c r="P257" s="7"/>
      <c r="Q257" s="8"/>
      <c r="R257" s="7"/>
      <c r="S257" s="8"/>
      <c r="T257" s="7"/>
      <c r="U257" s="8"/>
      <c r="V257" s="9"/>
      <c r="W257" s="8"/>
      <c r="X257" s="7"/>
      <c r="Y257" s="8"/>
      <c r="Z257" s="7"/>
      <c r="AA257" s="8"/>
      <c r="AB257" s="7"/>
      <c r="AC257" s="8"/>
      <c r="AD257" s="9"/>
      <c r="AE257" s="8"/>
      <c r="AF257" s="7"/>
      <c r="AG257" s="8"/>
      <c r="AH257" s="7"/>
      <c r="AI257" s="8"/>
      <c r="AJ257" s="7"/>
      <c r="AK257" s="8"/>
      <c r="AL257" s="9"/>
      <c r="AM257" s="8"/>
      <c r="AN257" s="7"/>
      <c r="AO257" s="8"/>
      <c r="AP257" s="7"/>
      <c r="AQ257" s="8"/>
      <c r="AR257" s="7"/>
      <c r="AS257" s="8"/>
      <c r="AT257" s="9"/>
      <c r="AU257" s="8"/>
      <c r="AV257" s="7"/>
      <c r="AW257" s="8"/>
      <c r="AX257" s="7"/>
      <c r="AY257" s="8"/>
      <c r="AZ257" s="7"/>
      <c r="BA257" s="8"/>
      <c r="BB257" s="9"/>
      <c r="BC257" s="8"/>
      <c r="BD257" s="7"/>
      <c r="BE257" s="8"/>
      <c r="BF257" s="7"/>
      <c r="BG257" s="8"/>
      <c r="BH257" s="7"/>
      <c r="BI257" s="8"/>
      <c r="BJ257" s="9"/>
      <c r="BK257" s="8"/>
      <c r="BL257" s="7"/>
      <c r="BM257" s="8"/>
      <c r="BN257" s="7"/>
      <c r="BO257" s="8"/>
      <c r="BP257" s="7"/>
      <c r="BQ257" s="8"/>
      <c r="BR257" s="9"/>
      <c r="BS257" s="8"/>
      <c r="BT257" s="7"/>
      <c r="BU257" s="8"/>
      <c r="BV257" s="7"/>
      <c r="BW257" s="8"/>
      <c r="BX257" s="7"/>
      <c r="BY257" s="8"/>
      <c r="BZ257" s="9"/>
      <c r="CA257" s="8"/>
      <c r="CB257" s="7"/>
      <c r="CC257" s="8"/>
      <c r="CD257" s="7"/>
      <c r="CE257" s="8"/>
      <c r="CF257" s="7"/>
      <c r="CG257" s="8"/>
      <c r="CH257" s="9"/>
      <c r="CI257" s="8"/>
      <c r="CJ257" s="7"/>
      <c r="CK257" s="8"/>
      <c r="CL257" s="7"/>
      <c r="CM257" s="8"/>
      <c r="CN257" s="7"/>
      <c r="CO257" s="8"/>
      <c r="CP257" s="9"/>
    </row>
    <row r="258" spans="1:94" x14ac:dyDescent="0.3">
      <c r="A258" s="2"/>
      <c r="B258" s="2"/>
      <c r="C258" s="2"/>
      <c r="D258" s="2"/>
      <c r="E258" s="2"/>
      <c r="F258" s="2" t="s">
        <v>270</v>
      </c>
      <c r="G258" s="2"/>
      <c r="H258" s="7"/>
      <c r="I258" s="8"/>
      <c r="J258" s="7"/>
      <c r="K258" s="8"/>
      <c r="L258" s="7"/>
      <c r="M258" s="8"/>
      <c r="N258" s="9"/>
      <c r="O258" s="8"/>
      <c r="P258" s="7"/>
      <c r="Q258" s="8"/>
      <c r="R258" s="7"/>
      <c r="S258" s="8"/>
      <c r="T258" s="7"/>
      <c r="U258" s="8"/>
      <c r="V258" s="9"/>
      <c r="W258" s="8"/>
      <c r="X258" s="7"/>
      <c r="Y258" s="8"/>
      <c r="Z258" s="7"/>
      <c r="AA258" s="8"/>
      <c r="AB258" s="7"/>
      <c r="AC258" s="8"/>
      <c r="AD258" s="9"/>
      <c r="AE258" s="8"/>
      <c r="AF258" s="7"/>
      <c r="AG258" s="8"/>
      <c r="AH258" s="7"/>
      <c r="AI258" s="8"/>
      <c r="AJ258" s="7"/>
      <c r="AK258" s="8"/>
      <c r="AL258" s="9"/>
      <c r="AM258" s="8"/>
      <c r="AN258" s="7"/>
      <c r="AO258" s="8"/>
      <c r="AP258" s="7"/>
      <c r="AQ258" s="8"/>
      <c r="AR258" s="7"/>
      <c r="AS258" s="8"/>
      <c r="AT258" s="9"/>
      <c r="AU258" s="8"/>
      <c r="AV258" s="7"/>
      <c r="AW258" s="8"/>
      <c r="AX258" s="7"/>
      <c r="AY258" s="8"/>
      <c r="AZ258" s="7"/>
      <c r="BA258" s="8"/>
      <c r="BB258" s="9"/>
      <c r="BC258" s="8"/>
      <c r="BD258" s="7"/>
      <c r="BE258" s="8"/>
      <c r="BF258" s="7"/>
      <c r="BG258" s="8"/>
      <c r="BH258" s="7"/>
      <c r="BI258" s="8"/>
      <c r="BJ258" s="9"/>
      <c r="BK258" s="8"/>
      <c r="BL258" s="7"/>
      <c r="BM258" s="8"/>
      <c r="BN258" s="7"/>
      <c r="BO258" s="8"/>
      <c r="BP258" s="7"/>
      <c r="BQ258" s="8"/>
      <c r="BR258" s="9"/>
      <c r="BS258" s="8"/>
      <c r="BT258" s="7"/>
      <c r="BU258" s="8"/>
      <c r="BV258" s="7"/>
      <c r="BW258" s="8"/>
      <c r="BX258" s="7"/>
      <c r="BY258" s="8"/>
      <c r="BZ258" s="9"/>
      <c r="CA258" s="8"/>
      <c r="CB258" s="7"/>
      <c r="CC258" s="8"/>
      <c r="CD258" s="7"/>
      <c r="CE258" s="8"/>
      <c r="CF258" s="7"/>
      <c r="CG258" s="8"/>
      <c r="CH258" s="9"/>
      <c r="CI258" s="8"/>
      <c r="CJ258" s="7"/>
      <c r="CK258" s="8"/>
      <c r="CL258" s="7"/>
      <c r="CM258" s="8"/>
      <c r="CN258" s="7"/>
      <c r="CO258" s="8"/>
      <c r="CP258" s="9"/>
    </row>
    <row r="259" spans="1:94" ht="15" thickBot="1" x14ac:dyDescent="0.35">
      <c r="A259" s="2"/>
      <c r="B259" s="2"/>
      <c r="C259" s="2"/>
      <c r="D259" s="2"/>
      <c r="E259" s="2"/>
      <c r="F259" s="2" t="s">
        <v>271</v>
      </c>
      <c r="G259" s="2"/>
      <c r="H259" s="10">
        <v>4.5</v>
      </c>
      <c r="I259" s="8"/>
      <c r="J259" s="7"/>
      <c r="K259" s="8"/>
      <c r="L259" s="7"/>
      <c r="M259" s="8"/>
      <c r="N259" s="9"/>
      <c r="O259" s="8"/>
      <c r="P259" s="10"/>
      <c r="Q259" s="8"/>
      <c r="R259" s="7"/>
      <c r="S259" s="8"/>
      <c r="T259" s="7"/>
      <c r="U259" s="8"/>
      <c r="V259" s="9"/>
      <c r="W259" s="8"/>
      <c r="X259" s="10"/>
      <c r="Y259" s="8"/>
      <c r="Z259" s="7"/>
      <c r="AA259" s="8"/>
      <c r="AB259" s="7"/>
      <c r="AC259" s="8"/>
      <c r="AD259" s="9"/>
      <c r="AE259" s="8"/>
      <c r="AF259" s="10">
        <v>9</v>
      </c>
      <c r="AG259" s="8"/>
      <c r="AH259" s="7"/>
      <c r="AI259" s="8"/>
      <c r="AJ259" s="7"/>
      <c r="AK259" s="8"/>
      <c r="AL259" s="9"/>
      <c r="AM259" s="8"/>
      <c r="AN259" s="10"/>
      <c r="AO259" s="8"/>
      <c r="AP259" s="7"/>
      <c r="AQ259" s="8"/>
      <c r="AR259" s="7"/>
      <c r="AS259" s="8"/>
      <c r="AT259" s="9"/>
      <c r="AU259" s="8"/>
      <c r="AV259" s="10"/>
      <c r="AW259" s="8"/>
      <c r="AX259" s="7"/>
      <c r="AY259" s="8"/>
      <c r="AZ259" s="7"/>
      <c r="BA259" s="8"/>
      <c r="BB259" s="9"/>
      <c r="BC259" s="8"/>
      <c r="BD259" s="10">
        <v>13.5</v>
      </c>
      <c r="BE259" s="8"/>
      <c r="BF259" s="7"/>
      <c r="BG259" s="8"/>
      <c r="BH259" s="7"/>
      <c r="BI259" s="8"/>
      <c r="BJ259" s="9"/>
      <c r="BK259" s="8"/>
      <c r="BL259" s="10"/>
      <c r="BM259" s="8"/>
      <c r="BN259" s="7"/>
      <c r="BO259" s="8"/>
      <c r="BP259" s="7"/>
      <c r="BQ259" s="8"/>
      <c r="BR259" s="9"/>
      <c r="BS259" s="8"/>
      <c r="BT259" s="10"/>
      <c r="BU259" s="8"/>
      <c r="BV259" s="7"/>
      <c r="BW259" s="8"/>
      <c r="BX259" s="7"/>
      <c r="BY259" s="8"/>
      <c r="BZ259" s="9"/>
      <c r="CA259" s="8"/>
      <c r="CB259" s="10"/>
      <c r="CC259" s="8"/>
      <c r="CD259" s="10"/>
      <c r="CE259" s="8"/>
      <c r="CF259" s="10"/>
      <c r="CG259" s="8"/>
      <c r="CH259" s="11"/>
      <c r="CI259" s="8"/>
      <c r="CJ259" s="10">
        <f>ROUND(H259+P259+X259+AF259+AN259+AV259+BD259+BL259+BT259+CB259,5)</f>
        <v>27</v>
      </c>
      <c r="CK259" s="8"/>
      <c r="CL259" s="10"/>
      <c r="CM259" s="8"/>
      <c r="CN259" s="10">
        <f>ROUND((CJ259-CL259),5)</f>
        <v>27</v>
      </c>
      <c r="CO259" s="8"/>
      <c r="CP259" s="11">
        <f>ROUND(IF(CL259=0, IF(CJ259=0, 0, 1), CJ259/CL259),5)</f>
        <v>1</v>
      </c>
    </row>
    <row r="260" spans="1:94" x14ac:dyDescent="0.3">
      <c r="A260" s="2"/>
      <c r="B260" s="2"/>
      <c r="C260" s="2"/>
      <c r="D260" s="2"/>
      <c r="E260" s="2" t="s">
        <v>272</v>
      </c>
      <c r="F260" s="2"/>
      <c r="G260" s="2"/>
      <c r="H260" s="7">
        <f>ROUND(SUM(H257:H259),5)</f>
        <v>4.5</v>
      </c>
      <c r="I260" s="8"/>
      <c r="J260" s="7"/>
      <c r="K260" s="8"/>
      <c r="L260" s="7"/>
      <c r="M260" s="8"/>
      <c r="N260" s="9"/>
      <c r="O260" s="8"/>
      <c r="P260" s="7"/>
      <c r="Q260" s="8"/>
      <c r="R260" s="7"/>
      <c r="S260" s="8"/>
      <c r="T260" s="7"/>
      <c r="U260" s="8"/>
      <c r="V260" s="9"/>
      <c r="W260" s="8"/>
      <c r="X260" s="7"/>
      <c r="Y260" s="8"/>
      <c r="Z260" s="7"/>
      <c r="AA260" s="8"/>
      <c r="AB260" s="7"/>
      <c r="AC260" s="8"/>
      <c r="AD260" s="9"/>
      <c r="AE260" s="8"/>
      <c r="AF260" s="7">
        <f>ROUND(SUM(AF257:AF259),5)</f>
        <v>9</v>
      </c>
      <c r="AG260" s="8"/>
      <c r="AH260" s="7"/>
      <c r="AI260" s="8"/>
      <c r="AJ260" s="7"/>
      <c r="AK260" s="8"/>
      <c r="AL260" s="9"/>
      <c r="AM260" s="8"/>
      <c r="AN260" s="7"/>
      <c r="AO260" s="8"/>
      <c r="AP260" s="7"/>
      <c r="AQ260" s="8"/>
      <c r="AR260" s="7"/>
      <c r="AS260" s="8"/>
      <c r="AT260" s="9"/>
      <c r="AU260" s="8"/>
      <c r="AV260" s="7"/>
      <c r="AW260" s="8"/>
      <c r="AX260" s="7"/>
      <c r="AY260" s="8"/>
      <c r="AZ260" s="7"/>
      <c r="BA260" s="8"/>
      <c r="BB260" s="9"/>
      <c r="BC260" s="8"/>
      <c r="BD260" s="7">
        <f>ROUND(SUM(BD257:BD259),5)</f>
        <v>13.5</v>
      </c>
      <c r="BE260" s="8"/>
      <c r="BF260" s="7"/>
      <c r="BG260" s="8"/>
      <c r="BH260" s="7"/>
      <c r="BI260" s="8"/>
      <c r="BJ260" s="9"/>
      <c r="BK260" s="8"/>
      <c r="BL260" s="7"/>
      <c r="BM260" s="8"/>
      <c r="BN260" s="7"/>
      <c r="BO260" s="8"/>
      <c r="BP260" s="7"/>
      <c r="BQ260" s="8"/>
      <c r="BR260" s="9"/>
      <c r="BS260" s="8"/>
      <c r="BT260" s="7"/>
      <c r="BU260" s="8"/>
      <c r="BV260" s="7"/>
      <c r="BW260" s="8"/>
      <c r="BX260" s="7"/>
      <c r="BY260" s="8"/>
      <c r="BZ260" s="9"/>
      <c r="CA260" s="8"/>
      <c r="CB260" s="7"/>
      <c r="CC260" s="8"/>
      <c r="CD260" s="7"/>
      <c r="CE260" s="8"/>
      <c r="CF260" s="7"/>
      <c r="CG260" s="8"/>
      <c r="CH260" s="9"/>
      <c r="CI260" s="8"/>
      <c r="CJ260" s="7">
        <f>ROUND(H260+P260+X260+AF260+AN260+AV260+BD260+BL260+BT260+CB260,5)</f>
        <v>27</v>
      </c>
      <c r="CK260" s="8"/>
      <c r="CL260" s="7"/>
      <c r="CM260" s="8"/>
      <c r="CN260" s="7">
        <f>ROUND((CJ260-CL260),5)</f>
        <v>27</v>
      </c>
      <c r="CO260" s="8"/>
      <c r="CP260" s="9">
        <f>ROUND(IF(CL260=0, IF(CJ260=0, 0, 1), CJ260/CL260),5)</f>
        <v>1</v>
      </c>
    </row>
    <row r="261" spans="1:94" ht="28.8" customHeight="1" x14ac:dyDescent="0.3">
      <c r="A261" s="2"/>
      <c r="B261" s="2"/>
      <c r="C261" s="2"/>
      <c r="D261" s="2"/>
      <c r="E261" s="2" t="s">
        <v>273</v>
      </c>
      <c r="F261" s="2"/>
      <c r="G261" s="2"/>
      <c r="H261" s="7"/>
      <c r="I261" s="8"/>
      <c r="J261" s="7"/>
      <c r="K261" s="8"/>
      <c r="L261" s="7"/>
      <c r="M261" s="8"/>
      <c r="N261" s="9"/>
      <c r="O261" s="8"/>
      <c r="P261" s="7"/>
      <c r="Q261" s="8"/>
      <c r="R261" s="7"/>
      <c r="S261" s="8"/>
      <c r="T261" s="7"/>
      <c r="U261" s="8"/>
      <c r="V261" s="9"/>
      <c r="W261" s="8"/>
      <c r="X261" s="7"/>
      <c r="Y261" s="8"/>
      <c r="Z261" s="7"/>
      <c r="AA261" s="8"/>
      <c r="AB261" s="7"/>
      <c r="AC261" s="8"/>
      <c r="AD261" s="9"/>
      <c r="AE261" s="8"/>
      <c r="AF261" s="7"/>
      <c r="AG261" s="8"/>
      <c r="AH261" s="7">
        <v>250</v>
      </c>
      <c r="AI261" s="8"/>
      <c r="AJ261" s="7">
        <f>ROUND((AF261-AH261),5)</f>
        <v>-250</v>
      </c>
      <c r="AK261" s="8"/>
      <c r="AL261" s="9"/>
      <c r="AM261" s="8"/>
      <c r="AN261" s="7">
        <v>2412</v>
      </c>
      <c r="AO261" s="8"/>
      <c r="AP261" s="7">
        <v>250</v>
      </c>
      <c r="AQ261" s="8"/>
      <c r="AR261" s="7">
        <f>ROUND((AN261-AP261),5)</f>
        <v>2162</v>
      </c>
      <c r="AS261" s="8"/>
      <c r="AT261" s="9">
        <f>ROUND(IF(AP261=0, IF(AN261=0, 0, 1), AN261/AP261),5)</f>
        <v>9.6479999999999997</v>
      </c>
      <c r="AU261" s="8"/>
      <c r="AV261" s="7">
        <v>1147</v>
      </c>
      <c r="AW261" s="8"/>
      <c r="AX261" s="7"/>
      <c r="AY261" s="8"/>
      <c r="AZ261" s="7">
        <f>ROUND((AV261-AX261),5)</f>
        <v>1147</v>
      </c>
      <c r="BA261" s="8"/>
      <c r="BB261" s="9">
        <f>ROUND(IF(AX261=0, IF(AV261=0, 0, 1), AV261/AX261),5)</f>
        <v>1</v>
      </c>
      <c r="BC261" s="8"/>
      <c r="BD261" s="7"/>
      <c r="BE261" s="8"/>
      <c r="BF261" s="7"/>
      <c r="BG261" s="8"/>
      <c r="BH261" s="7"/>
      <c r="BI261" s="8"/>
      <c r="BJ261" s="9"/>
      <c r="BK261" s="8"/>
      <c r="BL261" s="7"/>
      <c r="BM261" s="8"/>
      <c r="BN261" s="7"/>
      <c r="BO261" s="8"/>
      <c r="BP261" s="7"/>
      <c r="BQ261" s="8"/>
      <c r="BR261" s="9"/>
      <c r="BS261" s="8"/>
      <c r="BT261" s="7"/>
      <c r="BU261" s="8"/>
      <c r="BV261" s="7"/>
      <c r="BW261" s="8"/>
      <c r="BX261" s="7"/>
      <c r="BY261" s="8"/>
      <c r="BZ261" s="9"/>
      <c r="CA261" s="8"/>
      <c r="CB261" s="7"/>
      <c r="CC261" s="8"/>
      <c r="CD261" s="7"/>
      <c r="CE261" s="8"/>
      <c r="CF261" s="7"/>
      <c r="CG261" s="8"/>
      <c r="CH261" s="9"/>
      <c r="CI261" s="8"/>
      <c r="CJ261" s="7">
        <f>ROUND(H261+P261+X261+AF261+AN261+AV261+BD261+BL261+BT261+CB261,5)</f>
        <v>3559</v>
      </c>
      <c r="CK261" s="8"/>
      <c r="CL261" s="7">
        <f>ROUND(J261+R261+Z261+AH261+AP261+AX261+BF261+BN261+BV261+CD261,5)</f>
        <v>500</v>
      </c>
      <c r="CM261" s="8"/>
      <c r="CN261" s="7">
        <f>ROUND((CJ261-CL261),5)</f>
        <v>3059</v>
      </c>
      <c r="CO261" s="8"/>
      <c r="CP261" s="9">
        <f>ROUND(IF(CL261=0, IF(CJ261=0, 0, 1), CJ261/CL261),5)</f>
        <v>7.1180000000000003</v>
      </c>
    </row>
    <row r="262" spans="1:94" x14ac:dyDescent="0.3">
      <c r="A262" s="2"/>
      <c r="B262" s="2"/>
      <c r="C262" s="2"/>
      <c r="D262" s="2"/>
      <c r="E262" s="2" t="s">
        <v>274</v>
      </c>
      <c r="F262" s="2"/>
      <c r="G262" s="2"/>
      <c r="H262" s="7"/>
      <c r="I262" s="8"/>
      <c r="J262" s="7"/>
      <c r="K262" s="8"/>
      <c r="L262" s="7"/>
      <c r="M262" s="8"/>
      <c r="N262" s="9"/>
      <c r="O262" s="8"/>
      <c r="P262" s="7"/>
      <c r="Q262" s="8"/>
      <c r="R262" s="7"/>
      <c r="S262" s="8"/>
      <c r="T262" s="7"/>
      <c r="U262" s="8"/>
      <c r="V262" s="9"/>
      <c r="W262" s="8"/>
      <c r="X262" s="7"/>
      <c r="Y262" s="8"/>
      <c r="Z262" s="7"/>
      <c r="AA262" s="8"/>
      <c r="AB262" s="7"/>
      <c r="AC262" s="8"/>
      <c r="AD262" s="9"/>
      <c r="AE262" s="8"/>
      <c r="AF262" s="7"/>
      <c r="AG262" s="8"/>
      <c r="AH262" s="7"/>
      <c r="AI262" s="8"/>
      <c r="AJ262" s="7"/>
      <c r="AK262" s="8"/>
      <c r="AL262" s="9"/>
      <c r="AM262" s="8"/>
      <c r="AN262" s="7"/>
      <c r="AO262" s="8"/>
      <c r="AP262" s="7"/>
      <c r="AQ262" s="8"/>
      <c r="AR262" s="7"/>
      <c r="AS262" s="8"/>
      <c r="AT262" s="9"/>
      <c r="AU262" s="8"/>
      <c r="AV262" s="7"/>
      <c r="AW262" s="8"/>
      <c r="AX262" s="7"/>
      <c r="AY262" s="8"/>
      <c r="AZ262" s="7"/>
      <c r="BA262" s="8"/>
      <c r="BB262" s="9"/>
      <c r="BC262" s="8"/>
      <c r="BD262" s="7"/>
      <c r="BE262" s="8"/>
      <c r="BF262" s="7"/>
      <c r="BG262" s="8"/>
      <c r="BH262" s="7"/>
      <c r="BI262" s="8"/>
      <c r="BJ262" s="9"/>
      <c r="BK262" s="8"/>
      <c r="BL262" s="7"/>
      <c r="BM262" s="8"/>
      <c r="BN262" s="7"/>
      <c r="BO262" s="8"/>
      <c r="BP262" s="7"/>
      <c r="BQ262" s="8"/>
      <c r="BR262" s="9"/>
      <c r="BS262" s="8"/>
      <c r="BT262" s="7"/>
      <c r="BU262" s="8"/>
      <c r="BV262" s="7"/>
      <c r="BW262" s="8"/>
      <c r="BX262" s="7"/>
      <c r="BY262" s="8"/>
      <c r="BZ262" s="9"/>
      <c r="CA262" s="8"/>
      <c r="CB262" s="7"/>
      <c r="CC262" s="8"/>
      <c r="CD262" s="7"/>
      <c r="CE262" s="8"/>
      <c r="CF262" s="7"/>
      <c r="CG262" s="8"/>
      <c r="CH262" s="9"/>
      <c r="CI262" s="8"/>
      <c r="CJ262" s="7"/>
      <c r="CK262" s="8"/>
      <c r="CL262" s="7"/>
      <c r="CM262" s="8"/>
      <c r="CN262" s="7"/>
      <c r="CO262" s="8"/>
      <c r="CP262" s="9"/>
    </row>
    <row r="263" spans="1:94" x14ac:dyDescent="0.3">
      <c r="A263" s="2"/>
      <c r="B263" s="2"/>
      <c r="C263" s="2"/>
      <c r="D263" s="2"/>
      <c r="E263" s="2" t="s">
        <v>275</v>
      </c>
      <c r="F263" s="2"/>
      <c r="G263" s="2"/>
      <c r="H263" s="7"/>
      <c r="I263" s="8"/>
      <c r="J263" s="7"/>
      <c r="K263" s="8"/>
      <c r="L263" s="7"/>
      <c r="M263" s="8"/>
      <c r="N263" s="9"/>
      <c r="O263" s="8"/>
      <c r="P263" s="7"/>
      <c r="Q263" s="8"/>
      <c r="R263" s="7"/>
      <c r="S263" s="8"/>
      <c r="T263" s="7"/>
      <c r="U263" s="8"/>
      <c r="V263" s="9"/>
      <c r="W263" s="8"/>
      <c r="X263" s="7"/>
      <c r="Y263" s="8"/>
      <c r="Z263" s="7"/>
      <c r="AA263" s="8"/>
      <c r="AB263" s="7"/>
      <c r="AC263" s="8"/>
      <c r="AD263" s="9"/>
      <c r="AE263" s="8"/>
      <c r="AF263" s="7"/>
      <c r="AG263" s="8"/>
      <c r="AH263" s="7"/>
      <c r="AI263" s="8"/>
      <c r="AJ263" s="7"/>
      <c r="AK263" s="8"/>
      <c r="AL263" s="9"/>
      <c r="AM263" s="8"/>
      <c r="AN263" s="7"/>
      <c r="AO263" s="8"/>
      <c r="AP263" s="7"/>
      <c r="AQ263" s="8"/>
      <c r="AR263" s="7"/>
      <c r="AS263" s="8"/>
      <c r="AT263" s="9"/>
      <c r="AU263" s="8"/>
      <c r="AV263" s="7"/>
      <c r="AW263" s="8"/>
      <c r="AX263" s="7"/>
      <c r="AY263" s="8"/>
      <c r="AZ263" s="7"/>
      <c r="BA263" s="8"/>
      <c r="BB263" s="9"/>
      <c r="BC263" s="8"/>
      <c r="BD263" s="7"/>
      <c r="BE263" s="8"/>
      <c r="BF263" s="7"/>
      <c r="BG263" s="8"/>
      <c r="BH263" s="7"/>
      <c r="BI263" s="8"/>
      <c r="BJ263" s="9"/>
      <c r="BK263" s="8"/>
      <c r="BL263" s="7"/>
      <c r="BM263" s="8"/>
      <c r="BN263" s="7"/>
      <c r="BO263" s="8"/>
      <c r="BP263" s="7"/>
      <c r="BQ263" s="8"/>
      <c r="BR263" s="9"/>
      <c r="BS263" s="8"/>
      <c r="BT263" s="7"/>
      <c r="BU263" s="8"/>
      <c r="BV263" s="7"/>
      <c r="BW263" s="8"/>
      <c r="BX263" s="7"/>
      <c r="BY263" s="8"/>
      <c r="BZ263" s="9"/>
      <c r="CA263" s="8"/>
      <c r="CB263" s="7"/>
      <c r="CC263" s="8"/>
      <c r="CD263" s="7"/>
      <c r="CE263" s="8"/>
      <c r="CF263" s="7"/>
      <c r="CG263" s="8"/>
      <c r="CH263" s="9"/>
      <c r="CI263" s="8"/>
      <c r="CJ263" s="7"/>
      <c r="CK263" s="8"/>
      <c r="CL263" s="7"/>
      <c r="CM263" s="8"/>
      <c r="CN263" s="7"/>
      <c r="CO263" s="8"/>
      <c r="CP263" s="9"/>
    </row>
    <row r="264" spans="1:94" x14ac:dyDescent="0.3">
      <c r="A264" s="2"/>
      <c r="B264" s="2"/>
      <c r="C264" s="2"/>
      <c r="D264" s="2"/>
      <c r="E264" s="2" t="s">
        <v>276</v>
      </c>
      <c r="F264" s="2"/>
      <c r="G264" s="2"/>
      <c r="H264" s="7"/>
      <c r="I264" s="8"/>
      <c r="J264" s="7"/>
      <c r="K264" s="8"/>
      <c r="L264" s="7"/>
      <c r="M264" s="8"/>
      <c r="N264" s="9"/>
      <c r="O264" s="8"/>
      <c r="P264" s="7"/>
      <c r="Q264" s="8"/>
      <c r="R264" s="7"/>
      <c r="S264" s="8"/>
      <c r="T264" s="7"/>
      <c r="U264" s="8"/>
      <c r="V264" s="9"/>
      <c r="W264" s="8"/>
      <c r="X264" s="7"/>
      <c r="Y264" s="8"/>
      <c r="Z264" s="7"/>
      <c r="AA264" s="8"/>
      <c r="AB264" s="7"/>
      <c r="AC264" s="8"/>
      <c r="AD264" s="9"/>
      <c r="AE264" s="8"/>
      <c r="AF264" s="7"/>
      <c r="AG264" s="8"/>
      <c r="AH264" s="7"/>
      <c r="AI264" s="8"/>
      <c r="AJ264" s="7"/>
      <c r="AK264" s="8"/>
      <c r="AL264" s="9"/>
      <c r="AM264" s="8"/>
      <c r="AN264" s="7"/>
      <c r="AO264" s="8"/>
      <c r="AP264" s="7"/>
      <c r="AQ264" s="8"/>
      <c r="AR264" s="7"/>
      <c r="AS264" s="8"/>
      <c r="AT264" s="9"/>
      <c r="AU264" s="8"/>
      <c r="AV264" s="7"/>
      <c r="AW264" s="8"/>
      <c r="AX264" s="7"/>
      <c r="AY264" s="8"/>
      <c r="AZ264" s="7"/>
      <c r="BA264" s="8"/>
      <c r="BB264" s="9"/>
      <c r="BC264" s="8"/>
      <c r="BD264" s="7"/>
      <c r="BE264" s="8"/>
      <c r="BF264" s="7"/>
      <c r="BG264" s="8"/>
      <c r="BH264" s="7"/>
      <c r="BI264" s="8"/>
      <c r="BJ264" s="9"/>
      <c r="BK264" s="8"/>
      <c r="BL264" s="7"/>
      <c r="BM264" s="8"/>
      <c r="BN264" s="7"/>
      <c r="BO264" s="8"/>
      <c r="BP264" s="7"/>
      <c r="BQ264" s="8"/>
      <c r="BR264" s="9"/>
      <c r="BS264" s="8"/>
      <c r="BT264" s="7"/>
      <c r="BU264" s="8"/>
      <c r="BV264" s="7"/>
      <c r="BW264" s="8"/>
      <c r="BX264" s="7"/>
      <c r="BY264" s="8"/>
      <c r="BZ264" s="9"/>
      <c r="CA264" s="8"/>
      <c r="CB264" s="7"/>
      <c r="CC264" s="8"/>
      <c r="CD264" s="7"/>
      <c r="CE264" s="8"/>
      <c r="CF264" s="7"/>
      <c r="CG264" s="8"/>
      <c r="CH264" s="9"/>
      <c r="CI264" s="8"/>
      <c r="CJ264" s="7"/>
      <c r="CK264" s="8"/>
      <c r="CL264" s="7"/>
      <c r="CM264" s="8"/>
      <c r="CN264" s="7"/>
      <c r="CO264" s="8"/>
      <c r="CP264" s="9"/>
    </row>
    <row r="265" spans="1:94" x14ac:dyDescent="0.3">
      <c r="A265" s="2"/>
      <c r="B265" s="2"/>
      <c r="C265" s="2"/>
      <c r="D265" s="2"/>
      <c r="E265" s="2" t="s">
        <v>277</v>
      </c>
      <c r="F265" s="2"/>
      <c r="G265" s="2"/>
      <c r="H265" s="7"/>
      <c r="I265" s="8"/>
      <c r="J265" s="7"/>
      <c r="K265" s="8"/>
      <c r="L265" s="7"/>
      <c r="M265" s="8"/>
      <c r="N265" s="9"/>
      <c r="O265" s="8"/>
      <c r="P265" s="7"/>
      <c r="Q265" s="8"/>
      <c r="R265" s="7"/>
      <c r="S265" s="8"/>
      <c r="T265" s="7"/>
      <c r="U265" s="8"/>
      <c r="V265" s="9"/>
      <c r="W265" s="8"/>
      <c r="X265" s="7"/>
      <c r="Y265" s="8"/>
      <c r="Z265" s="7"/>
      <c r="AA265" s="8"/>
      <c r="AB265" s="7"/>
      <c r="AC265" s="8"/>
      <c r="AD265" s="9"/>
      <c r="AE265" s="8"/>
      <c r="AF265" s="7"/>
      <c r="AG265" s="8"/>
      <c r="AH265" s="7"/>
      <c r="AI265" s="8"/>
      <c r="AJ265" s="7"/>
      <c r="AK265" s="8"/>
      <c r="AL265" s="9"/>
      <c r="AM265" s="8"/>
      <c r="AN265" s="7"/>
      <c r="AO265" s="8"/>
      <c r="AP265" s="7"/>
      <c r="AQ265" s="8"/>
      <c r="AR265" s="7"/>
      <c r="AS265" s="8"/>
      <c r="AT265" s="9"/>
      <c r="AU265" s="8"/>
      <c r="AV265" s="7"/>
      <c r="AW265" s="8"/>
      <c r="AX265" s="7"/>
      <c r="AY265" s="8"/>
      <c r="AZ265" s="7"/>
      <c r="BA265" s="8"/>
      <c r="BB265" s="9"/>
      <c r="BC265" s="8"/>
      <c r="BD265" s="7"/>
      <c r="BE265" s="8"/>
      <c r="BF265" s="7"/>
      <c r="BG265" s="8"/>
      <c r="BH265" s="7"/>
      <c r="BI265" s="8"/>
      <c r="BJ265" s="9"/>
      <c r="BK265" s="8"/>
      <c r="BL265" s="7"/>
      <c r="BM265" s="8"/>
      <c r="BN265" s="7"/>
      <c r="BO265" s="8"/>
      <c r="BP265" s="7"/>
      <c r="BQ265" s="8"/>
      <c r="BR265" s="9"/>
      <c r="BS265" s="8"/>
      <c r="BT265" s="7"/>
      <c r="BU265" s="8"/>
      <c r="BV265" s="7"/>
      <c r="BW265" s="8"/>
      <c r="BX265" s="7"/>
      <c r="BY265" s="8"/>
      <c r="BZ265" s="9"/>
      <c r="CA265" s="8"/>
      <c r="CB265" s="7"/>
      <c r="CC265" s="8"/>
      <c r="CD265" s="7"/>
      <c r="CE265" s="8"/>
      <c r="CF265" s="7"/>
      <c r="CG265" s="8"/>
      <c r="CH265" s="9"/>
      <c r="CI265" s="8"/>
      <c r="CJ265" s="7"/>
      <c r="CK265" s="8"/>
      <c r="CL265" s="7"/>
      <c r="CM265" s="8"/>
      <c r="CN265" s="7"/>
      <c r="CO265" s="8"/>
      <c r="CP265" s="9"/>
    </row>
    <row r="266" spans="1:94" x14ac:dyDescent="0.3">
      <c r="A266" s="2"/>
      <c r="B266" s="2"/>
      <c r="C266" s="2"/>
      <c r="D266" s="2"/>
      <c r="E266" s="2" t="s">
        <v>278</v>
      </c>
      <c r="F266" s="2"/>
      <c r="G266" s="2"/>
      <c r="H266" s="7"/>
      <c r="I266" s="8"/>
      <c r="J266" s="7"/>
      <c r="K266" s="8"/>
      <c r="L266" s="7"/>
      <c r="M266" s="8"/>
      <c r="N266" s="9"/>
      <c r="O266" s="8"/>
      <c r="P266" s="7"/>
      <c r="Q266" s="8"/>
      <c r="R266" s="7"/>
      <c r="S266" s="8"/>
      <c r="T266" s="7"/>
      <c r="U266" s="8"/>
      <c r="V266" s="9"/>
      <c r="W266" s="8"/>
      <c r="X266" s="7"/>
      <c r="Y266" s="8"/>
      <c r="Z266" s="7"/>
      <c r="AA266" s="8"/>
      <c r="AB266" s="7"/>
      <c r="AC266" s="8"/>
      <c r="AD266" s="9"/>
      <c r="AE266" s="8"/>
      <c r="AF266" s="7"/>
      <c r="AG266" s="8"/>
      <c r="AH266" s="7"/>
      <c r="AI266" s="8"/>
      <c r="AJ266" s="7"/>
      <c r="AK266" s="8"/>
      <c r="AL266" s="9"/>
      <c r="AM266" s="8"/>
      <c r="AN266" s="7"/>
      <c r="AO266" s="8"/>
      <c r="AP266" s="7"/>
      <c r="AQ266" s="8"/>
      <c r="AR266" s="7"/>
      <c r="AS266" s="8"/>
      <c r="AT266" s="9"/>
      <c r="AU266" s="8"/>
      <c r="AV266" s="7"/>
      <c r="AW266" s="8"/>
      <c r="AX266" s="7"/>
      <c r="AY266" s="8"/>
      <c r="AZ266" s="7"/>
      <c r="BA266" s="8"/>
      <c r="BB266" s="9"/>
      <c r="BC266" s="8"/>
      <c r="BD266" s="7"/>
      <c r="BE266" s="8"/>
      <c r="BF266" s="7"/>
      <c r="BG266" s="8"/>
      <c r="BH266" s="7"/>
      <c r="BI266" s="8"/>
      <c r="BJ266" s="9"/>
      <c r="BK266" s="8"/>
      <c r="BL266" s="7"/>
      <c r="BM266" s="8"/>
      <c r="BN266" s="7"/>
      <c r="BO266" s="8"/>
      <c r="BP266" s="7"/>
      <c r="BQ266" s="8"/>
      <c r="BR266" s="9"/>
      <c r="BS266" s="8"/>
      <c r="BT266" s="7"/>
      <c r="BU266" s="8"/>
      <c r="BV266" s="7"/>
      <c r="BW266" s="8"/>
      <c r="BX266" s="7"/>
      <c r="BY266" s="8"/>
      <c r="BZ266" s="9"/>
      <c r="CA266" s="8"/>
      <c r="CB266" s="7"/>
      <c r="CC266" s="8"/>
      <c r="CD266" s="7"/>
      <c r="CE266" s="8"/>
      <c r="CF266" s="7"/>
      <c r="CG266" s="8"/>
      <c r="CH266" s="9"/>
      <c r="CI266" s="8"/>
      <c r="CJ266" s="7"/>
      <c r="CK266" s="8"/>
      <c r="CL266" s="7"/>
      <c r="CM266" s="8"/>
      <c r="CN266" s="7"/>
      <c r="CO266" s="8"/>
      <c r="CP266" s="9"/>
    </row>
    <row r="267" spans="1:94" x14ac:dyDescent="0.3">
      <c r="A267" s="2"/>
      <c r="B267" s="2"/>
      <c r="C267" s="2"/>
      <c r="D267" s="2"/>
      <c r="E267" s="2"/>
      <c r="F267" s="2" t="s">
        <v>279</v>
      </c>
      <c r="G267" s="2"/>
      <c r="H267" s="7">
        <v>110.95</v>
      </c>
      <c r="I267" s="8"/>
      <c r="J267" s="7"/>
      <c r="K267" s="8"/>
      <c r="L267" s="7">
        <f>ROUND((H267-J267),5)</f>
        <v>110.95</v>
      </c>
      <c r="M267" s="8"/>
      <c r="N267" s="9">
        <f>ROUND(IF(J267=0, IF(H267=0, 0, 1), H267/J267),5)</f>
        <v>1</v>
      </c>
      <c r="O267" s="8"/>
      <c r="P267" s="7"/>
      <c r="Q267" s="8"/>
      <c r="R267" s="7"/>
      <c r="S267" s="8"/>
      <c r="T267" s="7"/>
      <c r="U267" s="8"/>
      <c r="V267" s="9"/>
      <c r="W267" s="8"/>
      <c r="X267" s="7"/>
      <c r="Y267" s="8"/>
      <c r="Z267" s="7"/>
      <c r="AA267" s="8"/>
      <c r="AB267" s="7"/>
      <c r="AC267" s="8"/>
      <c r="AD267" s="9"/>
      <c r="AE267" s="8"/>
      <c r="AF267" s="7"/>
      <c r="AG267" s="8"/>
      <c r="AH267" s="7">
        <v>1000</v>
      </c>
      <c r="AI267" s="8"/>
      <c r="AJ267" s="7">
        <f>ROUND((AF267-AH267),5)</f>
        <v>-1000</v>
      </c>
      <c r="AK267" s="8"/>
      <c r="AL267" s="9"/>
      <c r="AM267" s="8"/>
      <c r="AN267" s="7">
        <v>21.39</v>
      </c>
      <c r="AO267" s="8"/>
      <c r="AP267" s="7"/>
      <c r="AQ267" s="8"/>
      <c r="AR267" s="7">
        <f>ROUND((AN267-AP267),5)</f>
        <v>21.39</v>
      </c>
      <c r="AS267" s="8"/>
      <c r="AT267" s="9">
        <f>ROUND(IF(AP267=0, IF(AN267=0, 0, 1), AN267/AP267),5)</f>
        <v>1</v>
      </c>
      <c r="AU267" s="8"/>
      <c r="AV267" s="7">
        <v>297.77999999999997</v>
      </c>
      <c r="AW267" s="8"/>
      <c r="AX267" s="7"/>
      <c r="AY267" s="8"/>
      <c r="AZ267" s="7">
        <f>ROUND((AV267-AX267),5)</f>
        <v>297.77999999999997</v>
      </c>
      <c r="BA267" s="8"/>
      <c r="BB267" s="9">
        <f>ROUND(IF(AX267=0, IF(AV267=0, 0, 1), AV267/AX267),5)</f>
        <v>1</v>
      </c>
      <c r="BC267" s="8"/>
      <c r="BD267" s="7">
        <v>105.9</v>
      </c>
      <c r="BE267" s="8"/>
      <c r="BF267" s="7">
        <v>500</v>
      </c>
      <c r="BG267" s="8"/>
      <c r="BH267" s="7">
        <f>ROUND((BD267-BF267),5)</f>
        <v>-394.1</v>
      </c>
      <c r="BI267" s="8"/>
      <c r="BJ267" s="9">
        <f>ROUND(IF(BF267=0, IF(BD267=0, 0, 1), BD267/BF267),5)</f>
        <v>0.21179999999999999</v>
      </c>
      <c r="BK267" s="8"/>
      <c r="BL267" s="7"/>
      <c r="BM267" s="8"/>
      <c r="BN267" s="7"/>
      <c r="BO267" s="8"/>
      <c r="BP267" s="7"/>
      <c r="BQ267" s="8"/>
      <c r="BR267" s="9"/>
      <c r="BS267" s="8"/>
      <c r="BT267" s="7">
        <v>389.99</v>
      </c>
      <c r="BU267" s="8"/>
      <c r="BV267" s="7"/>
      <c r="BW267" s="8"/>
      <c r="BX267" s="7">
        <f>ROUND((BT267-BV267),5)</f>
        <v>389.99</v>
      </c>
      <c r="BY267" s="8"/>
      <c r="BZ267" s="9">
        <f>ROUND(IF(BV267=0, IF(BT267=0, 0, 1), BT267/BV267),5)</f>
        <v>1</v>
      </c>
      <c r="CA267" s="8"/>
      <c r="CB267" s="7"/>
      <c r="CC267" s="8"/>
      <c r="CD267" s="7"/>
      <c r="CE267" s="8"/>
      <c r="CF267" s="7"/>
      <c r="CG267" s="8"/>
      <c r="CH267" s="9"/>
      <c r="CI267" s="8"/>
      <c r="CJ267" s="7">
        <f>ROUND(H267+P267+X267+AF267+AN267+AV267+BD267+BL267+BT267+CB267,5)</f>
        <v>926.01</v>
      </c>
      <c r="CK267" s="8"/>
      <c r="CL267" s="7">
        <f>ROUND(J267+R267+Z267+AH267+AP267+AX267+BF267+BN267+BV267+CD267,5)</f>
        <v>1500</v>
      </c>
      <c r="CM267" s="8"/>
      <c r="CN267" s="7">
        <f>ROUND((CJ267-CL267),5)</f>
        <v>-573.99</v>
      </c>
      <c r="CO267" s="8"/>
      <c r="CP267" s="9">
        <f>ROUND(IF(CL267=0, IF(CJ267=0, 0, 1), CJ267/CL267),5)</f>
        <v>0.61734</v>
      </c>
    </row>
    <row r="268" spans="1:94" x14ac:dyDescent="0.3">
      <c r="A268" s="2"/>
      <c r="B268" s="2"/>
      <c r="C268" s="2"/>
      <c r="D268" s="2"/>
      <c r="E268" s="2"/>
      <c r="F268" s="2" t="s">
        <v>280</v>
      </c>
      <c r="G268" s="2"/>
      <c r="H268" s="7"/>
      <c r="I268" s="8"/>
      <c r="J268" s="7"/>
      <c r="K268" s="8"/>
      <c r="L268" s="7"/>
      <c r="M268" s="8"/>
      <c r="N268" s="9"/>
      <c r="O268" s="8"/>
      <c r="P268" s="7"/>
      <c r="Q268" s="8"/>
      <c r="R268" s="7"/>
      <c r="S268" s="8"/>
      <c r="T268" s="7"/>
      <c r="U268" s="8"/>
      <c r="V268" s="9"/>
      <c r="W268" s="8"/>
      <c r="X268" s="7"/>
      <c r="Y268" s="8"/>
      <c r="Z268" s="7"/>
      <c r="AA268" s="8"/>
      <c r="AB268" s="7"/>
      <c r="AC268" s="8"/>
      <c r="AD268" s="9"/>
      <c r="AE268" s="8"/>
      <c r="AF268" s="7"/>
      <c r="AG268" s="8"/>
      <c r="AH268" s="7"/>
      <c r="AI268" s="8"/>
      <c r="AJ268" s="7"/>
      <c r="AK268" s="8"/>
      <c r="AL268" s="9"/>
      <c r="AM268" s="8"/>
      <c r="AN268" s="7"/>
      <c r="AO268" s="8"/>
      <c r="AP268" s="7"/>
      <c r="AQ268" s="8"/>
      <c r="AR268" s="7"/>
      <c r="AS268" s="8"/>
      <c r="AT268" s="9"/>
      <c r="AU268" s="8"/>
      <c r="AV268" s="7"/>
      <c r="AW268" s="8"/>
      <c r="AX268" s="7"/>
      <c r="AY268" s="8"/>
      <c r="AZ268" s="7"/>
      <c r="BA268" s="8"/>
      <c r="BB268" s="9"/>
      <c r="BC268" s="8"/>
      <c r="BD268" s="7"/>
      <c r="BE268" s="8"/>
      <c r="BF268" s="7"/>
      <c r="BG268" s="8"/>
      <c r="BH268" s="7"/>
      <c r="BI268" s="8"/>
      <c r="BJ268" s="9"/>
      <c r="BK268" s="8"/>
      <c r="BL268" s="7"/>
      <c r="BM268" s="8"/>
      <c r="BN268" s="7"/>
      <c r="BO268" s="8"/>
      <c r="BP268" s="7"/>
      <c r="BQ268" s="8"/>
      <c r="BR268" s="9"/>
      <c r="BS268" s="8"/>
      <c r="BT268" s="7"/>
      <c r="BU268" s="8"/>
      <c r="BV268" s="7"/>
      <c r="BW268" s="8"/>
      <c r="BX268" s="7"/>
      <c r="BY268" s="8"/>
      <c r="BZ268" s="9"/>
      <c r="CA268" s="8"/>
      <c r="CB268" s="7"/>
      <c r="CC268" s="8"/>
      <c r="CD268" s="7"/>
      <c r="CE268" s="8"/>
      <c r="CF268" s="7"/>
      <c r="CG268" s="8"/>
      <c r="CH268" s="9"/>
      <c r="CI268" s="8"/>
      <c r="CJ268" s="7"/>
      <c r="CK268" s="8"/>
      <c r="CL268" s="7"/>
      <c r="CM268" s="8"/>
      <c r="CN268" s="7"/>
      <c r="CO268" s="8"/>
      <c r="CP268" s="9"/>
    </row>
    <row r="269" spans="1:94" x14ac:dyDescent="0.3">
      <c r="A269" s="2"/>
      <c r="B269" s="2"/>
      <c r="C269" s="2"/>
      <c r="D269" s="2"/>
      <c r="E269" s="2"/>
      <c r="F269" s="2" t="s">
        <v>281</v>
      </c>
      <c r="G269" s="2"/>
      <c r="H269" s="7">
        <v>439.88</v>
      </c>
      <c r="I269" s="8"/>
      <c r="J269" s="7">
        <v>439.88</v>
      </c>
      <c r="K269" s="8"/>
      <c r="L269" s="7"/>
      <c r="M269" s="8"/>
      <c r="N269" s="9">
        <f>ROUND(IF(J269=0, IF(H269=0, 0, 1), H269/J269),5)</f>
        <v>1</v>
      </c>
      <c r="O269" s="8"/>
      <c r="P269" s="7">
        <v>439.88</v>
      </c>
      <c r="Q269" s="8"/>
      <c r="R269" s="7">
        <v>439.88</v>
      </c>
      <c r="S269" s="8"/>
      <c r="T269" s="7"/>
      <c r="U269" s="8"/>
      <c r="V269" s="9">
        <f>ROUND(IF(R269=0, IF(P269=0, 0, 1), P269/R269),5)</f>
        <v>1</v>
      </c>
      <c r="W269" s="8"/>
      <c r="X269" s="7"/>
      <c r="Y269" s="8"/>
      <c r="Z269" s="7">
        <v>439.88</v>
      </c>
      <c r="AA269" s="8"/>
      <c r="AB269" s="7">
        <f>ROUND((X269-Z269),5)</f>
        <v>-439.88</v>
      </c>
      <c r="AC269" s="8"/>
      <c r="AD269" s="9"/>
      <c r="AE269" s="8"/>
      <c r="AF269" s="7">
        <v>879.76</v>
      </c>
      <c r="AG269" s="8"/>
      <c r="AH269" s="7">
        <v>439.88</v>
      </c>
      <c r="AI269" s="8"/>
      <c r="AJ269" s="7">
        <f>ROUND((AF269-AH269),5)</f>
        <v>439.88</v>
      </c>
      <c r="AK269" s="8"/>
      <c r="AL269" s="9">
        <f>ROUND(IF(AH269=0, IF(AF269=0, 0, 1), AF269/AH269),5)</f>
        <v>2</v>
      </c>
      <c r="AM269" s="8"/>
      <c r="AN269" s="7">
        <v>439.88</v>
      </c>
      <c r="AO269" s="8"/>
      <c r="AP269" s="7">
        <v>439.88</v>
      </c>
      <c r="AQ269" s="8"/>
      <c r="AR269" s="7"/>
      <c r="AS269" s="8"/>
      <c r="AT269" s="9">
        <f>ROUND(IF(AP269=0, IF(AN269=0, 0, 1), AN269/AP269),5)</f>
        <v>1</v>
      </c>
      <c r="AU269" s="8"/>
      <c r="AV269" s="7">
        <v>439.88</v>
      </c>
      <c r="AW269" s="8"/>
      <c r="AX269" s="7">
        <v>439.88</v>
      </c>
      <c r="AY269" s="8"/>
      <c r="AZ269" s="7"/>
      <c r="BA269" s="8"/>
      <c r="BB269" s="9">
        <f>ROUND(IF(AX269=0, IF(AV269=0, 0, 1), AV269/AX269),5)</f>
        <v>1</v>
      </c>
      <c r="BC269" s="8"/>
      <c r="BD269" s="7">
        <v>439.88</v>
      </c>
      <c r="BE269" s="8"/>
      <c r="BF269" s="7">
        <v>439.88</v>
      </c>
      <c r="BG269" s="8"/>
      <c r="BH269" s="7"/>
      <c r="BI269" s="8"/>
      <c r="BJ269" s="9">
        <f>ROUND(IF(BF269=0, IF(BD269=0, 0, 1), BD269/BF269),5)</f>
        <v>1</v>
      </c>
      <c r="BK269" s="8"/>
      <c r="BL269" s="7">
        <v>439.88</v>
      </c>
      <c r="BM269" s="8"/>
      <c r="BN269" s="7">
        <v>439.88</v>
      </c>
      <c r="BO269" s="8"/>
      <c r="BP269" s="7"/>
      <c r="BQ269" s="8"/>
      <c r="BR269" s="9">
        <f>ROUND(IF(BN269=0, IF(BL269=0, 0, 1), BL269/BN269),5)</f>
        <v>1</v>
      </c>
      <c r="BS269" s="8"/>
      <c r="BT269" s="7">
        <v>439.88</v>
      </c>
      <c r="BU269" s="8"/>
      <c r="BV269" s="7">
        <v>439.88</v>
      </c>
      <c r="BW269" s="8"/>
      <c r="BX269" s="7"/>
      <c r="BY269" s="8"/>
      <c r="BZ269" s="9">
        <f>ROUND(IF(BV269=0, IF(BT269=0, 0, 1), BT269/BV269),5)</f>
        <v>1</v>
      </c>
      <c r="CA269" s="8"/>
      <c r="CB269" s="7"/>
      <c r="CC269" s="8"/>
      <c r="CD269" s="7">
        <v>113.52</v>
      </c>
      <c r="CE269" s="8"/>
      <c r="CF269" s="7">
        <f>ROUND((CB269-CD269),5)</f>
        <v>-113.52</v>
      </c>
      <c r="CG269" s="8"/>
      <c r="CH269" s="9"/>
      <c r="CI269" s="8"/>
      <c r="CJ269" s="7">
        <f>ROUND(H269+P269+X269+AF269+AN269+AV269+BD269+BL269+BT269+CB269,5)</f>
        <v>3958.92</v>
      </c>
      <c r="CK269" s="8"/>
      <c r="CL269" s="7">
        <f>ROUND(J269+R269+Z269+AH269+AP269+AX269+BF269+BN269+BV269+CD269,5)</f>
        <v>4072.44</v>
      </c>
      <c r="CM269" s="8"/>
      <c r="CN269" s="7">
        <f>ROUND((CJ269-CL269),5)</f>
        <v>-113.52</v>
      </c>
      <c r="CO269" s="8"/>
      <c r="CP269" s="9">
        <f>ROUND(IF(CL269=0, IF(CJ269=0, 0, 1), CJ269/CL269),5)</f>
        <v>0.97211999999999998</v>
      </c>
    </row>
    <row r="270" spans="1:94" x14ac:dyDescent="0.3">
      <c r="A270" s="2"/>
      <c r="B270" s="2"/>
      <c r="C270" s="2"/>
      <c r="D270" s="2"/>
      <c r="E270" s="2"/>
      <c r="F270" s="2" t="s">
        <v>282</v>
      </c>
      <c r="G270" s="2"/>
      <c r="H270" s="7">
        <v>365.35</v>
      </c>
      <c r="I270" s="8"/>
      <c r="J270" s="7">
        <v>90</v>
      </c>
      <c r="K270" s="8"/>
      <c r="L270" s="7">
        <f>ROUND((H270-J270),5)</f>
        <v>275.35000000000002</v>
      </c>
      <c r="M270" s="8"/>
      <c r="N270" s="9">
        <f>ROUND(IF(J270=0, IF(H270=0, 0, 1), H270/J270),5)</f>
        <v>4.0594400000000004</v>
      </c>
      <c r="O270" s="8"/>
      <c r="P270" s="7">
        <v>350.69</v>
      </c>
      <c r="Q270" s="8"/>
      <c r="R270" s="7">
        <v>90</v>
      </c>
      <c r="S270" s="8"/>
      <c r="T270" s="7">
        <f>ROUND((P270-R270),5)</f>
        <v>260.69</v>
      </c>
      <c r="U270" s="8"/>
      <c r="V270" s="9">
        <f>ROUND(IF(R270=0, IF(P270=0, 0, 1), P270/R270),5)</f>
        <v>3.89656</v>
      </c>
      <c r="W270" s="8"/>
      <c r="X270" s="7">
        <v>211.6</v>
      </c>
      <c r="Y270" s="8"/>
      <c r="Z270" s="7">
        <v>90</v>
      </c>
      <c r="AA270" s="8"/>
      <c r="AB270" s="7">
        <f>ROUND((X270-Z270),5)</f>
        <v>121.6</v>
      </c>
      <c r="AC270" s="8"/>
      <c r="AD270" s="9">
        <f>ROUND(IF(Z270=0, IF(X270=0, 0, 1), X270/Z270),5)</f>
        <v>2.3511099999999998</v>
      </c>
      <c r="AE270" s="8"/>
      <c r="AF270" s="7">
        <v>102.95</v>
      </c>
      <c r="AG270" s="8"/>
      <c r="AH270" s="7">
        <v>100</v>
      </c>
      <c r="AI270" s="8"/>
      <c r="AJ270" s="7">
        <f>ROUND((AF270-AH270),5)</f>
        <v>2.95</v>
      </c>
      <c r="AK270" s="8"/>
      <c r="AL270" s="9">
        <f>ROUND(IF(AH270=0, IF(AF270=0, 0, 1), AF270/AH270),5)</f>
        <v>1.0295000000000001</v>
      </c>
      <c r="AM270" s="8"/>
      <c r="AN270" s="7">
        <v>92.74</v>
      </c>
      <c r="AO270" s="8"/>
      <c r="AP270" s="7">
        <v>120</v>
      </c>
      <c r="AQ270" s="8"/>
      <c r="AR270" s="7">
        <f>ROUND((AN270-AP270),5)</f>
        <v>-27.26</v>
      </c>
      <c r="AS270" s="8"/>
      <c r="AT270" s="9">
        <f>ROUND(IF(AP270=0, IF(AN270=0, 0, 1), AN270/AP270),5)</f>
        <v>0.77283000000000002</v>
      </c>
      <c r="AU270" s="8"/>
      <c r="AV270" s="7">
        <v>201.61</v>
      </c>
      <c r="AW270" s="8"/>
      <c r="AX270" s="7">
        <v>120</v>
      </c>
      <c r="AY270" s="8"/>
      <c r="AZ270" s="7">
        <f>ROUND((AV270-AX270),5)</f>
        <v>81.61</v>
      </c>
      <c r="BA270" s="8"/>
      <c r="BB270" s="9">
        <f>ROUND(IF(AX270=0, IF(AV270=0, 0, 1), AV270/AX270),5)</f>
        <v>1.68008</v>
      </c>
      <c r="BC270" s="8"/>
      <c r="BD270" s="7">
        <v>109.05</v>
      </c>
      <c r="BE270" s="8"/>
      <c r="BF270" s="7">
        <v>120</v>
      </c>
      <c r="BG270" s="8"/>
      <c r="BH270" s="7">
        <f>ROUND((BD270-BF270),5)</f>
        <v>-10.95</v>
      </c>
      <c r="BI270" s="8"/>
      <c r="BJ270" s="9">
        <f>ROUND(IF(BF270=0, IF(BD270=0, 0, 1), BD270/BF270),5)</f>
        <v>0.90874999999999995</v>
      </c>
      <c r="BK270" s="8"/>
      <c r="BL270" s="7">
        <v>259.58</v>
      </c>
      <c r="BM270" s="8"/>
      <c r="BN270" s="7">
        <v>110</v>
      </c>
      <c r="BO270" s="8"/>
      <c r="BP270" s="7">
        <f>ROUND((BL270-BN270),5)</f>
        <v>149.58000000000001</v>
      </c>
      <c r="BQ270" s="8"/>
      <c r="BR270" s="9">
        <f>ROUND(IF(BN270=0, IF(BL270=0, 0, 1), BL270/BN270),5)</f>
        <v>2.35982</v>
      </c>
      <c r="BS270" s="8"/>
      <c r="BT270" s="7">
        <v>234.74</v>
      </c>
      <c r="BU270" s="8"/>
      <c r="BV270" s="7">
        <v>90</v>
      </c>
      <c r="BW270" s="8"/>
      <c r="BX270" s="7">
        <f>ROUND((BT270-BV270),5)</f>
        <v>144.74</v>
      </c>
      <c r="BY270" s="8"/>
      <c r="BZ270" s="9">
        <f>ROUND(IF(BV270=0, IF(BT270=0, 0, 1), BT270/BV270),5)</f>
        <v>2.6082200000000002</v>
      </c>
      <c r="CA270" s="8"/>
      <c r="CB270" s="7">
        <v>35.83</v>
      </c>
      <c r="CC270" s="8"/>
      <c r="CD270" s="7">
        <v>23.23</v>
      </c>
      <c r="CE270" s="8"/>
      <c r="CF270" s="7">
        <f>ROUND((CB270-CD270),5)</f>
        <v>12.6</v>
      </c>
      <c r="CG270" s="8"/>
      <c r="CH270" s="9">
        <f>ROUND(IF(CD270=0, IF(CB270=0, 0, 1), CB270/CD270),5)</f>
        <v>1.5424</v>
      </c>
      <c r="CI270" s="8"/>
      <c r="CJ270" s="7">
        <f>ROUND(H270+P270+X270+AF270+AN270+AV270+BD270+BL270+BT270+CB270,5)</f>
        <v>1964.14</v>
      </c>
      <c r="CK270" s="8"/>
      <c r="CL270" s="7">
        <f>ROUND(J270+R270+Z270+AH270+AP270+AX270+BF270+BN270+BV270+CD270,5)</f>
        <v>953.23</v>
      </c>
      <c r="CM270" s="8"/>
      <c r="CN270" s="7">
        <f>ROUND((CJ270-CL270),5)</f>
        <v>1010.91</v>
      </c>
      <c r="CO270" s="8"/>
      <c r="CP270" s="9">
        <f>ROUND(IF(CL270=0, IF(CJ270=0, 0, 1), CJ270/CL270),5)</f>
        <v>2.0605099999999998</v>
      </c>
    </row>
    <row r="271" spans="1:94" x14ac:dyDescent="0.3">
      <c r="A271" s="2"/>
      <c r="B271" s="2"/>
      <c r="C271" s="2"/>
      <c r="D271" s="2"/>
      <c r="E271" s="2"/>
      <c r="F271" s="2" t="s">
        <v>283</v>
      </c>
      <c r="G271" s="2"/>
      <c r="H271" s="7">
        <v>3806.25</v>
      </c>
      <c r="I271" s="8"/>
      <c r="J271" s="7">
        <v>3192.3</v>
      </c>
      <c r="K271" s="8"/>
      <c r="L271" s="7">
        <f>ROUND((H271-J271),5)</f>
        <v>613.95000000000005</v>
      </c>
      <c r="M271" s="8"/>
      <c r="N271" s="9">
        <f>ROUND(IF(J271=0, IF(H271=0, 0, 1), H271/J271),5)</f>
        <v>1.19232</v>
      </c>
      <c r="O271" s="8"/>
      <c r="P271" s="7">
        <v>4005.63</v>
      </c>
      <c r="Q271" s="8"/>
      <c r="R271" s="7">
        <v>3192.3</v>
      </c>
      <c r="S271" s="8"/>
      <c r="T271" s="7">
        <f>ROUND((P271-R271),5)</f>
        <v>813.33</v>
      </c>
      <c r="U271" s="8"/>
      <c r="V271" s="9">
        <f>ROUND(IF(R271=0, IF(P271=0, 0, 1), P271/R271),5)</f>
        <v>1.25478</v>
      </c>
      <c r="W271" s="8"/>
      <c r="X271" s="7">
        <v>3925</v>
      </c>
      <c r="Y271" s="8"/>
      <c r="Z271" s="7">
        <v>3192.3</v>
      </c>
      <c r="AA271" s="8"/>
      <c r="AB271" s="7">
        <f>ROUND((X271-Z271),5)</f>
        <v>732.7</v>
      </c>
      <c r="AC271" s="8"/>
      <c r="AD271" s="9">
        <f>ROUND(IF(Z271=0, IF(X271=0, 0, 1), X271/Z271),5)</f>
        <v>1.2295199999999999</v>
      </c>
      <c r="AE271" s="8"/>
      <c r="AF271" s="7">
        <v>4262.5</v>
      </c>
      <c r="AG271" s="8"/>
      <c r="AH271" s="7">
        <v>4788.5</v>
      </c>
      <c r="AI271" s="8"/>
      <c r="AJ271" s="7">
        <f>ROUND((AF271-AH271),5)</f>
        <v>-526</v>
      </c>
      <c r="AK271" s="8"/>
      <c r="AL271" s="9">
        <f>ROUND(IF(AH271=0, IF(AF271=0, 0, 1), AF271/AH271),5)</f>
        <v>0.89015</v>
      </c>
      <c r="AM271" s="8"/>
      <c r="AN271" s="7">
        <v>3035.63</v>
      </c>
      <c r="AO271" s="8"/>
      <c r="AP271" s="7">
        <v>3192.3</v>
      </c>
      <c r="AQ271" s="8"/>
      <c r="AR271" s="7">
        <f>ROUND((AN271-AP271),5)</f>
        <v>-156.66999999999999</v>
      </c>
      <c r="AS271" s="8"/>
      <c r="AT271" s="9">
        <f>ROUND(IF(AP271=0, IF(AN271=0, 0, 1), AN271/AP271),5)</f>
        <v>0.95091999999999999</v>
      </c>
      <c r="AU271" s="8"/>
      <c r="AV271" s="7">
        <v>2565</v>
      </c>
      <c r="AW271" s="8"/>
      <c r="AX271" s="7">
        <v>3192.3</v>
      </c>
      <c r="AY271" s="8"/>
      <c r="AZ271" s="7">
        <f>ROUND((AV271-AX271),5)</f>
        <v>-627.29999999999995</v>
      </c>
      <c r="BA271" s="8"/>
      <c r="BB271" s="9">
        <f>ROUND(IF(AX271=0, IF(AV271=0, 0, 1), AV271/AX271),5)</f>
        <v>0.80349999999999999</v>
      </c>
      <c r="BC271" s="8"/>
      <c r="BD271" s="7">
        <v>3822.32</v>
      </c>
      <c r="BE271" s="8"/>
      <c r="BF271" s="7">
        <v>3192.3</v>
      </c>
      <c r="BG271" s="8"/>
      <c r="BH271" s="7">
        <f>ROUND((BD271-BF271),5)</f>
        <v>630.02</v>
      </c>
      <c r="BI271" s="8"/>
      <c r="BJ271" s="9">
        <f>ROUND(IF(BF271=0, IF(BD271=0, 0, 1), BD271/BF271),5)</f>
        <v>1.19736</v>
      </c>
      <c r="BK271" s="8"/>
      <c r="BL271" s="7">
        <v>3978.19</v>
      </c>
      <c r="BM271" s="8"/>
      <c r="BN271" s="7">
        <v>3192.3</v>
      </c>
      <c r="BO271" s="8"/>
      <c r="BP271" s="7">
        <f>ROUND((BL271-BN271),5)</f>
        <v>785.89</v>
      </c>
      <c r="BQ271" s="8"/>
      <c r="BR271" s="9">
        <f>ROUND(IF(BN271=0, IF(BL271=0, 0, 1), BL271/BN271),5)</f>
        <v>1.2461800000000001</v>
      </c>
      <c r="BS271" s="8"/>
      <c r="BT271" s="7">
        <v>4059.75</v>
      </c>
      <c r="BU271" s="8"/>
      <c r="BV271" s="7">
        <v>3192.3</v>
      </c>
      <c r="BW271" s="8"/>
      <c r="BX271" s="7">
        <f>ROUND((BT271-BV271),5)</f>
        <v>867.45</v>
      </c>
      <c r="BY271" s="8"/>
      <c r="BZ271" s="9">
        <f>ROUND(IF(BV271=0, IF(BT271=0, 0, 1), BT271/BV271),5)</f>
        <v>1.27173</v>
      </c>
      <c r="CA271" s="8"/>
      <c r="CB271" s="7">
        <v>1881.63</v>
      </c>
      <c r="CC271" s="8"/>
      <c r="CD271" s="7">
        <v>1235.74</v>
      </c>
      <c r="CE271" s="8"/>
      <c r="CF271" s="7">
        <f>ROUND((CB271-CD271),5)</f>
        <v>645.89</v>
      </c>
      <c r="CG271" s="8"/>
      <c r="CH271" s="9">
        <f>ROUND(IF(CD271=0, IF(CB271=0, 0, 1), CB271/CD271),5)</f>
        <v>1.52267</v>
      </c>
      <c r="CI271" s="8"/>
      <c r="CJ271" s="7">
        <f>ROUND(H271+P271+X271+AF271+AN271+AV271+BD271+BL271+BT271+CB271,5)</f>
        <v>35341.9</v>
      </c>
      <c r="CK271" s="8"/>
      <c r="CL271" s="7">
        <f>ROUND(J271+R271+Z271+AH271+AP271+AX271+BF271+BN271+BV271+CD271,5)</f>
        <v>31562.639999999999</v>
      </c>
      <c r="CM271" s="8"/>
      <c r="CN271" s="7">
        <f>ROUND((CJ271-CL271),5)</f>
        <v>3779.26</v>
      </c>
      <c r="CO271" s="8"/>
      <c r="CP271" s="9">
        <f>ROUND(IF(CL271=0, IF(CJ271=0, 0, 1), CJ271/CL271),5)</f>
        <v>1.11974</v>
      </c>
    </row>
    <row r="272" spans="1:94" x14ac:dyDescent="0.3">
      <c r="A272" s="2"/>
      <c r="B272" s="2"/>
      <c r="C272" s="2"/>
      <c r="D272" s="2"/>
      <c r="E272" s="2"/>
      <c r="F272" s="2" t="s">
        <v>284</v>
      </c>
      <c r="G272" s="2"/>
      <c r="H272" s="7">
        <v>667.46</v>
      </c>
      <c r="I272" s="8"/>
      <c r="J272" s="7"/>
      <c r="K272" s="8"/>
      <c r="L272" s="7">
        <f>ROUND((H272-J272),5)</f>
        <v>667.46</v>
      </c>
      <c r="M272" s="8"/>
      <c r="N272" s="9">
        <f>ROUND(IF(J272=0, IF(H272=0, 0, 1), H272/J272),5)</f>
        <v>1</v>
      </c>
      <c r="O272" s="8"/>
      <c r="P272" s="7"/>
      <c r="Q272" s="8"/>
      <c r="R272" s="7">
        <v>250</v>
      </c>
      <c r="S272" s="8"/>
      <c r="T272" s="7">
        <f>ROUND((P272-R272),5)</f>
        <v>-250</v>
      </c>
      <c r="U272" s="8"/>
      <c r="V272" s="9"/>
      <c r="W272" s="8"/>
      <c r="X272" s="7"/>
      <c r="Y272" s="8"/>
      <c r="Z272" s="7"/>
      <c r="AA272" s="8"/>
      <c r="AB272" s="7"/>
      <c r="AC272" s="8"/>
      <c r="AD272" s="9"/>
      <c r="AE272" s="8"/>
      <c r="AF272" s="7"/>
      <c r="AG272" s="8"/>
      <c r="AH272" s="7"/>
      <c r="AI272" s="8"/>
      <c r="AJ272" s="7"/>
      <c r="AK272" s="8"/>
      <c r="AL272" s="9"/>
      <c r="AM272" s="8"/>
      <c r="AN272" s="7">
        <v>1071.8499999999999</v>
      </c>
      <c r="AO272" s="8"/>
      <c r="AP272" s="7">
        <v>500</v>
      </c>
      <c r="AQ272" s="8"/>
      <c r="AR272" s="7">
        <f>ROUND((AN272-AP272),5)</f>
        <v>571.85</v>
      </c>
      <c r="AS272" s="8"/>
      <c r="AT272" s="9">
        <f>ROUND(IF(AP272=0, IF(AN272=0, 0, 1), AN272/AP272),5)</f>
        <v>2.1436999999999999</v>
      </c>
      <c r="AU272" s="8"/>
      <c r="AV272" s="7">
        <v>252.4</v>
      </c>
      <c r="AW272" s="8"/>
      <c r="AX272" s="7">
        <v>250</v>
      </c>
      <c r="AY272" s="8"/>
      <c r="AZ272" s="7">
        <f>ROUND((AV272-AX272),5)</f>
        <v>2.4</v>
      </c>
      <c r="BA272" s="8"/>
      <c r="BB272" s="9">
        <f>ROUND(IF(AX272=0, IF(AV272=0, 0, 1), AV272/AX272),5)</f>
        <v>1.0096000000000001</v>
      </c>
      <c r="BC272" s="8"/>
      <c r="BD272" s="7">
        <v>2264.12</v>
      </c>
      <c r="BE272" s="8"/>
      <c r="BF272" s="7">
        <v>250</v>
      </c>
      <c r="BG272" s="8"/>
      <c r="BH272" s="7">
        <f>ROUND((BD272-BF272),5)</f>
        <v>2014.12</v>
      </c>
      <c r="BI272" s="8"/>
      <c r="BJ272" s="9">
        <f>ROUND(IF(BF272=0, IF(BD272=0, 0, 1), BD272/BF272),5)</f>
        <v>9.0564800000000005</v>
      </c>
      <c r="BK272" s="8"/>
      <c r="BL272" s="7">
        <v>369.69</v>
      </c>
      <c r="BM272" s="8"/>
      <c r="BN272" s="7">
        <v>500</v>
      </c>
      <c r="BO272" s="8"/>
      <c r="BP272" s="7">
        <f>ROUND((BL272-BN272),5)</f>
        <v>-130.31</v>
      </c>
      <c r="BQ272" s="8"/>
      <c r="BR272" s="9">
        <f>ROUND(IF(BN272=0, IF(BL272=0, 0, 1), BL272/BN272),5)</f>
        <v>0.73938000000000004</v>
      </c>
      <c r="BS272" s="8"/>
      <c r="BT272" s="7">
        <v>258.98</v>
      </c>
      <c r="BU272" s="8"/>
      <c r="BV272" s="7"/>
      <c r="BW272" s="8"/>
      <c r="BX272" s="7">
        <f>ROUND((BT272-BV272),5)</f>
        <v>258.98</v>
      </c>
      <c r="BY272" s="8"/>
      <c r="BZ272" s="9">
        <f>ROUND(IF(BV272=0, IF(BT272=0, 0, 1), BT272/BV272),5)</f>
        <v>1</v>
      </c>
      <c r="CA272" s="8"/>
      <c r="CB272" s="7"/>
      <c r="CC272" s="8"/>
      <c r="CD272" s="7"/>
      <c r="CE272" s="8"/>
      <c r="CF272" s="7"/>
      <c r="CG272" s="8"/>
      <c r="CH272" s="9"/>
      <c r="CI272" s="8"/>
      <c r="CJ272" s="7">
        <f>ROUND(H272+P272+X272+AF272+AN272+AV272+BD272+BL272+BT272+CB272,5)</f>
        <v>4884.5</v>
      </c>
      <c r="CK272" s="8"/>
      <c r="CL272" s="7">
        <f>ROUND(J272+R272+Z272+AH272+AP272+AX272+BF272+BN272+BV272+CD272,5)</f>
        <v>1750</v>
      </c>
      <c r="CM272" s="8"/>
      <c r="CN272" s="7">
        <f>ROUND((CJ272-CL272),5)</f>
        <v>3134.5</v>
      </c>
      <c r="CO272" s="8"/>
      <c r="CP272" s="9">
        <f>ROUND(IF(CL272=0, IF(CJ272=0, 0, 1), CJ272/CL272),5)</f>
        <v>2.79114</v>
      </c>
    </row>
    <row r="273" spans="1:94" x14ac:dyDescent="0.3">
      <c r="A273" s="2"/>
      <c r="B273" s="2"/>
      <c r="C273" s="2"/>
      <c r="D273" s="2"/>
      <c r="E273" s="2"/>
      <c r="F273" s="2" t="s">
        <v>285</v>
      </c>
      <c r="G273" s="2"/>
      <c r="H273" s="7"/>
      <c r="I273" s="8"/>
      <c r="J273" s="7"/>
      <c r="K273" s="8"/>
      <c r="L273" s="7"/>
      <c r="M273" s="8"/>
      <c r="N273" s="9"/>
      <c r="O273" s="8"/>
      <c r="P273" s="7"/>
      <c r="Q273" s="8"/>
      <c r="R273" s="7"/>
      <c r="S273" s="8"/>
      <c r="T273" s="7"/>
      <c r="U273" s="8"/>
      <c r="V273" s="9"/>
      <c r="W273" s="8"/>
      <c r="X273" s="7"/>
      <c r="Y273" s="8"/>
      <c r="Z273" s="7"/>
      <c r="AA273" s="8"/>
      <c r="AB273" s="7"/>
      <c r="AC273" s="8"/>
      <c r="AD273" s="9"/>
      <c r="AE273" s="8"/>
      <c r="AF273" s="7"/>
      <c r="AG273" s="8"/>
      <c r="AH273" s="7"/>
      <c r="AI273" s="8"/>
      <c r="AJ273" s="7"/>
      <c r="AK273" s="8"/>
      <c r="AL273" s="9"/>
      <c r="AM273" s="8"/>
      <c r="AN273" s="7">
        <v>750</v>
      </c>
      <c r="AO273" s="8"/>
      <c r="AP273" s="7">
        <v>500</v>
      </c>
      <c r="AQ273" s="8"/>
      <c r="AR273" s="7">
        <f>ROUND((AN273-AP273),5)</f>
        <v>250</v>
      </c>
      <c r="AS273" s="8"/>
      <c r="AT273" s="9">
        <f>ROUND(IF(AP273=0, IF(AN273=0, 0, 1), AN273/AP273),5)</f>
        <v>1.5</v>
      </c>
      <c r="AU273" s="8"/>
      <c r="AV273" s="7">
        <v>600</v>
      </c>
      <c r="AW273" s="8"/>
      <c r="AX273" s="7"/>
      <c r="AY273" s="8"/>
      <c r="AZ273" s="7">
        <f>ROUND((AV273-AX273),5)</f>
        <v>600</v>
      </c>
      <c r="BA273" s="8"/>
      <c r="BB273" s="9">
        <f>ROUND(IF(AX273=0, IF(AV273=0, 0, 1), AV273/AX273),5)</f>
        <v>1</v>
      </c>
      <c r="BC273" s="8"/>
      <c r="BD273" s="7"/>
      <c r="BE273" s="8"/>
      <c r="BF273" s="7"/>
      <c r="BG273" s="8"/>
      <c r="BH273" s="7"/>
      <c r="BI273" s="8"/>
      <c r="BJ273" s="9"/>
      <c r="BK273" s="8"/>
      <c r="BL273" s="7">
        <v>350</v>
      </c>
      <c r="BM273" s="8"/>
      <c r="BN273" s="7"/>
      <c r="BO273" s="8"/>
      <c r="BP273" s="7">
        <f>ROUND((BL273-BN273),5)</f>
        <v>350</v>
      </c>
      <c r="BQ273" s="8"/>
      <c r="BR273" s="9">
        <f>ROUND(IF(BN273=0, IF(BL273=0, 0, 1), BL273/BN273),5)</f>
        <v>1</v>
      </c>
      <c r="BS273" s="8"/>
      <c r="BT273" s="7"/>
      <c r="BU273" s="8"/>
      <c r="BV273" s="7"/>
      <c r="BW273" s="8"/>
      <c r="BX273" s="7"/>
      <c r="BY273" s="8"/>
      <c r="BZ273" s="9"/>
      <c r="CA273" s="8"/>
      <c r="CB273" s="7">
        <v>600</v>
      </c>
      <c r="CC273" s="8"/>
      <c r="CD273" s="7"/>
      <c r="CE273" s="8"/>
      <c r="CF273" s="7">
        <f>ROUND((CB273-CD273),5)</f>
        <v>600</v>
      </c>
      <c r="CG273" s="8"/>
      <c r="CH273" s="9">
        <f>ROUND(IF(CD273=0, IF(CB273=0, 0, 1), CB273/CD273),5)</f>
        <v>1</v>
      </c>
      <c r="CI273" s="8"/>
      <c r="CJ273" s="7">
        <f>ROUND(H273+P273+X273+AF273+AN273+AV273+BD273+BL273+BT273+CB273,5)</f>
        <v>2300</v>
      </c>
      <c r="CK273" s="8"/>
      <c r="CL273" s="7">
        <f>ROUND(J273+R273+Z273+AH273+AP273+AX273+BF273+BN273+BV273+CD273,5)</f>
        <v>500</v>
      </c>
      <c r="CM273" s="8"/>
      <c r="CN273" s="7">
        <f>ROUND((CJ273-CL273),5)</f>
        <v>1800</v>
      </c>
      <c r="CO273" s="8"/>
      <c r="CP273" s="9">
        <f>ROUND(IF(CL273=0, IF(CJ273=0, 0, 1), CJ273/CL273),5)</f>
        <v>4.5999999999999996</v>
      </c>
    </row>
    <row r="274" spans="1:94" x14ac:dyDescent="0.3">
      <c r="A274" s="2"/>
      <c r="B274" s="2"/>
      <c r="C274" s="2"/>
      <c r="D274" s="2"/>
      <c r="E274" s="2"/>
      <c r="F274" s="2" t="s">
        <v>286</v>
      </c>
      <c r="G274" s="2"/>
      <c r="H274" s="7"/>
      <c r="I274" s="8"/>
      <c r="J274" s="7"/>
      <c r="K274" s="8"/>
      <c r="L274" s="7"/>
      <c r="M274" s="8"/>
      <c r="N274" s="9"/>
      <c r="O274" s="8"/>
      <c r="P274" s="7"/>
      <c r="Q274" s="8"/>
      <c r="R274" s="7"/>
      <c r="S274" s="8"/>
      <c r="T274" s="7"/>
      <c r="U274" s="8"/>
      <c r="V274" s="9"/>
      <c r="W274" s="8"/>
      <c r="X274" s="7"/>
      <c r="Y274" s="8"/>
      <c r="Z274" s="7"/>
      <c r="AA274" s="8"/>
      <c r="AB274" s="7"/>
      <c r="AC274" s="8"/>
      <c r="AD274" s="9"/>
      <c r="AE274" s="8"/>
      <c r="AF274" s="7"/>
      <c r="AG274" s="8"/>
      <c r="AH274" s="7"/>
      <c r="AI274" s="8"/>
      <c r="AJ274" s="7"/>
      <c r="AK274" s="8"/>
      <c r="AL274" s="9"/>
      <c r="AM274" s="8"/>
      <c r="AN274" s="7"/>
      <c r="AO274" s="8"/>
      <c r="AP274" s="7"/>
      <c r="AQ274" s="8"/>
      <c r="AR274" s="7"/>
      <c r="AS274" s="8"/>
      <c r="AT274" s="9"/>
      <c r="AU274" s="8"/>
      <c r="AV274" s="7"/>
      <c r="AW274" s="8"/>
      <c r="AX274" s="7"/>
      <c r="AY274" s="8"/>
      <c r="AZ274" s="7"/>
      <c r="BA274" s="8"/>
      <c r="BB274" s="9"/>
      <c r="BC274" s="8"/>
      <c r="BD274" s="7"/>
      <c r="BE274" s="8"/>
      <c r="BF274" s="7"/>
      <c r="BG274" s="8"/>
      <c r="BH274" s="7"/>
      <c r="BI274" s="8"/>
      <c r="BJ274" s="9"/>
      <c r="BK274" s="8"/>
      <c r="BL274" s="7"/>
      <c r="BM274" s="8"/>
      <c r="BN274" s="7"/>
      <c r="BO274" s="8"/>
      <c r="BP274" s="7"/>
      <c r="BQ274" s="8"/>
      <c r="BR274" s="9"/>
      <c r="BS274" s="8"/>
      <c r="BT274" s="7"/>
      <c r="BU274" s="8"/>
      <c r="BV274" s="7"/>
      <c r="BW274" s="8"/>
      <c r="BX274" s="7"/>
      <c r="BY274" s="8"/>
      <c r="BZ274" s="9"/>
      <c r="CA274" s="8"/>
      <c r="CB274" s="7"/>
      <c r="CC274" s="8"/>
      <c r="CD274" s="7"/>
      <c r="CE274" s="8"/>
      <c r="CF274" s="7"/>
      <c r="CG274" s="8"/>
      <c r="CH274" s="9"/>
      <c r="CI274" s="8"/>
      <c r="CJ274" s="7"/>
      <c r="CK274" s="8"/>
      <c r="CL274" s="7"/>
      <c r="CM274" s="8"/>
      <c r="CN274" s="7"/>
      <c r="CO274" s="8"/>
      <c r="CP274" s="9"/>
    </row>
    <row r="275" spans="1:94" x14ac:dyDescent="0.3">
      <c r="A275" s="2"/>
      <c r="B275" s="2"/>
      <c r="C275" s="2"/>
      <c r="D275" s="2"/>
      <c r="E275" s="2"/>
      <c r="F275" s="2" t="s">
        <v>287</v>
      </c>
      <c r="G275" s="2"/>
      <c r="H275" s="7"/>
      <c r="I275" s="8"/>
      <c r="J275" s="7"/>
      <c r="K275" s="8"/>
      <c r="L275" s="7"/>
      <c r="M275" s="8"/>
      <c r="N275" s="9"/>
      <c r="O275" s="8"/>
      <c r="P275" s="7"/>
      <c r="Q275" s="8"/>
      <c r="R275" s="7"/>
      <c r="S275" s="8"/>
      <c r="T275" s="7"/>
      <c r="U275" s="8"/>
      <c r="V275" s="9"/>
      <c r="W275" s="8"/>
      <c r="X275" s="7"/>
      <c r="Y275" s="8"/>
      <c r="Z275" s="7"/>
      <c r="AA275" s="8"/>
      <c r="AB275" s="7"/>
      <c r="AC275" s="8"/>
      <c r="AD275" s="9"/>
      <c r="AE275" s="8"/>
      <c r="AF275" s="7"/>
      <c r="AG275" s="8"/>
      <c r="AH275" s="7"/>
      <c r="AI275" s="8"/>
      <c r="AJ275" s="7"/>
      <c r="AK275" s="8"/>
      <c r="AL275" s="9"/>
      <c r="AM275" s="8"/>
      <c r="AN275" s="7"/>
      <c r="AO275" s="8"/>
      <c r="AP275" s="7"/>
      <c r="AQ275" s="8"/>
      <c r="AR275" s="7"/>
      <c r="AS275" s="8"/>
      <c r="AT275" s="9"/>
      <c r="AU275" s="8"/>
      <c r="AV275" s="7"/>
      <c r="AW275" s="8"/>
      <c r="AX275" s="7"/>
      <c r="AY275" s="8"/>
      <c r="AZ275" s="7"/>
      <c r="BA275" s="8"/>
      <c r="BB275" s="9"/>
      <c r="BC275" s="8"/>
      <c r="BD275" s="7"/>
      <c r="BE275" s="8"/>
      <c r="BF275" s="7"/>
      <c r="BG275" s="8"/>
      <c r="BH275" s="7"/>
      <c r="BI275" s="8"/>
      <c r="BJ275" s="9"/>
      <c r="BK275" s="8"/>
      <c r="BL275" s="7"/>
      <c r="BM275" s="8"/>
      <c r="BN275" s="7"/>
      <c r="BO275" s="8"/>
      <c r="BP275" s="7"/>
      <c r="BQ275" s="8"/>
      <c r="BR275" s="9"/>
      <c r="BS275" s="8"/>
      <c r="BT275" s="7"/>
      <c r="BU275" s="8"/>
      <c r="BV275" s="7"/>
      <c r="BW275" s="8"/>
      <c r="BX275" s="7"/>
      <c r="BY275" s="8"/>
      <c r="BZ275" s="9"/>
      <c r="CA275" s="8"/>
      <c r="CB275" s="7"/>
      <c r="CC275" s="8"/>
      <c r="CD275" s="7"/>
      <c r="CE275" s="8"/>
      <c r="CF275" s="7"/>
      <c r="CG275" s="8"/>
      <c r="CH275" s="9"/>
      <c r="CI275" s="8"/>
      <c r="CJ275" s="7"/>
      <c r="CK275" s="8"/>
      <c r="CL275" s="7"/>
      <c r="CM275" s="8"/>
      <c r="CN275" s="7"/>
      <c r="CO275" s="8"/>
      <c r="CP275" s="9"/>
    </row>
    <row r="276" spans="1:94" x14ac:dyDescent="0.3">
      <c r="A276" s="2"/>
      <c r="B276" s="2"/>
      <c r="C276" s="2"/>
      <c r="D276" s="2"/>
      <c r="E276" s="2"/>
      <c r="F276" s="2" t="s">
        <v>288</v>
      </c>
      <c r="G276" s="2"/>
      <c r="H276" s="7"/>
      <c r="I276" s="8"/>
      <c r="J276" s="7"/>
      <c r="K276" s="8"/>
      <c r="L276" s="7"/>
      <c r="M276" s="8"/>
      <c r="N276" s="9"/>
      <c r="O276" s="8"/>
      <c r="P276" s="7"/>
      <c r="Q276" s="8"/>
      <c r="R276" s="7"/>
      <c r="S276" s="8"/>
      <c r="T276" s="7"/>
      <c r="U276" s="8"/>
      <c r="V276" s="9"/>
      <c r="W276" s="8"/>
      <c r="X276" s="7"/>
      <c r="Y276" s="8"/>
      <c r="Z276" s="7"/>
      <c r="AA276" s="8"/>
      <c r="AB276" s="7"/>
      <c r="AC276" s="8"/>
      <c r="AD276" s="9"/>
      <c r="AE276" s="8"/>
      <c r="AF276" s="7"/>
      <c r="AG276" s="8"/>
      <c r="AH276" s="7"/>
      <c r="AI276" s="8"/>
      <c r="AJ276" s="7"/>
      <c r="AK276" s="8"/>
      <c r="AL276" s="9"/>
      <c r="AM276" s="8"/>
      <c r="AN276" s="7"/>
      <c r="AO276" s="8"/>
      <c r="AP276" s="7"/>
      <c r="AQ276" s="8"/>
      <c r="AR276" s="7"/>
      <c r="AS276" s="8"/>
      <c r="AT276" s="9"/>
      <c r="AU276" s="8"/>
      <c r="AV276" s="7"/>
      <c r="AW276" s="8"/>
      <c r="AX276" s="7"/>
      <c r="AY276" s="8"/>
      <c r="AZ276" s="7"/>
      <c r="BA276" s="8"/>
      <c r="BB276" s="9"/>
      <c r="BC276" s="8"/>
      <c r="BD276" s="7"/>
      <c r="BE276" s="8"/>
      <c r="BF276" s="7"/>
      <c r="BG276" s="8"/>
      <c r="BH276" s="7"/>
      <c r="BI276" s="8"/>
      <c r="BJ276" s="9"/>
      <c r="BK276" s="8"/>
      <c r="BL276" s="7"/>
      <c r="BM276" s="8"/>
      <c r="BN276" s="7"/>
      <c r="BO276" s="8"/>
      <c r="BP276" s="7"/>
      <c r="BQ276" s="8"/>
      <c r="BR276" s="9"/>
      <c r="BS276" s="8"/>
      <c r="BT276" s="7"/>
      <c r="BU276" s="8"/>
      <c r="BV276" s="7"/>
      <c r="BW276" s="8"/>
      <c r="BX276" s="7"/>
      <c r="BY276" s="8"/>
      <c r="BZ276" s="9"/>
      <c r="CA276" s="8"/>
      <c r="CB276" s="7"/>
      <c r="CC276" s="8"/>
      <c r="CD276" s="7"/>
      <c r="CE276" s="8"/>
      <c r="CF276" s="7"/>
      <c r="CG276" s="8"/>
      <c r="CH276" s="9"/>
      <c r="CI276" s="8"/>
      <c r="CJ276" s="7"/>
      <c r="CK276" s="8"/>
      <c r="CL276" s="7"/>
      <c r="CM276" s="8"/>
      <c r="CN276" s="7"/>
      <c r="CO276" s="8"/>
      <c r="CP276" s="9"/>
    </row>
    <row r="277" spans="1:94" x14ac:dyDescent="0.3">
      <c r="A277" s="2"/>
      <c r="B277" s="2"/>
      <c r="C277" s="2"/>
      <c r="D277" s="2"/>
      <c r="E277" s="2"/>
      <c r="F277" s="2" t="s">
        <v>289</v>
      </c>
      <c r="G277" s="2"/>
      <c r="H277" s="7">
        <v>90.2</v>
      </c>
      <c r="I277" s="8"/>
      <c r="J277" s="7"/>
      <c r="K277" s="8"/>
      <c r="L277" s="7">
        <f>ROUND((H277-J277),5)</f>
        <v>90.2</v>
      </c>
      <c r="M277" s="8"/>
      <c r="N277" s="9">
        <f>ROUND(IF(J277=0, IF(H277=0, 0, 1), H277/J277),5)</f>
        <v>1</v>
      </c>
      <c r="O277" s="8"/>
      <c r="P277" s="7"/>
      <c r="Q277" s="8"/>
      <c r="R277" s="7"/>
      <c r="S277" s="8"/>
      <c r="T277" s="7"/>
      <c r="U277" s="8"/>
      <c r="V277" s="9"/>
      <c r="W277" s="8"/>
      <c r="X277" s="7">
        <v>20.3</v>
      </c>
      <c r="Y277" s="8"/>
      <c r="Z277" s="7"/>
      <c r="AA277" s="8"/>
      <c r="AB277" s="7">
        <f>ROUND((X277-Z277),5)</f>
        <v>20.3</v>
      </c>
      <c r="AC277" s="8"/>
      <c r="AD277" s="9">
        <f>ROUND(IF(Z277=0, IF(X277=0, 0, 1), X277/Z277),5)</f>
        <v>1</v>
      </c>
      <c r="AE277" s="8"/>
      <c r="AF277" s="7">
        <v>94.1</v>
      </c>
      <c r="AG277" s="8"/>
      <c r="AH277" s="7">
        <v>250</v>
      </c>
      <c r="AI277" s="8"/>
      <c r="AJ277" s="7">
        <f>ROUND((AF277-AH277),5)</f>
        <v>-155.9</v>
      </c>
      <c r="AK277" s="8"/>
      <c r="AL277" s="9">
        <f>ROUND(IF(AH277=0, IF(AF277=0, 0, 1), AF277/AH277),5)</f>
        <v>0.37640000000000001</v>
      </c>
      <c r="AM277" s="8"/>
      <c r="AN277" s="7">
        <v>126.72</v>
      </c>
      <c r="AO277" s="8"/>
      <c r="AP277" s="7">
        <v>250</v>
      </c>
      <c r="AQ277" s="8"/>
      <c r="AR277" s="7">
        <f>ROUND((AN277-AP277),5)</f>
        <v>-123.28</v>
      </c>
      <c r="AS277" s="8"/>
      <c r="AT277" s="9">
        <f>ROUND(IF(AP277=0, IF(AN277=0, 0, 1), AN277/AP277),5)</f>
        <v>0.50688</v>
      </c>
      <c r="AU277" s="8"/>
      <c r="AV277" s="7">
        <v>460.93</v>
      </c>
      <c r="AW277" s="8"/>
      <c r="AX277" s="7">
        <v>400</v>
      </c>
      <c r="AY277" s="8"/>
      <c r="AZ277" s="7">
        <f>ROUND((AV277-AX277),5)</f>
        <v>60.93</v>
      </c>
      <c r="BA277" s="8"/>
      <c r="BB277" s="9">
        <f>ROUND(IF(AX277=0, IF(AV277=0, 0, 1), AV277/AX277),5)</f>
        <v>1.1523300000000001</v>
      </c>
      <c r="BC277" s="8"/>
      <c r="BD277" s="7">
        <v>248.95</v>
      </c>
      <c r="BE277" s="8"/>
      <c r="BF277" s="7"/>
      <c r="BG277" s="8"/>
      <c r="BH277" s="7">
        <f>ROUND((BD277-BF277),5)</f>
        <v>248.95</v>
      </c>
      <c r="BI277" s="8"/>
      <c r="BJ277" s="9">
        <f>ROUND(IF(BF277=0, IF(BD277=0, 0, 1), BD277/BF277),5)</f>
        <v>1</v>
      </c>
      <c r="BK277" s="8"/>
      <c r="BL277" s="7">
        <v>237.35</v>
      </c>
      <c r="BM277" s="8"/>
      <c r="BN277" s="7">
        <v>350</v>
      </c>
      <c r="BO277" s="8"/>
      <c r="BP277" s="7">
        <f>ROUND((BL277-BN277),5)</f>
        <v>-112.65</v>
      </c>
      <c r="BQ277" s="8"/>
      <c r="BR277" s="9">
        <f>ROUND(IF(BN277=0, IF(BL277=0, 0, 1), BL277/BN277),5)</f>
        <v>0.67813999999999997</v>
      </c>
      <c r="BS277" s="8"/>
      <c r="BT277" s="7">
        <v>152.68</v>
      </c>
      <c r="BU277" s="8"/>
      <c r="BV277" s="7"/>
      <c r="BW277" s="8"/>
      <c r="BX277" s="7">
        <f>ROUND((BT277-BV277),5)</f>
        <v>152.68</v>
      </c>
      <c r="BY277" s="8"/>
      <c r="BZ277" s="9">
        <f>ROUND(IF(BV277=0, IF(BT277=0, 0, 1), BT277/BV277),5)</f>
        <v>1</v>
      </c>
      <c r="CA277" s="8"/>
      <c r="CB277" s="7"/>
      <c r="CC277" s="8"/>
      <c r="CD277" s="7"/>
      <c r="CE277" s="8"/>
      <c r="CF277" s="7"/>
      <c r="CG277" s="8"/>
      <c r="CH277" s="9"/>
      <c r="CI277" s="8"/>
      <c r="CJ277" s="7">
        <f>ROUND(H277+P277+X277+AF277+AN277+AV277+BD277+BL277+BT277+CB277,5)</f>
        <v>1431.23</v>
      </c>
      <c r="CK277" s="8"/>
      <c r="CL277" s="7">
        <f>ROUND(J277+R277+Z277+AH277+AP277+AX277+BF277+BN277+BV277+CD277,5)</f>
        <v>1250</v>
      </c>
      <c r="CM277" s="8"/>
      <c r="CN277" s="7">
        <f>ROUND((CJ277-CL277),5)</f>
        <v>181.23</v>
      </c>
      <c r="CO277" s="8"/>
      <c r="CP277" s="9">
        <f>ROUND(IF(CL277=0, IF(CJ277=0, 0, 1), CJ277/CL277),5)</f>
        <v>1.1449800000000001</v>
      </c>
    </row>
    <row r="278" spans="1:94" x14ac:dyDescent="0.3">
      <c r="A278" s="2"/>
      <c r="B278" s="2"/>
      <c r="C278" s="2"/>
      <c r="D278" s="2"/>
      <c r="E278" s="2"/>
      <c r="F278" s="2" t="s">
        <v>290</v>
      </c>
      <c r="G278" s="2"/>
      <c r="H278" s="7"/>
      <c r="I278" s="8"/>
      <c r="J278" s="7"/>
      <c r="K278" s="8"/>
      <c r="L278" s="7"/>
      <c r="M278" s="8"/>
      <c r="N278" s="9"/>
      <c r="O278" s="8"/>
      <c r="P278" s="7"/>
      <c r="Q278" s="8"/>
      <c r="R278" s="7"/>
      <c r="S278" s="8"/>
      <c r="T278" s="7"/>
      <c r="U278" s="8"/>
      <c r="V278" s="9"/>
      <c r="W278" s="8"/>
      <c r="X278" s="7"/>
      <c r="Y278" s="8"/>
      <c r="Z278" s="7"/>
      <c r="AA278" s="8"/>
      <c r="AB278" s="7"/>
      <c r="AC278" s="8"/>
      <c r="AD278" s="9"/>
      <c r="AE278" s="8"/>
      <c r="AF278" s="7"/>
      <c r="AG278" s="8"/>
      <c r="AH278" s="7"/>
      <c r="AI278" s="8"/>
      <c r="AJ278" s="7"/>
      <c r="AK278" s="8"/>
      <c r="AL278" s="9"/>
      <c r="AM278" s="8"/>
      <c r="AN278" s="7"/>
      <c r="AO278" s="8"/>
      <c r="AP278" s="7"/>
      <c r="AQ278" s="8"/>
      <c r="AR278" s="7"/>
      <c r="AS278" s="8"/>
      <c r="AT278" s="9"/>
      <c r="AU278" s="8"/>
      <c r="AV278" s="7"/>
      <c r="AW278" s="8"/>
      <c r="AX278" s="7"/>
      <c r="AY278" s="8"/>
      <c r="AZ278" s="7"/>
      <c r="BA278" s="8"/>
      <c r="BB278" s="9"/>
      <c r="BC278" s="8"/>
      <c r="BD278" s="7"/>
      <c r="BE278" s="8"/>
      <c r="BF278" s="7"/>
      <c r="BG278" s="8"/>
      <c r="BH278" s="7"/>
      <c r="BI278" s="8"/>
      <c r="BJ278" s="9"/>
      <c r="BK278" s="8"/>
      <c r="BL278" s="7"/>
      <c r="BM278" s="8"/>
      <c r="BN278" s="7"/>
      <c r="BO278" s="8"/>
      <c r="BP278" s="7"/>
      <c r="BQ278" s="8"/>
      <c r="BR278" s="9"/>
      <c r="BS278" s="8"/>
      <c r="BT278" s="7"/>
      <c r="BU278" s="8"/>
      <c r="BV278" s="7"/>
      <c r="BW278" s="8"/>
      <c r="BX278" s="7"/>
      <c r="BY278" s="8"/>
      <c r="BZ278" s="9"/>
      <c r="CA278" s="8"/>
      <c r="CB278" s="7"/>
      <c r="CC278" s="8"/>
      <c r="CD278" s="7"/>
      <c r="CE278" s="8"/>
      <c r="CF278" s="7"/>
      <c r="CG278" s="8"/>
      <c r="CH278" s="9"/>
      <c r="CI278" s="8"/>
      <c r="CJ278" s="7"/>
      <c r="CK278" s="8"/>
      <c r="CL278" s="7"/>
      <c r="CM278" s="8"/>
      <c r="CN278" s="7"/>
      <c r="CO278" s="8"/>
      <c r="CP278" s="9"/>
    </row>
    <row r="279" spans="1:94" x14ac:dyDescent="0.3">
      <c r="A279" s="2"/>
      <c r="B279" s="2"/>
      <c r="C279" s="2"/>
      <c r="D279" s="2"/>
      <c r="E279" s="2"/>
      <c r="F279" s="2" t="s">
        <v>291</v>
      </c>
      <c r="G279" s="2"/>
      <c r="H279" s="7"/>
      <c r="I279" s="8"/>
      <c r="J279" s="7"/>
      <c r="K279" s="8"/>
      <c r="L279" s="7"/>
      <c r="M279" s="8"/>
      <c r="N279" s="9"/>
      <c r="O279" s="8"/>
      <c r="P279" s="7"/>
      <c r="Q279" s="8"/>
      <c r="R279" s="7"/>
      <c r="S279" s="8"/>
      <c r="T279" s="7"/>
      <c r="U279" s="8"/>
      <c r="V279" s="9"/>
      <c r="W279" s="8"/>
      <c r="X279" s="7"/>
      <c r="Y279" s="8"/>
      <c r="Z279" s="7"/>
      <c r="AA279" s="8"/>
      <c r="AB279" s="7"/>
      <c r="AC279" s="8"/>
      <c r="AD279" s="9"/>
      <c r="AE279" s="8"/>
      <c r="AF279" s="7"/>
      <c r="AG279" s="8"/>
      <c r="AH279" s="7"/>
      <c r="AI279" s="8"/>
      <c r="AJ279" s="7"/>
      <c r="AK279" s="8"/>
      <c r="AL279" s="9"/>
      <c r="AM279" s="8"/>
      <c r="AN279" s="7"/>
      <c r="AO279" s="8"/>
      <c r="AP279" s="7"/>
      <c r="AQ279" s="8"/>
      <c r="AR279" s="7"/>
      <c r="AS279" s="8"/>
      <c r="AT279" s="9"/>
      <c r="AU279" s="8"/>
      <c r="AV279" s="7"/>
      <c r="AW279" s="8"/>
      <c r="AX279" s="7"/>
      <c r="AY279" s="8"/>
      <c r="AZ279" s="7"/>
      <c r="BA279" s="8"/>
      <c r="BB279" s="9"/>
      <c r="BC279" s="8"/>
      <c r="BD279" s="7"/>
      <c r="BE279" s="8"/>
      <c r="BF279" s="7"/>
      <c r="BG279" s="8"/>
      <c r="BH279" s="7"/>
      <c r="BI279" s="8"/>
      <c r="BJ279" s="9"/>
      <c r="BK279" s="8"/>
      <c r="BL279" s="7"/>
      <c r="BM279" s="8"/>
      <c r="BN279" s="7"/>
      <c r="BO279" s="8"/>
      <c r="BP279" s="7"/>
      <c r="BQ279" s="8"/>
      <c r="BR279" s="9"/>
      <c r="BS279" s="8"/>
      <c r="BT279" s="7"/>
      <c r="BU279" s="8"/>
      <c r="BV279" s="7"/>
      <c r="BW279" s="8"/>
      <c r="BX279" s="7"/>
      <c r="BY279" s="8"/>
      <c r="BZ279" s="9"/>
      <c r="CA279" s="8"/>
      <c r="CB279" s="7"/>
      <c r="CC279" s="8"/>
      <c r="CD279" s="7"/>
      <c r="CE279" s="8"/>
      <c r="CF279" s="7"/>
      <c r="CG279" s="8"/>
      <c r="CH279" s="9"/>
      <c r="CI279" s="8"/>
      <c r="CJ279" s="7"/>
      <c r="CK279" s="8"/>
      <c r="CL279" s="7"/>
      <c r="CM279" s="8"/>
      <c r="CN279" s="7"/>
      <c r="CO279" s="8"/>
      <c r="CP279" s="9"/>
    </row>
    <row r="280" spans="1:94" ht="15" thickBot="1" x14ac:dyDescent="0.35">
      <c r="A280" s="2"/>
      <c r="B280" s="2"/>
      <c r="C280" s="2"/>
      <c r="D280" s="2"/>
      <c r="E280" s="2"/>
      <c r="F280" s="2" t="s">
        <v>292</v>
      </c>
      <c r="G280" s="2"/>
      <c r="H280" s="10"/>
      <c r="I280" s="8"/>
      <c r="J280" s="10"/>
      <c r="K280" s="8"/>
      <c r="L280" s="10"/>
      <c r="M280" s="8"/>
      <c r="N280" s="11"/>
      <c r="O280" s="8"/>
      <c r="P280" s="10"/>
      <c r="Q280" s="8"/>
      <c r="R280" s="10"/>
      <c r="S280" s="8"/>
      <c r="T280" s="10"/>
      <c r="U280" s="8"/>
      <c r="V280" s="11"/>
      <c r="W280" s="8"/>
      <c r="X280" s="10"/>
      <c r="Y280" s="8"/>
      <c r="Z280" s="10"/>
      <c r="AA280" s="8"/>
      <c r="AB280" s="10"/>
      <c r="AC280" s="8"/>
      <c r="AD280" s="11"/>
      <c r="AE280" s="8"/>
      <c r="AF280" s="10"/>
      <c r="AG280" s="8"/>
      <c r="AH280" s="10"/>
      <c r="AI280" s="8"/>
      <c r="AJ280" s="10"/>
      <c r="AK280" s="8"/>
      <c r="AL280" s="11"/>
      <c r="AM280" s="8"/>
      <c r="AN280" s="10"/>
      <c r="AO280" s="8"/>
      <c r="AP280" s="10"/>
      <c r="AQ280" s="8"/>
      <c r="AR280" s="10"/>
      <c r="AS280" s="8"/>
      <c r="AT280" s="11"/>
      <c r="AU280" s="8"/>
      <c r="AV280" s="10"/>
      <c r="AW280" s="8"/>
      <c r="AX280" s="10"/>
      <c r="AY280" s="8"/>
      <c r="AZ280" s="10"/>
      <c r="BA280" s="8"/>
      <c r="BB280" s="11"/>
      <c r="BC280" s="8"/>
      <c r="BD280" s="10"/>
      <c r="BE280" s="8"/>
      <c r="BF280" s="10"/>
      <c r="BG280" s="8"/>
      <c r="BH280" s="10"/>
      <c r="BI280" s="8"/>
      <c r="BJ280" s="11"/>
      <c r="BK280" s="8"/>
      <c r="BL280" s="10"/>
      <c r="BM280" s="8"/>
      <c r="BN280" s="10"/>
      <c r="BO280" s="8"/>
      <c r="BP280" s="10"/>
      <c r="BQ280" s="8"/>
      <c r="BR280" s="11"/>
      <c r="BS280" s="8"/>
      <c r="BT280" s="10"/>
      <c r="BU280" s="8"/>
      <c r="BV280" s="10"/>
      <c r="BW280" s="8"/>
      <c r="BX280" s="10"/>
      <c r="BY280" s="8"/>
      <c r="BZ280" s="11"/>
      <c r="CA280" s="8"/>
      <c r="CB280" s="10"/>
      <c r="CC280" s="8"/>
      <c r="CD280" s="10"/>
      <c r="CE280" s="8"/>
      <c r="CF280" s="10"/>
      <c r="CG280" s="8"/>
      <c r="CH280" s="11"/>
      <c r="CI280" s="8"/>
      <c r="CJ280" s="10"/>
      <c r="CK280" s="8"/>
      <c r="CL280" s="10"/>
      <c r="CM280" s="8"/>
      <c r="CN280" s="10"/>
      <c r="CO280" s="8"/>
      <c r="CP280" s="11"/>
    </row>
    <row r="281" spans="1:94" x14ac:dyDescent="0.3">
      <c r="A281" s="2"/>
      <c r="B281" s="2"/>
      <c r="C281" s="2"/>
      <c r="D281" s="2"/>
      <c r="E281" s="2" t="s">
        <v>293</v>
      </c>
      <c r="F281" s="2"/>
      <c r="G281" s="2"/>
      <c r="H281" s="7">
        <f>ROUND(SUM(H266:H280),5)</f>
        <v>5480.09</v>
      </c>
      <c r="I281" s="8"/>
      <c r="J281" s="7">
        <f>ROUND(SUM(J266:J280),5)</f>
        <v>3722.18</v>
      </c>
      <c r="K281" s="8"/>
      <c r="L281" s="7">
        <f>ROUND((H281-J281),5)</f>
        <v>1757.91</v>
      </c>
      <c r="M281" s="8"/>
      <c r="N281" s="9">
        <f>ROUND(IF(J281=0, IF(H281=0, 0, 1), H281/J281),5)</f>
        <v>1.47228</v>
      </c>
      <c r="O281" s="8"/>
      <c r="P281" s="7">
        <f>ROUND(SUM(P266:P280),5)</f>
        <v>4796.2</v>
      </c>
      <c r="Q281" s="8"/>
      <c r="R281" s="7">
        <f>ROUND(SUM(R266:R280),5)</f>
        <v>3972.18</v>
      </c>
      <c r="S281" s="8"/>
      <c r="T281" s="7">
        <f>ROUND((P281-R281),5)</f>
        <v>824.02</v>
      </c>
      <c r="U281" s="8"/>
      <c r="V281" s="9">
        <f>ROUND(IF(R281=0, IF(P281=0, 0, 1), P281/R281),5)</f>
        <v>1.2074499999999999</v>
      </c>
      <c r="W281" s="8"/>
      <c r="X281" s="7">
        <f>ROUND(SUM(X266:X280),5)</f>
        <v>4156.8999999999996</v>
      </c>
      <c r="Y281" s="8"/>
      <c r="Z281" s="7">
        <f>ROUND(SUM(Z266:Z280),5)</f>
        <v>3722.18</v>
      </c>
      <c r="AA281" s="8"/>
      <c r="AB281" s="7">
        <f>ROUND((X281-Z281),5)</f>
        <v>434.72</v>
      </c>
      <c r="AC281" s="8"/>
      <c r="AD281" s="9">
        <f>ROUND(IF(Z281=0, IF(X281=0, 0, 1), X281/Z281),5)</f>
        <v>1.1167899999999999</v>
      </c>
      <c r="AE281" s="8"/>
      <c r="AF281" s="7">
        <f>ROUND(SUM(AF266:AF280),5)</f>
        <v>5339.31</v>
      </c>
      <c r="AG281" s="8"/>
      <c r="AH281" s="7">
        <f>ROUND(SUM(AH266:AH280),5)</f>
        <v>6578.38</v>
      </c>
      <c r="AI281" s="8"/>
      <c r="AJ281" s="7">
        <f>ROUND((AF281-AH281),5)</f>
        <v>-1239.07</v>
      </c>
      <c r="AK281" s="8"/>
      <c r="AL281" s="9">
        <f>ROUND(IF(AH281=0, IF(AF281=0, 0, 1), AF281/AH281),5)</f>
        <v>0.81164999999999998</v>
      </c>
      <c r="AM281" s="8"/>
      <c r="AN281" s="7">
        <f>ROUND(SUM(AN266:AN280),5)</f>
        <v>5538.21</v>
      </c>
      <c r="AO281" s="8"/>
      <c r="AP281" s="7">
        <f>ROUND(SUM(AP266:AP280),5)</f>
        <v>5002.18</v>
      </c>
      <c r="AQ281" s="8"/>
      <c r="AR281" s="7">
        <f>ROUND((AN281-AP281),5)</f>
        <v>536.03</v>
      </c>
      <c r="AS281" s="8"/>
      <c r="AT281" s="9">
        <f>ROUND(IF(AP281=0, IF(AN281=0, 0, 1), AN281/AP281),5)</f>
        <v>1.1071599999999999</v>
      </c>
      <c r="AU281" s="8"/>
      <c r="AV281" s="7">
        <f>ROUND(SUM(AV266:AV280),5)</f>
        <v>4817.6000000000004</v>
      </c>
      <c r="AW281" s="8"/>
      <c r="AX281" s="7">
        <f>ROUND(SUM(AX266:AX280),5)</f>
        <v>4402.18</v>
      </c>
      <c r="AY281" s="8"/>
      <c r="AZ281" s="7">
        <f>ROUND((AV281-AX281),5)</f>
        <v>415.42</v>
      </c>
      <c r="BA281" s="8"/>
      <c r="BB281" s="9">
        <f>ROUND(IF(AX281=0, IF(AV281=0, 0, 1), AV281/AX281),5)</f>
        <v>1.0943700000000001</v>
      </c>
      <c r="BC281" s="8"/>
      <c r="BD281" s="7">
        <f>ROUND(SUM(BD266:BD280),5)</f>
        <v>6990.22</v>
      </c>
      <c r="BE281" s="8"/>
      <c r="BF281" s="7">
        <f>ROUND(SUM(BF266:BF280),5)</f>
        <v>4502.18</v>
      </c>
      <c r="BG281" s="8"/>
      <c r="BH281" s="7">
        <f>ROUND((BD281-BF281),5)</f>
        <v>2488.04</v>
      </c>
      <c r="BI281" s="8"/>
      <c r="BJ281" s="9">
        <f>ROUND(IF(BF281=0, IF(BD281=0, 0, 1), BD281/BF281),5)</f>
        <v>1.55263</v>
      </c>
      <c r="BK281" s="8"/>
      <c r="BL281" s="7">
        <f>ROUND(SUM(BL266:BL280),5)</f>
        <v>5634.69</v>
      </c>
      <c r="BM281" s="8"/>
      <c r="BN281" s="7">
        <f>ROUND(SUM(BN266:BN280),5)</f>
        <v>4592.18</v>
      </c>
      <c r="BO281" s="8"/>
      <c r="BP281" s="7">
        <f>ROUND((BL281-BN281),5)</f>
        <v>1042.51</v>
      </c>
      <c r="BQ281" s="8"/>
      <c r="BR281" s="9">
        <f>ROUND(IF(BN281=0, IF(BL281=0, 0, 1), BL281/BN281),5)</f>
        <v>1.22702</v>
      </c>
      <c r="BS281" s="8"/>
      <c r="BT281" s="7">
        <f>ROUND(SUM(BT266:BT280),5)</f>
        <v>5536.02</v>
      </c>
      <c r="BU281" s="8"/>
      <c r="BV281" s="7">
        <f>ROUND(SUM(BV266:BV280),5)</f>
        <v>3722.18</v>
      </c>
      <c r="BW281" s="8"/>
      <c r="BX281" s="7">
        <f>ROUND((BT281-BV281),5)</f>
        <v>1813.84</v>
      </c>
      <c r="BY281" s="8"/>
      <c r="BZ281" s="9">
        <f>ROUND(IF(BV281=0, IF(BT281=0, 0, 1), BT281/BV281),5)</f>
        <v>1.4873099999999999</v>
      </c>
      <c r="CA281" s="8"/>
      <c r="CB281" s="7">
        <f>ROUND(SUM(CB266:CB280),5)</f>
        <v>2517.46</v>
      </c>
      <c r="CC281" s="8"/>
      <c r="CD281" s="7">
        <f>ROUND(SUM(CD266:CD280),5)</f>
        <v>1372.49</v>
      </c>
      <c r="CE281" s="8"/>
      <c r="CF281" s="7">
        <f>ROUND((CB281-CD281),5)</f>
        <v>1144.97</v>
      </c>
      <c r="CG281" s="8"/>
      <c r="CH281" s="9">
        <f>ROUND(IF(CD281=0, IF(CB281=0, 0, 1), CB281/CD281),5)</f>
        <v>1.83423</v>
      </c>
      <c r="CI281" s="8"/>
      <c r="CJ281" s="7">
        <f>ROUND(H281+P281+X281+AF281+AN281+AV281+BD281+BL281+BT281+CB281,5)</f>
        <v>50806.7</v>
      </c>
      <c r="CK281" s="8"/>
      <c r="CL281" s="7">
        <f>ROUND(J281+R281+Z281+AH281+AP281+AX281+BF281+BN281+BV281+CD281,5)</f>
        <v>41588.31</v>
      </c>
      <c r="CM281" s="8"/>
      <c r="CN281" s="7">
        <f>ROUND((CJ281-CL281),5)</f>
        <v>9218.39</v>
      </c>
      <c r="CO281" s="8"/>
      <c r="CP281" s="9">
        <f>ROUND(IF(CL281=0, IF(CJ281=0, 0, 1), CJ281/CL281),5)</f>
        <v>1.22166</v>
      </c>
    </row>
    <row r="282" spans="1:94" ht="28.8" customHeight="1" x14ac:dyDescent="0.3">
      <c r="A282" s="2"/>
      <c r="B282" s="2"/>
      <c r="C282" s="2"/>
      <c r="D282" s="2"/>
      <c r="E282" s="2" t="s">
        <v>294</v>
      </c>
      <c r="F282" s="2"/>
      <c r="G282" s="2"/>
      <c r="H282" s="7"/>
      <c r="I282" s="8"/>
      <c r="J282" s="7"/>
      <c r="K282" s="8"/>
      <c r="L282" s="7"/>
      <c r="M282" s="8"/>
      <c r="N282" s="9"/>
      <c r="O282" s="8"/>
      <c r="P282" s="7"/>
      <c r="Q282" s="8"/>
      <c r="R282" s="7"/>
      <c r="S282" s="8"/>
      <c r="T282" s="7"/>
      <c r="U282" s="8"/>
      <c r="V282" s="9"/>
      <c r="W282" s="8"/>
      <c r="X282" s="7"/>
      <c r="Y282" s="8"/>
      <c r="Z282" s="7"/>
      <c r="AA282" s="8"/>
      <c r="AB282" s="7"/>
      <c r="AC282" s="8"/>
      <c r="AD282" s="9"/>
      <c r="AE282" s="8"/>
      <c r="AF282" s="7"/>
      <c r="AG282" s="8"/>
      <c r="AH282" s="7"/>
      <c r="AI282" s="8"/>
      <c r="AJ282" s="7"/>
      <c r="AK282" s="8"/>
      <c r="AL282" s="9"/>
      <c r="AM282" s="8"/>
      <c r="AN282" s="7"/>
      <c r="AO282" s="8"/>
      <c r="AP282" s="7"/>
      <c r="AQ282" s="8"/>
      <c r="AR282" s="7"/>
      <c r="AS282" s="8"/>
      <c r="AT282" s="9"/>
      <c r="AU282" s="8"/>
      <c r="AV282" s="7"/>
      <c r="AW282" s="8"/>
      <c r="AX282" s="7"/>
      <c r="AY282" s="8"/>
      <c r="AZ282" s="7"/>
      <c r="BA282" s="8"/>
      <c r="BB282" s="9"/>
      <c r="BC282" s="8"/>
      <c r="BD282" s="7"/>
      <c r="BE282" s="8"/>
      <c r="BF282" s="7"/>
      <c r="BG282" s="8"/>
      <c r="BH282" s="7"/>
      <c r="BI282" s="8"/>
      <c r="BJ282" s="9"/>
      <c r="BK282" s="8"/>
      <c r="BL282" s="7"/>
      <c r="BM282" s="8"/>
      <c r="BN282" s="7"/>
      <c r="BO282" s="8"/>
      <c r="BP282" s="7"/>
      <c r="BQ282" s="8"/>
      <c r="BR282" s="9"/>
      <c r="BS282" s="8"/>
      <c r="BT282" s="7"/>
      <c r="BU282" s="8"/>
      <c r="BV282" s="7"/>
      <c r="BW282" s="8"/>
      <c r="BX282" s="7"/>
      <c r="BY282" s="8"/>
      <c r="BZ282" s="9"/>
      <c r="CA282" s="8"/>
      <c r="CB282" s="7"/>
      <c r="CC282" s="8"/>
      <c r="CD282" s="7"/>
      <c r="CE282" s="8"/>
      <c r="CF282" s="7"/>
      <c r="CG282" s="8"/>
      <c r="CH282" s="9"/>
      <c r="CI282" s="8"/>
      <c r="CJ282" s="7"/>
      <c r="CK282" s="8"/>
      <c r="CL282" s="7"/>
      <c r="CM282" s="8"/>
      <c r="CN282" s="7"/>
      <c r="CO282" s="8"/>
      <c r="CP282" s="9"/>
    </row>
    <row r="283" spans="1:94" x14ac:dyDescent="0.3">
      <c r="A283" s="2"/>
      <c r="B283" s="2"/>
      <c r="C283" s="2"/>
      <c r="D283" s="2"/>
      <c r="E283" s="2" t="s">
        <v>295</v>
      </c>
      <c r="F283" s="2"/>
      <c r="G283" s="2"/>
      <c r="H283" s="7"/>
      <c r="I283" s="8"/>
      <c r="J283" s="7"/>
      <c r="K283" s="8"/>
      <c r="L283" s="7"/>
      <c r="M283" s="8"/>
      <c r="N283" s="9"/>
      <c r="O283" s="8"/>
      <c r="P283" s="7">
        <v>6074.25</v>
      </c>
      <c r="Q283" s="8"/>
      <c r="R283" s="7">
        <v>4250</v>
      </c>
      <c r="S283" s="8"/>
      <c r="T283" s="7">
        <f>ROUND((P283-R283),5)</f>
        <v>1824.25</v>
      </c>
      <c r="U283" s="8"/>
      <c r="V283" s="9">
        <f>ROUND(IF(R283=0, IF(P283=0, 0, 1), P283/R283),5)</f>
        <v>1.4292400000000001</v>
      </c>
      <c r="W283" s="8"/>
      <c r="X283" s="7"/>
      <c r="Y283" s="8"/>
      <c r="Z283" s="7"/>
      <c r="AA283" s="8"/>
      <c r="AB283" s="7"/>
      <c r="AC283" s="8"/>
      <c r="AD283" s="9"/>
      <c r="AE283" s="8"/>
      <c r="AF283" s="7"/>
      <c r="AG283" s="8"/>
      <c r="AH283" s="7"/>
      <c r="AI283" s="8"/>
      <c r="AJ283" s="7"/>
      <c r="AK283" s="8"/>
      <c r="AL283" s="9"/>
      <c r="AM283" s="8"/>
      <c r="AN283" s="7"/>
      <c r="AO283" s="8"/>
      <c r="AP283" s="7"/>
      <c r="AQ283" s="8"/>
      <c r="AR283" s="7"/>
      <c r="AS283" s="8"/>
      <c r="AT283" s="9"/>
      <c r="AU283" s="8"/>
      <c r="AV283" s="7"/>
      <c r="AW283" s="8"/>
      <c r="AX283" s="7"/>
      <c r="AY283" s="8"/>
      <c r="AZ283" s="7"/>
      <c r="BA283" s="8"/>
      <c r="BB283" s="9"/>
      <c r="BC283" s="8"/>
      <c r="BD283" s="7"/>
      <c r="BE283" s="8"/>
      <c r="BF283" s="7"/>
      <c r="BG283" s="8"/>
      <c r="BH283" s="7"/>
      <c r="BI283" s="8"/>
      <c r="BJ283" s="9"/>
      <c r="BK283" s="8"/>
      <c r="BL283" s="7"/>
      <c r="BM283" s="8"/>
      <c r="BN283" s="7"/>
      <c r="BO283" s="8"/>
      <c r="BP283" s="7"/>
      <c r="BQ283" s="8"/>
      <c r="BR283" s="9"/>
      <c r="BS283" s="8"/>
      <c r="BT283" s="7"/>
      <c r="BU283" s="8"/>
      <c r="BV283" s="7"/>
      <c r="BW283" s="8"/>
      <c r="BX283" s="7"/>
      <c r="BY283" s="8"/>
      <c r="BZ283" s="9"/>
      <c r="CA283" s="8"/>
      <c r="CB283" s="7"/>
      <c r="CC283" s="8"/>
      <c r="CD283" s="7"/>
      <c r="CE283" s="8"/>
      <c r="CF283" s="7"/>
      <c r="CG283" s="8"/>
      <c r="CH283" s="9"/>
      <c r="CI283" s="8"/>
      <c r="CJ283" s="7">
        <f>ROUND(H283+P283+X283+AF283+AN283+AV283+BD283+BL283+BT283+CB283,5)</f>
        <v>6074.25</v>
      </c>
      <c r="CK283" s="8"/>
      <c r="CL283" s="7">
        <f>ROUND(J283+R283+Z283+AH283+AP283+AX283+BF283+BN283+BV283+CD283,5)</f>
        <v>4250</v>
      </c>
      <c r="CM283" s="8"/>
      <c r="CN283" s="7">
        <f>ROUND((CJ283-CL283),5)</f>
        <v>1824.25</v>
      </c>
      <c r="CO283" s="8"/>
      <c r="CP283" s="9">
        <f>ROUND(IF(CL283=0, IF(CJ283=0, 0, 1), CJ283/CL283),5)</f>
        <v>1.4292400000000001</v>
      </c>
    </row>
    <row r="284" spans="1:94" x14ac:dyDescent="0.3">
      <c r="A284" s="2"/>
      <c r="B284" s="2"/>
      <c r="C284" s="2"/>
      <c r="D284" s="2"/>
      <c r="E284" s="2" t="s">
        <v>296</v>
      </c>
      <c r="F284" s="2"/>
      <c r="G284" s="2"/>
      <c r="H284" s="7"/>
      <c r="I284" s="8"/>
      <c r="J284" s="7"/>
      <c r="K284" s="8"/>
      <c r="L284" s="7"/>
      <c r="M284" s="8"/>
      <c r="N284" s="9"/>
      <c r="O284" s="8"/>
      <c r="P284" s="7"/>
      <c r="Q284" s="8"/>
      <c r="R284" s="7"/>
      <c r="S284" s="8"/>
      <c r="T284" s="7"/>
      <c r="U284" s="8"/>
      <c r="V284" s="9"/>
      <c r="W284" s="8"/>
      <c r="X284" s="7"/>
      <c r="Y284" s="8"/>
      <c r="Z284" s="7"/>
      <c r="AA284" s="8"/>
      <c r="AB284" s="7"/>
      <c r="AC284" s="8"/>
      <c r="AD284" s="9"/>
      <c r="AE284" s="8"/>
      <c r="AF284" s="7"/>
      <c r="AG284" s="8"/>
      <c r="AH284" s="7"/>
      <c r="AI284" s="8"/>
      <c r="AJ284" s="7"/>
      <c r="AK284" s="8"/>
      <c r="AL284" s="9"/>
      <c r="AM284" s="8"/>
      <c r="AN284" s="7"/>
      <c r="AO284" s="8"/>
      <c r="AP284" s="7"/>
      <c r="AQ284" s="8"/>
      <c r="AR284" s="7"/>
      <c r="AS284" s="8"/>
      <c r="AT284" s="9"/>
      <c r="AU284" s="8"/>
      <c r="AV284" s="7"/>
      <c r="AW284" s="8"/>
      <c r="AX284" s="7"/>
      <c r="AY284" s="8"/>
      <c r="AZ284" s="7"/>
      <c r="BA284" s="8"/>
      <c r="BB284" s="9"/>
      <c r="BC284" s="8"/>
      <c r="BD284" s="7"/>
      <c r="BE284" s="8"/>
      <c r="BF284" s="7"/>
      <c r="BG284" s="8"/>
      <c r="BH284" s="7"/>
      <c r="BI284" s="8"/>
      <c r="BJ284" s="9"/>
      <c r="BK284" s="8"/>
      <c r="BL284" s="7"/>
      <c r="BM284" s="8"/>
      <c r="BN284" s="7"/>
      <c r="BO284" s="8"/>
      <c r="BP284" s="7"/>
      <c r="BQ284" s="8"/>
      <c r="BR284" s="9"/>
      <c r="BS284" s="8"/>
      <c r="BT284" s="7"/>
      <c r="BU284" s="8"/>
      <c r="BV284" s="7"/>
      <c r="BW284" s="8"/>
      <c r="BX284" s="7"/>
      <c r="BY284" s="8"/>
      <c r="BZ284" s="9"/>
      <c r="CA284" s="8"/>
      <c r="CB284" s="7"/>
      <c r="CC284" s="8"/>
      <c r="CD284" s="7"/>
      <c r="CE284" s="8"/>
      <c r="CF284" s="7"/>
      <c r="CG284" s="8"/>
      <c r="CH284" s="9"/>
      <c r="CI284" s="8"/>
      <c r="CJ284" s="7"/>
      <c r="CK284" s="8"/>
      <c r="CL284" s="7"/>
      <c r="CM284" s="8"/>
      <c r="CN284" s="7"/>
      <c r="CO284" s="8"/>
      <c r="CP284" s="9"/>
    </row>
    <row r="285" spans="1:94" x14ac:dyDescent="0.3">
      <c r="A285" s="2"/>
      <c r="B285" s="2"/>
      <c r="C285" s="2"/>
      <c r="D285" s="2"/>
      <c r="E285" s="2" t="s">
        <v>297</v>
      </c>
      <c r="F285" s="2"/>
      <c r="G285" s="2"/>
      <c r="H285" s="7">
        <v>30.59</v>
      </c>
      <c r="I285" s="8"/>
      <c r="J285" s="7">
        <v>33.33</v>
      </c>
      <c r="K285" s="8"/>
      <c r="L285" s="7">
        <f>ROUND((H285-J285),5)</f>
        <v>-2.74</v>
      </c>
      <c r="M285" s="8"/>
      <c r="N285" s="9">
        <f>ROUND(IF(J285=0, IF(H285=0, 0, 1), H285/J285),5)</f>
        <v>0.91778999999999999</v>
      </c>
      <c r="O285" s="8"/>
      <c r="P285" s="7">
        <v>33.729999999999997</v>
      </c>
      <c r="Q285" s="8"/>
      <c r="R285" s="7">
        <v>33.33</v>
      </c>
      <c r="S285" s="8"/>
      <c r="T285" s="7">
        <f>ROUND((P285-R285),5)</f>
        <v>0.4</v>
      </c>
      <c r="U285" s="8"/>
      <c r="V285" s="9">
        <f>ROUND(IF(R285=0, IF(P285=0, 0, 1), P285/R285),5)</f>
        <v>1.012</v>
      </c>
      <c r="W285" s="8"/>
      <c r="X285" s="7">
        <v>30.39</v>
      </c>
      <c r="Y285" s="8"/>
      <c r="Z285" s="7">
        <v>33.340000000000003</v>
      </c>
      <c r="AA285" s="8"/>
      <c r="AB285" s="7">
        <f>ROUND((X285-Z285),5)</f>
        <v>-2.95</v>
      </c>
      <c r="AC285" s="8"/>
      <c r="AD285" s="9">
        <f>ROUND(IF(Z285=0, IF(X285=0, 0, 1), X285/Z285),5)</f>
        <v>0.91152</v>
      </c>
      <c r="AE285" s="8"/>
      <c r="AF285" s="7">
        <v>33.4</v>
      </c>
      <c r="AG285" s="8"/>
      <c r="AH285" s="7">
        <v>33.33</v>
      </c>
      <c r="AI285" s="8"/>
      <c r="AJ285" s="7">
        <f>ROUND((AF285-AH285),5)</f>
        <v>7.0000000000000007E-2</v>
      </c>
      <c r="AK285" s="8"/>
      <c r="AL285" s="9">
        <f>ROUND(IF(AH285=0, IF(AF285=0, 0, 1), AF285/AH285),5)</f>
        <v>1.0021</v>
      </c>
      <c r="AM285" s="8"/>
      <c r="AN285" s="7">
        <v>225.93</v>
      </c>
      <c r="AO285" s="8"/>
      <c r="AP285" s="7">
        <v>33.33</v>
      </c>
      <c r="AQ285" s="8"/>
      <c r="AR285" s="7">
        <f>ROUND((AN285-AP285),5)</f>
        <v>192.6</v>
      </c>
      <c r="AS285" s="8"/>
      <c r="AT285" s="9">
        <f>ROUND(IF(AP285=0, IF(AN285=0, 0, 1), AN285/AP285),5)</f>
        <v>6.7785799999999998</v>
      </c>
      <c r="AU285" s="8"/>
      <c r="AV285" s="7">
        <v>32.200000000000003</v>
      </c>
      <c r="AW285" s="8"/>
      <c r="AX285" s="7">
        <v>33.340000000000003</v>
      </c>
      <c r="AY285" s="8"/>
      <c r="AZ285" s="7">
        <f>ROUND((AV285-AX285),5)</f>
        <v>-1.1399999999999999</v>
      </c>
      <c r="BA285" s="8"/>
      <c r="BB285" s="9">
        <f>ROUND(IF(AX285=0, IF(AV285=0, 0, 1), AV285/AX285),5)</f>
        <v>0.96580999999999995</v>
      </c>
      <c r="BC285" s="8"/>
      <c r="BD285" s="7">
        <v>1108.0899999999999</v>
      </c>
      <c r="BE285" s="8"/>
      <c r="BF285" s="7">
        <v>33.33</v>
      </c>
      <c r="BG285" s="8"/>
      <c r="BH285" s="7">
        <f>ROUND((BD285-BF285),5)</f>
        <v>1074.76</v>
      </c>
      <c r="BI285" s="8"/>
      <c r="BJ285" s="9">
        <f>ROUND(IF(BF285=0, IF(BD285=0, 0, 1), BD285/BF285),5)</f>
        <v>33.246020000000001</v>
      </c>
      <c r="BK285" s="8"/>
      <c r="BL285" s="7">
        <v>36.53</v>
      </c>
      <c r="BM285" s="8"/>
      <c r="BN285" s="7">
        <v>33.33</v>
      </c>
      <c r="BO285" s="8"/>
      <c r="BP285" s="7">
        <f>ROUND((BL285-BN285),5)</f>
        <v>3.2</v>
      </c>
      <c r="BQ285" s="8"/>
      <c r="BR285" s="9">
        <f>ROUND(IF(BN285=0, IF(BL285=0, 0, 1), BL285/BN285),5)</f>
        <v>1.0960099999999999</v>
      </c>
      <c r="BS285" s="8"/>
      <c r="BT285" s="7">
        <v>70.239999999999995</v>
      </c>
      <c r="BU285" s="8"/>
      <c r="BV285" s="7">
        <v>33.340000000000003</v>
      </c>
      <c r="BW285" s="8"/>
      <c r="BX285" s="7">
        <f>ROUND((BT285-BV285),5)</f>
        <v>36.9</v>
      </c>
      <c r="BY285" s="8"/>
      <c r="BZ285" s="9">
        <f>ROUND(IF(BV285=0, IF(BT285=0, 0, 1), BT285/BV285),5)</f>
        <v>2.1067800000000001</v>
      </c>
      <c r="CA285" s="8"/>
      <c r="CB285" s="7"/>
      <c r="CC285" s="8"/>
      <c r="CD285" s="7">
        <v>8.6</v>
      </c>
      <c r="CE285" s="8"/>
      <c r="CF285" s="7">
        <f>ROUND((CB285-CD285),5)</f>
        <v>-8.6</v>
      </c>
      <c r="CG285" s="8"/>
      <c r="CH285" s="9"/>
      <c r="CI285" s="8"/>
      <c r="CJ285" s="7">
        <f>ROUND(H285+P285+X285+AF285+AN285+AV285+BD285+BL285+BT285+CB285,5)</f>
        <v>1601.1</v>
      </c>
      <c r="CK285" s="8"/>
      <c r="CL285" s="7">
        <f>ROUND(J285+R285+Z285+AH285+AP285+AX285+BF285+BN285+BV285+CD285,5)</f>
        <v>308.60000000000002</v>
      </c>
      <c r="CM285" s="8"/>
      <c r="CN285" s="7">
        <f t="shared" ref="CN285:CN291" si="30">ROUND((CJ285-CL285),5)</f>
        <v>1292.5</v>
      </c>
      <c r="CO285" s="8"/>
      <c r="CP285" s="9">
        <f>ROUND(IF(CL285=0, IF(CJ285=0, 0, 1), CJ285/CL285),5)</f>
        <v>5.1882700000000002</v>
      </c>
    </row>
    <row r="286" spans="1:94" x14ac:dyDescent="0.3">
      <c r="A286" s="2"/>
      <c r="B286" s="2"/>
      <c r="C286" s="2"/>
      <c r="D286" s="2"/>
      <c r="E286" s="2" t="s">
        <v>298</v>
      </c>
      <c r="F286" s="2"/>
      <c r="G286" s="2"/>
      <c r="H286" s="7"/>
      <c r="I286" s="8"/>
      <c r="J286" s="7"/>
      <c r="K286" s="8"/>
      <c r="L286" s="7"/>
      <c r="M286" s="8"/>
      <c r="N286" s="9"/>
      <c r="O286" s="8"/>
      <c r="P286" s="7"/>
      <c r="Q286" s="8"/>
      <c r="R286" s="7"/>
      <c r="S286" s="8"/>
      <c r="T286" s="7"/>
      <c r="U286" s="8"/>
      <c r="V286" s="9"/>
      <c r="W286" s="8"/>
      <c r="X286" s="7"/>
      <c r="Y286" s="8"/>
      <c r="Z286" s="7"/>
      <c r="AA286" s="8"/>
      <c r="AB286" s="7"/>
      <c r="AC286" s="8"/>
      <c r="AD286" s="9"/>
      <c r="AE286" s="8"/>
      <c r="AF286" s="7"/>
      <c r="AG286" s="8"/>
      <c r="AH286" s="7"/>
      <c r="AI286" s="8"/>
      <c r="AJ286" s="7"/>
      <c r="AK286" s="8"/>
      <c r="AL286" s="9"/>
      <c r="AM286" s="8"/>
      <c r="AN286" s="7">
        <v>189.21</v>
      </c>
      <c r="AO286" s="8"/>
      <c r="AP286" s="7"/>
      <c r="AQ286" s="8"/>
      <c r="AR286" s="7">
        <f>ROUND((AN286-AP286),5)</f>
        <v>189.21</v>
      </c>
      <c r="AS286" s="8"/>
      <c r="AT286" s="9">
        <f>ROUND(IF(AP286=0, IF(AN286=0, 0, 1), AN286/AP286),5)</f>
        <v>1</v>
      </c>
      <c r="AU286" s="8"/>
      <c r="AV286" s="7">
        <v>64.540000000000006</v>
      </c>
      <c r="AW286" s="8"/>
      <c r="AX286" s="7">
        <v>100</v>
      </c>
      <c r="AY286" s="8"/>
      <c r="AZ286" s="7">
        <f>ROUND((AV286-AX286),5)</f>
        <v>-35.46</v>
      </c>
      <c r="BA286" s="8"/>
      <c r="BB286" s="9">
        <f>ROUND(IF(AX286=0, IF(AV286=0, 0, 1), AV286/AX286),5)</f>
        <v>0.64539999999999997</v>
      </c>
      <c r="BC286" s="8"/>
      <c r="BD286" s="7"/>
      <c r="BE286" s="8"/>
      <c r="BF286" s="7">
        <v>125</v>
      </c>
      <c r="BG286" s="8"/>
      <c r="BH286" s="7">
        <f>ROUND((BD286-BF286),5)</f>
        <v>-125</v>
      </c>
      <c r="BI286" s="8"/>
      <c r="BJ286" s="9"/>
      <c r="BK286" s="8"/>
      <c r="BL286" s="7"/>
      <c r="BM286" s="8"/>
      <c r="BN286" s="7"/>
      <c r="BO286" s="8"/>
      <c r="BP286" s="7"/>
      <c r="BQ286" s="8"/>
      <c r="BR286" s="9"/>
      <c r="BS286" s="8"/>
      <c r="BT286" s="7">
        <v>108.75</v>
      </c>
      <c r="BU286" s="8"/>
      <c r="BV286" s="7">
        <v>100</v>
      </c>
      <c r="BW286" s="8"/>
      <c r="BX286" s="7">
        <f>ROUND((BT286-BV286),5)</f>
        <v>8.75</v>
      </c>
      <c r="BY286" s="8"/>
      <c r="BZ286" s="9">
        <f>ROUND(IF(BV286=0, IF(BT286=0, 0, 1), BT286/BV286),5)</f>
        <v>1.0874999999999999</v>
      </c>
      <c r="CA286" s="8"/>
      <c r="CB286" s="7"/>
      <c r="CC286" s="8"/>
      <c r="CD286" s="7"/>
      <c r="CE286" s="8"/>
      <c r="CF286" s="7"/>
      <c r="CG286" s="8"/>
      <c r="CH286" s="9"/>
      <c r="CI286" s="8"/>
      <c r="CJ286" s="7">
        <f>ROUND(H286+P286+X286+AF286+AN286+AV286+BD286+BL286+BT286+CB286,5)</f>
        <v>362.5</v>
      </c>
      <c r="CK286" s="8"/>
      <c r="CL286" s="7">
        <f>ROUND(J286+R286+Z286+AH286+AP286+AX286+BF286+BN286+BV286+CD286,5)</f>
        <v>325</v>
      </c>
      <c r="CM286" s="8"/>
      <c r="CN286" s="7">
        <f t="shared" si="30"/>
        <v>37.5</v>
      </c>
      <c r="CO286" s="8"/>
      <c r="CP286" s="9">
        <f>ROUND(IF(CL286=0, IF(CJ286=0, 0, 1), CJ286/CL286),5)</f>
        <v>1.11538</v>
      </c>
    </row>
    <row r="287" spans="1:94" x14ac:dyDescent="0.3">
      <c r="A287" s="2"/>
      <c r="B287" s="2"/>
      <c r="C287" s="2"/>
      <c r="D287" s="2"/>
      <c r="E287" s="2" t="s">
        <v>299</v>
      </c>
      <c r="F287" s="2"/>
      <c r="G287" s="2"/>
      <c r="H287" s="7">
        <v>1680.47</v>
      </c>
      <c r="I287" s="8"/>
      <c r="J287" s="7">
        <v>1666.66</v>
      </c>
      <c r="K287" s="8"/>
      <c r="L287" s="7">
        <f>ROUND((H287-J287),5)</f>
        <v>13.81</v>
      </c>
      <c r="M287" s="8"/>
      <c r="N287" s="9">
        <f>ROUND(IF(J287=0, IF(H287=0, 0, 1), H287/J287),5)</f>
        <v>1.0082899999999999</v>
      </c>
      <c r="O287" s="8"/>
      <c r="P287" s="7">
        <v>1697.63</v>
      </c>
      <c r="Q287" s="8"/>
      <c r="R287" s="7">
        <v>1666.67</v>
      </c>
      <c r="S287" s="8"/>
      <c r="T287" s="7">
        <f>ROUND((P287-R287),5)</f>
        <v>30.96</v>
      </c>
      <c r="U287" s="8"/>
      <c r="V287" s="9">
        <f>ROUND(IF(R287=0, IF(P287=0, 0, 1), P287/R287),5)</f>
        <v>1.01858</v>
      </c>
      <c r="W287" s="8"/>
      <c r="X287" s="7">
        <v>1697.63</v>
      </c>
      <c r="Y287" s="8"/>
      <c r="Z287" s="7">
        <v>1666.67</v>
      </c>
      <c r="AA287" s="8"/>
      <c r="AB287" s="7">
        <f>ROUND((X287-Z287),5)</f>
        <v>30.96</v>
      </c>
      <c r="AC287" s="8"/>
      <c r="AD287" s="9">
        <f>ROUND(IF(Z287=0, IF(X287=0, 0, 1), X287/Z287),5)</f>
        <v>1.01858</v>
      </c>
      <c r="AE287" s="8"/>
      <c r="AF287" s="7">
        <v>1697.63</v>
      </c>
      <c r="AG287" s="8"/>
      <c r="AH287" s="7">
        <v>1666.67</v>
      </c>
      <c r="AI287" s="8"/>
      <c r="AJ287" s="7">
        <f>ROUND((AF287-AH287),5)</f>
        <v>30.96</v>
      </c>
      <c r="AK287" s="8"/>
      <c r="AL287" s="9">
        <f>ROUND(IF(AH287=0, IF(AF287=0, 0, 1), AF287/AH287),5)</f>
        <v>1.01858</v>
      </c>
      <c r="AM287" s="8"/>
      <c r="AN287" s="7">
        <v>1701.51</v>
      </c>
      <c r="AO287" s="8"/>
      <c r="AP287" s="7">
        <v>1666.67</v>
      </c>
      <c r="AQ287" s="8"/>
      <c r="AR287" s="7">
        <f>ROUND((AN287-AP287),5)</f>
        <v>34.840000000000003</v>
      </c>
      <c r="AS287" s="8"/>
      <c r="AT287" s="9">
        <f>ROUND(IF(AP287=0, IF(AN287=0, 0, 1), AN287/AP287),5)</f>
        <v>1.0208999999999999</v>
      </c>
      <c r="AU287" s="8"/>
      <c r="AV287" s="7">
        <v>1701.51</v>
      </c>
      <c r="AW287" s="8"/>
      <c r="AX287" s="7">
        <v>1666.67</v>
      </c>
      <c r="AY287" s="8"/>
      <c r="AZ287" s="7">
        <f>ROUND((AV287-AX287),5)</f>
        <v>34.840000000000003</v>
      </c>
      <c r="BA287" s="8"/>
      <c r="BB287" s="9">
        <f>ROUND(IF(AX287=0, IF(AV287=0, 0, 1), AV287/AX287),5)</f>
        <v>1.0208999999999999</v>
      </c>
      <c r="BC287" s="8"/>
      <c r="BD287" s="7">
        <v>1743.2</v>
      </c>
      <c r="BE287" s="8"/>
      <c r="BF287" s="7">
        <v>1666.67</v>
      </c>
      <c r="BG287" s="8"/>
      <c r="BH287" s="7">
        <f>ROUND((BD287-BF287),5)</f>
        <v>76.53</v>
      </c>
      <c r="BI287" s="8"/>
      <c r="BJ287" s="9">
        <f>ROUND(IF(BF287=0, IF(BD287=0, 0, 1), BD287/BF287),5)</f>
        <v>1.04592</v>
      </c>
      <c r="BK287" s="8"/>
      <c r="BL287" s="7">
        <v>1746.72</v>
      </c>
      <c r="BM287" s="8"/>
      <c r="BN287" s="7">
        <v>1666.66</v>
      </c>
      <c r="BO287" s="8"/>
      <c r="BP287" s="7">
        <f>ROUND((BL287-BN287),5)</f>
        <v>80.06</v>
      </c>
      <c r="BQ287" s="8"/>
      <c r="BR287" s="9">
        <f>ROUND(IF(BN287=0, IF(BL287=0, 0, 1), BL287/BN287),5)</f>
        <v>1.0480400000000001</v>
      </c>
      <c r="BS287" s="8"/>
      <c r="BT287" s="7">
        <v>1746.72</v>
      </c>
      <c r="BU287" s="8"/>
      <c r="BV287" s="7">
        <v>1666.67</v>
      </c>
      <c r="BW287" s="8"/>
      <c r="BX287" s="7">
        <f>ROUND((BT287-BV287),5)</f>
        <v>80.05</v>
      </c>
      <c r="BY287" s="8"/>
      <c r="BZ287" s="9">
        <f>ROUND(IF(BV287=0, IF(BT287=0, 0, 1), BT287/BV287),5)</f>
        <v>1.04803</v>
      </c>
      <c r="CA287" s="8"/>
      <c r="CB287" s="7"/>
      <c r="CC287" s="8"/>
      <c r="CD287" s="7">
        <v>430.11</v>
      </c>
      <c r="CE287" s="8"/>
      <c r="CF287" s="7">
        <f>ROUND((CB287-CD287),5)</f>
        <v>-430.11</v>
      </c>
      <c r="CG287" s="8"/>
      <c r="CH287" s="9"/>
      <c r="CI287" s="8"/>
      <c r="CJ287" s="7">
        <f>ROUND(H287+P287+X287+AF287+AN287+AV287+BD287+BL287+BT287+CB287,5)</f>
        <v>15413.02</v>
      </c>
      <c r="CK287" s="8"/>
      <c r="CL287" s="7">
        <f>ROUND(J287+R287+Z287+AH287+AP287+AX287+BF287+BN287+BV287+CD287,5)</f>
        <v>15430.12</v>
      </c>
      <c r="CM287" s="8"/>
      <c r="CN287" s="7">
        <f t="shared" si="30"/>
        <v>-17.100000000000001</v>
      </c>
      <c r="CO287" s="8"/>
      <c r="CP287" s="9">
        <f>ROUND(IF(CL287=0, IF(CJ287=0, 0, 1), CJ287/CL287),5)</f>
        <v>0.99888999999999994</v>
      </c>
    </row>
    <row r="288" spans="1:94" x14ac:dyDescent="0.3">
      <c r="A288" s="2"/>
      <c r="B288" s="2"/>
      <c r="C288" s="2"/>
      <c r="D288" s="2"/>
      <c r="E288" s="2" t="s">
        <v>300</v>
      </c>
      <c r="F288" s="2"/>
      <c r="G288" s="2"/>
      <c r="H288" s="7"/>
      <c r="I288" s="8"/>
      <c r="J288" s="7"/>
      <c r="K288" s="8"/>
      <c r="L288" s="7"/>
      <c r="M288" s="8"/>
      <c r="N288" s="9"/>
      <c r="O288" s="8"/>
      <c r="P288" s="7"/>
      <c r="Q288" s="8"/>
      <c r="R288" s="7"/>
      <c r="S288" s="8"/>
      <c r="T288" s="7"/>
      <c r="U288" s="8"/>
      <c r="V288" s="9"/>
      <c r="W288" s="8"/>
      <c r="X288" s="7"/>
      <c r="Y288" s="8"/>
      <c r="Z288" s="7"/>
      <c r="AA288" s="8"/>
      <c r="AB288" s="7"/>
      <c r="AC288" s="8"/>
      <c r="AD288" s="9"/>
      <c r="AE288" s="8"/>
      <c r="AF288" s="7"/>
      <c r="AG288" s="8"/>
      <c r="AH288" s="7"/>
      <c r="AI288" s="8"/>
      <c r="AJ288" s="7"/>
      <c r="AK288" s="8"/>
      <c r="AL288" s="9"/>
      <c r="AM288" s="8"/>
      <c r="AN288" s="7"/>
      <c r="AO288" s="8"/>
      <c r="AP288" s="7"/>
      <c r="AQ288" s="8"/>
      <c r="AR288" s="7"/>
      <c r="AS288" s="8"/>
      <c r="AT288" s="9"/>
      <c r="AU288" s="8"/>
      <c r="AV288" s="7">
        <v>121.45</v>
      </c>
      <c r="AW288" s="8"/>
      <c r="AX288" s="7"/>
      <c r="AY288" s="8"/>
      <c r="AZ288" s="7"/>
      <c r="BA288" s="8"/>
      <c r="BB288" s="9"/>
      <c r="BC288" s="8"/>
      <c r="BD288" s="7">
        <v>121.45</v>
      </c>
      <c r="BE288" s="8"/>
      <c r="BF288" s="7"/>
      <c r="BG288" s="8"/>
      <c r="BH288" s="7"/>
      <c r="BI288" s="8"/>
      <c r="BJ288" s="9"/>
      <c r="BK288" s="8"/>
      <c r="BL288" s="7"/>
      <c r="BM288" s="8"/>
      <c r="BN288" s="7"/>
      <c r="BO288" s="8"/>
      <c r="BP288" s="7"/>
      <c r="BQ288" s="8"/>
      <c r="BR288" s="9"/>
      <c r="BS288" s="8"/>
      <c r="BT288" s="7">
        <v>121.45</v>
      </c>
      <c r="BU288" s="8"/>
      <c r="BV288" s="7"/>
      <c r="BW288" s="8"/>
      <c r="BX288" s="7"/>
      <c r="BY288" s="8"/>
      <c r="BZ288" s="9"/>
      <c r="CA288" s="8"/>
      <c r="CB288" s="7"/>
      <c r="CC288" s="8"/>
      <c r="CD288" s="7"/>
      <c r="CE288" s="8"/>
      <c r="CF288" s="7"/>
      <c r="CG288" s="8"/>
      <c r="CH288" s="9"/>
      <c r="CI288" s="8"/>
      <c r="CJ288" s="7">
        <f>ROUND(H288+P288+X288+AF288+AN288+AV288+BD288+BL288+BT288+CB288,5)</f>
        <v>364.35</v>
      </c>
      <c r="CK288" s="8"/>
      <c r="CL288" s="7"/>
      <c r="CM288" s="8"/>
      <c r="CN288" s="7">
        <f t="shared" si="30"/>
        <v>364.35</v>
      </c>
      <c r="CO288" s="8"/>
      <c r="CP288" s="9">
        <f>ROUND(IF(CL288=0, IF(CJ288=0, 0, 1), CJ288/CL288),5)</f>
        <v>1</v>
      </c>
    </row>
    <row r="289" spans="1:94" x14ac:dyDescent="0.3">
      <c r="A289" s="2"/>
      <c r="B289" s="2"/>
      <c r="C289" s="2"/>
      <c r="D289" s="2"/>
      <c r="E289" s="2" t="s">
        <v>301</v>
      </c>
      <c r="F289" s="2"/>
      <c r="G289" s="2"/>
      <c r="H289" s="7"/>
      <c r="I289" s="8"/>
      <c r="J289" s="7"/>
      <c r="K289" s="8"/>
      <c r="L289" s="7"/>
      <c r="M289" s="8"/>
      <c r="N289" s="9"/>
      <c r="O289" s="8"/>
      <c r="P289" s="7"/>
      <c r="Q289" s="8"/>
      <c r="R289" s="7"/>
      <c r="S289" s="8"/>
      <c r="T289" s="7"/>
      <c r="U289" s="8"/>
      <c r="V289" s="9"/>
      <c r="W289" s="8"/>
      <c r="X289" s="7"/>
      <c r="Y289" s="8"/>
      <c r="Z289" s="7"/>
      <c r="AA289" s="8"/>
      <c r="AB289" s="7"/>
      <c r="AC289" s="8"/>
      <c r="AD289" s="9"/>
      <c r="AE289" s="8"/>
      <c r="AF289" s="7"/>
      <c r="AG289" s="8"/>
      <c r="AH289" s="7"/>
      <c r="AI289" s="8"/>
      <c r="AJ289" s="7"/>
      <c r="AK289" s="8"/>
      <c r="AL289" s="9"/>
      <c r="AM289" s="8"/>
      <c r="AN289" s="7"/>
      <c r="AO289" s="8"/>
      <c r="AP289" s="7">
        <v>150</v>
      </c>
      <c r="AQ289" s="8"/>
      <c r="AR289" s="7">
        <f>ROUND((AN289-AP289),5)</f>
        <v>-150</v>
      </c>
      <c r="AS289" s="8"/>
      <c r="AT289" s="9"/>
      <c r="AU289" s="8"/>
      <c r="AV289" s="7"/>
      <c r="AW289" s="8"/>
      <c r="AX289" s="7"/>
      <c r="AY289" s="8"/>
      <c r="AZ289" s="7"/>
      <c r="BA289" s="8"/>
      <c r="BB289" s="9"/>
      <c r="BC289" s="8"/>
      <c r="BD289" s="7"/>
      <c r="BE289" s="8"/>
      <c r="BF289" s="7"/>
      <c r="BG289" s="8"/>
      <c r="BH289" s="7"/>
      <c r="BI289" s="8"/>
      <c r="BJ289" s="9"/>
      <c r="BK289" s="8"/>
      <c r="BL289" s="7"/>
      <c r="BM289" s="8"/>
      <c r="BN289" s="7">
        <v>150</v>
      </c>
      <c r="BO289" s="8"/>
      <c r="BP289" s="7">
        <f>ROUND((BL289-BN289),5)</f>
        <v>-150</v>
      </c>
      <c r="BQ289" s="8"/>
      <c r="BR289" s="9"/>
      <c r="BS289" s="8"/>
      <c r="BT289" s="7"/>
      <c r="BU289" s="8"/>
      <c r="BV289" s="7"/>
      <c r="BW289" s="8"/>
      <c r="BX289" s="7"/>
      <c r="BY289" s="8"/>
      <c r="BZ289" s="9"/>
      <c r="CA289" s="8"/>
      <c r="CB289" s="7"/>
      <c r="CC289" s="8"/>
      <c r="CD289" s="7"/>
      <c r="CE289" s="8"/>
      <c r="CF289" s="7"/>
      <c r="CG289" s="8"/>
      <c r="CH289" s="9"/>
      <c r="CI289" s="8"/>
      <c r="CJ289" s="7"/>
      <c r="CK289" s="8"/>
      <c r="CL289" s="7">
        <f>ROUND(J289+R289+Z289+AH289+AP289+AX289+BF289+BN289+BV289+CD289,5)</f>
        <v>300</v>
      </c>
      <c r="CM289" s="8"/>
      <c r="CN289" s="7">
        <f t="shared" si="30"/>
        <v>-300</v>
      </c>
      <c r="CO289" s="8"/>
      <c r="CP289" s="9"/>
    </row>
    <row r="290" spans="1:94" x14ac:dyDescent="0.3">
      <c r="A290" s="2"/>
      <c r="B290" s="2"/>
      <c r="C290" s="2"/>
      <c r="D290" s="2"/>
      <c r="E290" s="2" t="s">
        <v>302</v>
      </c>
      <c r="F290" s="2"/>
      <c r="G290" s="2"/>
      <c r="H290" s="7">
        <v>707.8</v>
      </c>
      <c r="I290" s="8"/>
      <c r="J290" s="7">
        <v>575</v>
      </c>
      <c r="K290" s="8"/>
      <c r="L290" s="7">
        <f>ROUND((H290-J290),5)</f>
        <v>132.80000000000001</v>
      </c>
      <c r="M290" s="8"/>
      <c r="N290" s="9">
        <f>ROUND(IF(J290=0, IF(H290=0, 0, 1), H290/J290),5)</f>
        <v>1.2309600000000001</v>
      </c>
      <c r="O290" s="8"/>
      <c r="P290" s="7">
        <v>234.03</v>
      </c>
      <c r="Q290" s="8"/>
      <c r="R290" s="7">
        <v>225</v>
      </c>
      <c r="S290" s="8"/>
      <c r="T290" s="7">
        <f>ROUND((P290-R290),5)</f>
        <v>9.0299999999999994</v>
      </c>
      <c r="U290" s="8"/>
      <c r="V290" s="9">
        <f>ROUND(IF(R290=0, IF(P290=0, 0, 1), P290/R290),5)</f>
        <v>1.04013</v>
      </c>
      <c r="W290" s="8"/>
      <c r="X290" s="7"/>
      <c r="Y290" s="8"/>
      <c r="Z290" s="7"/>
      <c r="AA290" s="8"/>
      <c r="AB290" s="7"/>
      <c r="AC290" s="8"/>
      <c r="AD290" s="9"/>
      <c r="AE290" s="8"/>
      <c r="AF290" s="7"/>
      <c r="AG290" s="8"/>
      <c r="AH290" s="7"/>
      <c r="AI290" s="8"/>
      <c r="AJ290" s="7"/>
      <c r="AK290" s="8"/>
      <c r="AL290" s="9"/>
      <c r="AM290" s="8"/>
      <c r="AN290" s="7">
        <v>636.97</v>
      </c>
      <c r="AO290" s="8"/>
      <c r="AP290" s="7">
        <v>250</v>
      </c>
      <c r="AQ290" s="8"/>
      <c r="AR290" s="7">
        <f>ROUND((AN290-AP290),5)</f>
        <v>386.97</v>
      </c>
      <c r="AS290" s="8"/>
      <c r="AT290" s="9">
        <f>ROUND(IF(AP290=0, IF(AN290=0, 0, 1), AN290/AP290),5)</f>
        <v>2.5478800000000001</v>
      </c>
      <c r="AU290" s="8"/>
      <c r="AV290" s="7">
        <v>25.65</v>
      </c>
      <c r="AW290" s="8"/>
      <c r="AX290" s="7">
        <v>500</v>
      </c>
      <c r="AY290" s="8"/>
      <c r="AZ290" s="7">
        <f>ROUND((AV290-AX290),5)</f>
        <v>-474.35</v>
      </c>
      <c r="BA290" s="8"/>
      <c r="BB290" s="9">
        <f>ROUND(IF(AX290=0, IF(AV290=0, 0, 1), AV290/AX290),5)</f>
        <v>5.1299999999999998E-2</v>
      </c>
      <c r="BC290" s="8"/>
      <c r="BD290" s="7">
        <v>720</v>
      </c>
      <c r="BE290" s="8"/>
      <c r="BF290" s="7"/>
      <c r="BG290" s="8"/>
      <c r="BH290" s="7">
        <f>ROUND((BD290-BF290),5)</f>
        <v>720</v>
      </c>
      <c r="BI290" s="8"/>
      <c r="BJ290" s="9">
        <f>ROUND(IF(BF290=0, IF(BD290=0, 0, 1), BD290/BF290),5)</f>
        <v>1</v>
      </c>
      <c r="BK290" s="8"/>
      <c r="BL290" s="7"/>
      <c r="BM290" s="8"/>
      <c r="BN290" s="7">
        <v>350</v>
      </c>
      <c r="BO290" s="8"/>
      <c r="BP290" s="7">
        <f>ROUND((BL290-BN290),5)</f>
        <v>-350</v>
      </c>
      <c r="BQ290" s="8"/>
      <c r="BR290" s="9"/>
      <c r="BS290" s="8"/>
      <c r="BT290" s="7"/>
      <c r="BU290" s="8"/>
      <c r="BV290" s="7"/>
      <c r="BW290" s="8"/>
      <c r="BX290" s="7"/>
      <c r="BY290" s="8"/>
      <c r="BZ290" s="9"/>
      <c r="CA290" s="8"/>
      <c r="CB290" s="7"/>
      <c r="CC290" s="8"/>
      <c r="CD290" s="7"/>
      <c r="CE290" s="8"/>
      <c r="CF290" s="7"/>
      <c r="CG290" s="8"/>
      <c r="CH290" s="9"/>
      <c r="CI290" s="8"/>
      <c r="CJ290" s="7">
        <f>ROUND(H290+P290+X290+AF290+AN290+AV290+BD290+BL290+BT290+CB290,5)</f>
        <v>2324.4499999999998</v>
      </c>
      <c r="CK290" s="8"/>
      <c r="CL290" s="7">
        <f>ROUND(J290+R290+Z290+AH290+AP290+AX290+BF290+BN290+BV290+CD290,5)</f>
        <v>1900</v>
      </c>
      <c r="CM290" s="8"/>
      <c r="CN290" s="7">
        <f t="shared" si="30"/>
        <v>424.45</v>
      </c>
      <c r="CO290" s="8"/>
      <c r="CP290" s="9">
        <f>ROUND(IF(CL290=0, IF(CJ290=0, 0, 1), CJ290/CL290),5)</f>
        <v>1.22339</v>
      </c>
    </row>
    <row r="291" spans="1:94" x14ac:dyDescent="0.3">
      <c r="A291" s="2"/>
      <c r="B291" s="2"/>
      <c r="C291" s="2"/>
      <c r="D291" s="2"/>
      <c r="E291" s="2" t="s">
        <v>303</v>
      </c>
      <c r="F291" s="2"/>
      <c r="G291" s="2"/>
      <c r="H291" s="7">
        <v>-93.69</v>
      </c>
      <c r="I291" s="8"/>
      <c r="J291" s="7"/>
      <c r="K291" s="8"/>
      <c r="L291" s="7">
        <f>ROUND((H291-J291),5)</f>
        <v>-93.69</v>
      </c>
      <c r="M291" s="8"/>
      <c r="N291" s="9">
        <f>ROUND(IF(J291=0, IF(H291=0, 0, 1), H291/J291),5)</f>
        <v>1</v>
      </c>
      <c r="O291" s="8"/>
      <c r="P291" s="7"/>
      <c r="Q291" s="8"/>
      <c r="R291" s="7"/>
      <c r="S291" s="8"/>
      <c r="T291" s="7"/>
      <c r="U291" s="8"/>
      <c r="V291" s="9"/>
      <c r="W291" s="8"/>
      <c r="X291" s="7"/>
      <c r="Y291" s="8"/>
      <c r="Z291" s="7"/>
      <c r="AA291" s="8"/>
      <c r="AB291" s="7"/>
      <c r="AC291" s="8"/>
      <c r="AD291" s="9"/>
      <c r="AE291" s="8"/>
      <c r="AF291" s="7">
        <v>-38000</v>
      </c>
      <c r="AG291" s="8"/>
      <c r="AH291" s="7"/>
      <c r="AI291" s="8"/>
      <c r="AJ291" s="7">
        <f>ROUND((AF291-AH291),5)</f>
        <v>-38000</v>
      </c>
      <c r="AK291" s="8"/>
      <c r="AL291" s="9">
        <f>ROUND(IF(AH291=0, IF(AF291=0, 0, 1), AF291/AH291),5)</f>
        <v>1</v>
      </c>
      <c r="AM291" s="8"/>
      <c r="AN291" s="7">
        <v>15271.25</v>
      </c>
      <c r="AO291" s="8"/>
      <c r="AP291" s="7"/>
      <c r="AQ291" s="8"/>
      <c r="AR291" s="7">
        <f>ROUND((AN291-AP291),5)</f>
        <v>15271.25</v>
      </c>
      <c r="AS291" s="8"/>
      <c r="AT291" s="9">
        <f>ROUND(IF(AP291=0, IF(AN291=0, 0, 1), AN291/AP291),5)</f>
        <v>1</v>
      </c>
      <c r="AU291" s="8"/>
      <c r="AV291" s="7">
        <v>40914</v>
      </c>
      <c r="AW291" s="8"/>
      <c r="AX291" s="7">
        <v>225</v>
      </c>
      <c r="AY291" s="8"/>
      <c r="AZ291" s="7">
        <f>ROUND((AV291-AX291),5)</f>
        <v>40689</v>
      </c>
      <c r="BA291" s="8"/>
      <c r="BB291" s="9">
        <f>ROUND(IF(AX291=0, IF(AV291=0, 0, 1), AV291/AX291),5)</f>
        <v>181.84</v>
      </c>
      <c r="BC291" s="8"/>
      <c r="BD291" s="7"/>
      <c r="BE291" s="8"/>
      <c r="BF291" s="7"/>
      <c r="BG291" s="8"/>
      <c r="BH291" s="7"/>
      <c r="BI291" s="8"/>
      <c r="BJ291" s="9"/>
      <c r="BK291" s="8"/>
      <c r="BL291" s="7"/>
      <c r="BM291" s="8"/>
      <c r="BN291" s="7">
        <v>250</v>
      </c>
      <c r="BO291" s="8"/>
      <c r="BP291" s="7">
        <f>ROUND((BL291-BN291),5)</f>
        <v>-250</v>
      </c>
      <c r="BQ291" s="8"/>
      <c r="BR291" s="9"/>
      <c r="BS291" s="8"/>
      <c r="BT291" s="7">
        <v>6591.2</v>
      </c>
      <c r="BU291" s="8"/>
      <c r="BV291" s="7">
        <v>250</v>
      </c>
      <c r="BW291" s="8"/>
      <c r="BX291" s="7">
        <f>ROUND((BT291-BV291),5)</f>
        <v>6341.2</v>
      </c>
      <c r="BY291" s="8"/>
      <c r="BZ291" s="9">
        <f>ROUND(IF(BV291=0, IF(BT291=0, 0, 1), BT291/BV291),5)</f>
        <v>26.364799999999999</v>
      </c>
      <c r="CA291" s="8"/>
      <c r="CB291" s="7"/>
      <c r="CC291" s="8"/>
      <c r="CD291" s="7"/>
      <c r="CE291" s="8"/>
      <c r="CF291" s="7"/>
      <c r="CG291" s="8"/>
      <c r="CH291" s="9"/>
      <c r="CI291" s="8"/>
      <c r="CJ291" s="7">
        <f>ROUND(H291+P291+X291+AF291+AN291+AV291+BD291+BL291+BT291+CB291,5)</f>
        <v>24682.76</v>
      </c>
      <c r="CK291" s="8"/>
      <c r="CL291" s="7">
        <f>ROUND(J291+R291+Z291+AH291+AP291+AX291+BF291+BN291+BV291+CD291,5)</f>
        <v>725</v>
      </c>
      <c r="CM291" s="8"/>
      <c r="CN291" s="7">
        <f t="shared" si="30"/>
        <v>23957.759999999998</v>
      </c>
      <c r="CO291" s="8"/>
      <c r="CP291" s="9">
        <f>ROUND(IF(CL291=0, IF(CJ291=0, 0, 1), CJ291/CL291),5)</f>
        <v>34.045189999999998</v>
      </c>
    </row>
    <row r="292" spans="1:94" x14ac:dyDescent="0.3">
      <c r="A292" s="2"/>
      <c r="B292" s="2"/>
      <c r="C292" s="2"/>
      <c r="D292" s="2"/>
      <c r="E292" s="2" t="s">
        <v>304</v>
      </c>
      <c r="F292" s="2"/>
      <c r="G292" s="2"/>
      <c r="H292" s="7"/>
      <c r="I292" s="8"/>
      <c r="J292" s="7"/>
      <c r="K292" s="8"/>
      <c r="L292" s="7"/>
      <c r="M292" s="8"/>
      <c r="N292" s="9"/>
      <c r="O292" s="8"/>
      <c r="P292" s="7"/>
      <c r="Q292" s="8"/>
      <c r="R292" s="7"/>
      <c r="S292" s="8"/>
      <c r="T292" s="7"/>
      <c r="U292" s="8"/>
      <c r="V292" s="9"/>
      <c r="W292" s="8"/>
      <c r="X292" s="7"/>
      <c r="Y292" s="8"/>
      <c r="Z292" s="7"/>
      <c r="AA292" s="8"/>
      <c r="AB292" s="7"/>
      <c r="AC292" s="8"/>
      <c r="AD292" s="9"/>
      <c r="AE292" s="8"/>
      <c r="AF292" s="7"/>
      <c r="AG292" s="8"/>
      <c r="AH292" s="7"/>
      <c r="AI292" s="8"/>
      <c r="AJ292" s="7"/>
      <c r="AK292" s="8"/>
      <c r="AL292" s="9"/>
      <c r="AM292" s="8"/>
      <c r="AN292" s="7"/>
      <c r="AO292" s="8"/>
      <c r="AP292" s="7"/>
      <c r="AQ292" s="8"/>
      <c r="AR292" s="7"/>
      <c r="AS292" s="8"/>
      <c r="AT292" s="9"/>
      <c r="AU292" s="8"/>
      <c r="AV292" s="7"/>
      <c r="AW292" s="8"/>
      <c r="AX292" s="7"/>
      <c r="AY292" s="8"/>
      <c r="AZ292" s="7"/>
      <c r="BA292" s="8"/>
      <c r="BB292" s="9"/>
      <c r="BC292" s="8"/>
      <c r="BD292" s="7"/>
      <c r="BE292" s="8"/>
      <c r="BF292" s="7"/>
      <c r="BG292" s="8"/>
      <c r="BH292" s="7"/>
      <c r="BI292" s="8"/>
      <c r="BJ292" s="9"/>
      <c r="BK292" s="8"/>
      <c r="BL292" s="7"/>
      <c r="BM292" s="8"/>
      <c r="BN292" s="7"/>
      <c r="BO292" s="8"/>
      <c r="BP292" s="7"/>
      <c r="BQ292" s="8"/>
      <c r="BR292" s="9"/>
      <c r="BS292" s="8"/>
      <c r="BT292" s="7"/>
      <c r="BU292" s="8"/>
      <c r="BV292" s="7"/>
      <c r="BW292" s="8"/>
      <c r="BX292" s="7"/>
      <c r="BY292" s="8"/>
      <c r="BZ292" s="9"/>
      <c r="CA292" s="8"/>
      <c r="CB292" s="7"/>
      <c r="CC292" s="8"/>
      <c r="CD292" s="7"/>
      <c r="CE292" s="8"/>
      <c r="CF292" s="7"/>
      <c r="CG292" s="8"/>
      <c r="CH292" s="9"/>
      <c r="CI292" s="8"/>
      <c r="CJ292" s="7"/>
      <c r="CK292" s="8"/>
      <c r="CL292" s="7"/>
      <c r="CM292" s="8"/>
      <c r="CN292" s="7"/>
      <c r="CO292" s="8"/>
      <c r="CP292" s="9"/>
    </row>
    <row r="293" spans="1:94" x14ac:dyDescent="0.3">
      <c r="A293" s="2"/>
      <c r="B293" s="2"/>
      <c r="C293" s="2"/>
      <c r="D293" s="2"/>
      <c r="E293" s="2" t="s">
        <v>305</v>
      </c>
      <c r="F293" s="2"/>
      <c r="G293" s="2"/>
      <c r="H293" s="7"/>
      <c r="I293" s="8"/>
      <c r="J293" s="7"/>
      <c r="K293" s="8"/>
      <c r="L293" s="7"/>
      <c r="M293" s="8"/>
      <c r="N293" s="9"/>
      <c r="O293" s="8"/>
      <c r="P293" s="7"/>
      <c r="Q293" s="8"/>
      <c r="R293" s="7"/>
      <c r="S293" s="8"/>
      <c r="T293" s="7"/>
      <c r="U293" s="8"/>
      <c r="V293" s="9"/>
      <c r="W293" s="8"/>
      <c r="X293" s="7">
        <v>100</v>
      </c>
      <c r="Y293" s="8"/>
      <c r="Z293" s="7"/>
      <c r="AA293" s="8"/>
      <c r="AB293" s="7">
        <f>ROUND((X293-Z293),5)</f>
        <v>100</v>
      </c>
      <c r="AC293" s="8"/>
      <c r="AD293" s="9">
        <f>ROUND(IF(Z293=0, IF(X293=0, 0, 1), X293/Z293),5)</f>
        <v>1</v>
      </c>
      <c r="AE293" s="8"/>
      <c r="AF293" s="7"/>
      <c r="AG293" s="8"/>
      <c r="AH293" s="7">
        <v>250</v>
      </c>
      <c r="AI293" s="8"/>
      <c r="AJ293" s="7">
        <f>ROUND((AF293-AH293),5)</f>
        <v>-250</v>
      </c>
      <c r="AK293" s="8"/>
      <c r="AL293" s="9"/>
      <c r="AM293" s="8"/>
      <c r="AN293" s="7">
        <v>900</v>
      </c>
      <c r="AO293" s="8"/>
      <c r="AP293" s="7">
        <v>750</v>
      </c>
      <c r="AQ293" s="8"/>
      <c r="AR293" s="7">
        <f>ROUND((AN293-AP293),5)</f>
        <v>150</v>
      </c>
      <c r="AS293" s="8"/>
      <c r="AT293" s="9">
        <f>ROUND(IF(AP293=0, IF(AN293=0, 0, 1), AN293/AP293),5)</f>
        <v>1.2</v>
      </c>
      <c r="AU293" s="8"/>
      <c r="AV293" s="7">
        <v>459.7</v>
      </c>
      <c r="AW293" s="8"/>
      <c r="AX293" s="7">
        <v>3000</v>
      </c>
      <c r="AY293" s="8"/>
      <c r="AZ293" s="7">
        <f>ROUND((AV293-AX293),5)</f>
        <v>-2540.3000000000002</v>
      </c>
      <c r="BA293" s="8"/>
      <c r="BB293" s="9">
        <f>ROUND(IF(AX293=0, IF(AV293=0, 0, 1), AV293/AX293),5)</f>
        <v>0.15323000000000001</v>
      </c>
      <c r="BC293" s="8"/>
      <c r="BD293" s="7">
        <v>3965.54</v>
      </c>
      <c r="BE293" s="8"/>
      <c r="BF293" s="7">
        <v>500</v>
      </c>
      <c r="BG293" s="8"/>
      <c r="BH293" s="7">
        <f>ROUND((BD293-BF293),5)</f>
        <v>3465.54</v>
      </c>
      <c r="BI293" s="8"/>
      <c r="BJ293" s="9">
        <f>ROUND(IF(BF293=0, IF(BD293=0, 0, 1), BD293/BF293),5)</f>
        <v>7.9310799999999997</v>
      </c>
      <c r="BK293" s="8"/>
      <c r="BL293" s="7">
        <v>483.84</v>
      </c>
      <c r="BM293" s="8"/>
      <c r="BN293" s="7">
        <v>500</v>
      </c>
      <c r="BO293" s="8"/>
      <c r="BP293" s="7">
        <f>ROUND((BL293-BN293),5)</f>
        <v>-16.16</v>
      </c>
      <c r="BQ293" s="8"/>
      <c r="BR293" s="9">
        <f>ROUND(IF(BN293=0, IF(BL293=0, 0, 1), BL293/BN293),5)</f>
        <v>0.96767999999999998</v>
      </c>
      <c r="BS293" s="8"/>
      <c r="BT293" s="7">
        <v>323</v>
      </c>
      <c r="BU293" s="8"/>
      <c r="BV293" s="7"/>
      <c r="BW293" s="8"/>
      <c r="BX293" s="7">
        <f>ROUND((BT293-BV293),5)</f>
        <v>323</v>
      </c>
      <c r="BY293" s="8"/>
      <c r="BZ293" s="9">
        <f>ROUND(IF(BV293=0, IF(BT293=0, 0, 1), BT293/BV293),5)</f>
        <v>1</v>
      </c>
      <c r="CA293" s="8"/>
      <c r="CB293" s="7"/>
      <c r="CC293" s="8"/>
      <c r="CD293" s="7"/>
      <c r="CE293" s="8"/>
      <c r="CF293" s="7"/>
      <c r="CG293" s="8"/>
      <c r="CH293" s="9"/>
      <c r="CI293" s="8"/>
      <c r="CJ293" s="7">
        <f>ROUND(H293+P293+X293+AF293+AN293+AV293+BD293+BL293+BT293+CB293,5)</f>
        <v>6232.08</v>
      </c>
      <c r="CK293" s="8"/>
      <c r="CL293" s="7">
        <f>ROUND(J293+R293+Z293+AH293+AP293+AX293+BF293+BN293+BV293+CD293,5)</f>
        <v>5000</v>
      </c>
      <c r="CM293" s="8"/>
      <c r="CN293" s="7">
        <f>ROUND((CJ293-CL293),5)</f>
        <v>1232.08</v>
      </c>
      <c r="CO293" s="8"/>
      <c r="CP293" s="9">
        <f>ROUND(IF(CL293=0, IF(CJ293=0, 0, 1), CJ293/CL293),5)</f>
        <v>1.2464200000000001</v>
      </c>
    </row>
    <row r="294" spans="1:94" x14ac:dyDescent="0.3">
      <c r="A294" s="2"/>
      <c r="B294" s="2"/>
      <c r="C294" s="2"/>
      <c r="D294" s="2"/>
      <c r="E294" s="2" t="s">
        <v>306</v>
      </c>
      <c r="F294" s="2"/>
      <c r="G294" s="2"/>
      <c r="H294" s="7"/>
      <c r="I294" s="8"/>
      <c r="J294" s="7"/>
      <c r="K294" s="8"/>
      <c r="L294" s="7"/>
      <c r="M294" s="8"/>
      <c r="N294" s="9"/>
      <c r="O294" s="8"/>
      <c r="P294" s="7"/>
      <c r="Q294" s="8"/>
      <c r="R294" s="7"/>
      <c r="S294" s="8"/>
      <c r="T294" s="7"/>
      <c r="U294" s="8"/>
      <c r="V294" s="9"/>
      <c r="W294" s="8"/>
      <c r="X294" s="7"/>
      <c r="Y294" s="8"/>
      <c r="Z294" s="7"/>
      <c r="AA294" s="8"/>
      <c r="AB294" s="7"/>
      <c r="AC294" s="8"/>
      <c r="AD294" s="9"/>
      <c r="AE294" s="8"/>
      <c r="AF294" s="7"/>
      <c r="AG294" s="8"/>
      <c r="AH294" s="7"/>
      <c r="AI294" s="8"/>
      <c r="AJ294" s="7"/>
      <c r="AK294" s="8"/>
      <c r="AL294" s="9"/>
      <c r="AM294" s="8"/>
      <c r="AN294" s="7"/>
      <c r="AO294" s="8"/>
      <c r="AP294" s="7"/>
      <c r="AQ294" s="8"/>
      <c r="AR294" s="7"/>
      <c r="AS294" s="8"/>
      <c r="AT294" s="9"/>
      <c r="AU294" s="8"/>
      <c r="AV294" s="7"/>
      <c r="AW294" s="8"/>
      <c r="AX294" s="7"/>
      <c r="AY294" s="8"/>
      <c r="AZ294" s="7"/>
      <c r="BA294" s="8"/>
      <c r="BB294" s="9"/>
      <c r="BC294" s="8"/>
      <c r="BD294" s="7"/>
      <c r="BE294" s="8"/>
      <c r="BF294" s="7"/>
      <c r="BG294" s="8"/>
      <c r="BH294" s="7"/>
      <c r="BI294" s="8"/>
      <c r="BJ294" s="9"/>
      <c r="BK294" s="8"/>
      <c r="BL294" s="7"/>
      <c r="BM294" s="8"/>
      <c r="BN294" s="7"/>
      <c r="BO294" s="8"/>
      <c r="BP294" s="7"/>
      <c r="BQ294" s="8"/>
      <c r="BR294" s="9"/>
      <c r="BS294" s="8"/>
      <c r="BT294" s="7"/>
      <c r="BU294" s="8"/>
      <c r="BV294" s="7"/>
      <c r="BW294" s="8"/>
      <c r="BX294" s="7"/>
      <c r="BY294" s="8"/>
      <c r="BZ294" s="9"/>
      <c r="CA294" s="8"/>
      <c r="CB294" s="7"/>
      <c r="CC294" s="8"/>
      <c r="CD294" s="7"/>
      <c r="CE294" s="8"/>
      <c r="CF294" s="7"/>
      <c r="CG294" s="8"/>
      <c r="CH294" s="9"/>
      <c r="CI294" s="8"/>
      <c r="CJ294" s="7"/>
      <c r="CK294" s="8"/>
      <c r="CL294" s="7"/>
      <c r="CM294" s="8"/>
      <c r="CN294" s="7"/>
      <c r="CO294" s="8"/>
      <c r="CP294" s="9"/>
    </row>
    <row r="295" spans="1:94" x14ac:dyDescent="0.3">
      <c r="A295" s="2"/>
      <c r="B295" s="2"/>
      <c r="C295" s="2"/>
      <c r="D295" s="2"/>
      <c r="E295" s="2" t="s">
        <v>307</v>
      </c>
      <c r="F295" s="2"/>
      <c r="G295" s="2"/>
      <c r="H295" s="7"/>
      <c r="I295" s="8"/>
      <c r="J295" s="7"/>
      <c r="K295" s="8"/>
      <c r="L295" s="7"/>
      <c r="M295" s="8"/>
      <c r="N295" s="9"/>
      <c r="O295" s="8"/>
      <c r="P295" s="7"/>
      <c r="Q295" s="8"/>
      <c r="R295" s="7"/>
      <c r="S295" s="8"/>
      <c r="T295" s="7"/>
      <c r="U295" s="8"/>
      <c r="V295" s="9"/>
      <c r="W295" s="8"/>
      <c r="X295" s="7"/>
      <c r="Y295" s="8"/>
      <c r="Z295" s="7"/>
      <c r="AA295" s="8"/>
      <c r="AB295" s="7"/>
      <c r="AC295" s="8"/>
      <c r="AD295" s="9"/>
      <c r="AE295" s="8"/>
      <c r="AF295" s="7"/>
      <c r="AG295" s="8"/>
      <c r="AH295" s="7"/>
      <c r="AI295" s="8"/>
      <c r="AJ295" s="7"/>
      <c r="AK295" s="8"/>
      <c r="AL295" s="9"/>
      <c r="AM295" s="8"/>
      <c r="AN295" s="7"/>
      <c r="AO295" s="8"/>
      <c r="AP295" s="7"/>
      <c r="AQ295" s="8"/>
      <c r="AR295" s="7"/>
      <c r="AS295" s="8"/>
      <c r="AT295" s="9"/>
      <c r="AU295" s="8"/>
      <c r="AV295" s="7">
        <v>400</v>
      </c>
      <c r="AW295" s="8"/>
      <c r="AX295" s="7"/>
      <c r="AY295" s="8"/>
      <c r="AZ295" s="7"/>
      <c r="BA295" s="8"/>
      <c r="BB295" s="9"/>
      <c r="BC295" s="8"/>
      <c r="BD295" s="7"/>
      <c r="BE295" s="8"/>
      <c r="BF295" s="7"/>
      <c r="BG295" s="8"/>
      <c r="BH295" s="7"/>
      <c r="BI295" s="8"/>
      <c r="BJ295" s="9"/>
      <c r="BK295" s="8"/>
      <c r="BL295" s="7"/>
      <c r="BM295" s="8"/>
      <c r="BN295" s="7"/>
      <c r="BO295" s="8"/>
      <c r="BP295" s="7"/>
      <c r="BQ295" s="8"/>
      <c r="BR295" s="9"/>
      <c r="BS295" s="8"/>
      <c r="BT295" s="7"/>
      <c r="BU295" s="8"/>
      <c r="BV295" s="7"/>
      <c r="BW295" s="8"/>
      <c r="BX295" s="7"/>
      <c r="BY295" s="8"/>
      <c r="BZ295" s="9"/>
      <c r="CA295" s="8"/>
      <c r="CB295" s="7"/>
      <c r="CC295" s="8"/>
      <c r="CD295" s="7"/>
      <c r="CE295" s="8"/>
      <c r="CF295" s="7"/>
      <c r="CG295" s="8"/>
      <c r="CH295" s="9"/>
      <c r="CI295" s="8"/>
      <c r="CJ295" s="7">
        <f>ROUND(H295+P295+X295+AF295+AN295+AV295+BD295+BL295+BT295+CB295,5)</f>
        <v>400</v>
      </c>
      <c r="CK295" s="8"/>
      <c r="CL295" s="7"/>
      <c r="CM295" s="8"/>
      <c r="CN295" s="7">
        <f>ROUND((CJ295-CL295),5)</f>
        <v>400</v>
      </c>
      <c r="CO295" s="8"/>
      <c r="CP295" s="9">
        <f>ROUND(IF(CL295=0, IF(CJ295=0, 0, 1), CJ295/CL295),5)</f>
        <v>1</v>
      </c>
    </row>
    <row r="296" spans="1:94" x14ac:dyDescent="0.3">
      <c r="A296" s="2"/>
      <c r="B296" s="2"/>
      <c r="C296" s="2"/>
      <c r="D296" s="2"/>
      <c r="E296" s="2" t="s">
        <v>308</v>
      </c>
      <c r="F296" s="2"/>
      <c r="G296" s="2"/>
      <c r="H296" s="7"/>
      <c r="I296" s="8"/>
      <c r="J296" s="7"/>
      <c r="K296" s="8"/>
      <c r="L296" s="7"/>
      <c r="M296" s="8"/>
      <c r="N296" s="9"/>
      <c r="O296" s="8"/>
      <c r="P296" s="7"/>
      <c r="Q296" s="8"/>
      <c r="R296" s="7"/>
      <c r="S296" s="8"/>
      <c r="T296" s="7"/>
      <c r="U296" s="8"/>
      <c r="V296" s="9"/>
      <c r="W296" s="8"/>
      <c r="X296" s="7"/>
      <c r="Y296" s="8"/>
      <c r="Z296" s="7"/>
      <c r="AA296" s="8"/>
      <c r="AB296" s="7"/>
      <c r="AC296" s="8"/>
      <c r="AD296" s="9"/>
      <c r="AE296" s="8"/>
      <c r="AF296" s="7"/>
      <c r="AG296" s="8"/>
      <c r="AH296" s="7"/>
      <c r="AI296" s="8"/>
      <c r="AJ296" s="7"/>
      <c r="AK296" s="8"/>
      <c r="AL296" s="9"/>
      <c r="AM296" s="8"/>
      <c r="AN296" s="7"/>
      <c r="AO296" s="8"/>
      <c r="AP296" s="7"/>
      <c r="AQ296" s="8"/>
      <c r="AR296" s="7"/>
      <c r="AS296" s="8"/>
      <c r="AT296" s="9"/>
      <c r="AU296" s="8"/>
      <c r="AV296" s="7"/>
      <c r="AW296" s="8"/>
      <c r="AX296" s="7"/>
      <c r="AY296" s="8"/>
      <c r="AZ296" s="7"/>
      <c r="BA296" s="8"/>
      <c r="BB296" s="9"/>
      <c r="BC296" s="8"/>
      <c r="BD296" s="7"/>
      <c r="BE296" s="8"/>
      <c r="BF296" s="7"/>
      <c r="BG296" s="8"/>
      <c r="BH296" s="7"/>
      <c r="BI296" s="8"/>
      <c r="BJ296" s="9"/>
      <c r="BK296" s="8"/>
      <c r="BL296" s="7"/>
      <c r="BM296" s="8"/>
      <c r="BN296" s="7"/>
      <c r="BO296" s="8"/>
      <c r="BP296" s="7"/>
      <c r="BQ296" s="8"/>
      <c r="BR296" s="9"/>
      <c r="BS296" s="8"/>
      <c r="BT296" s="7"/>
      <c r="BU296" s="8"/>
      <c r="BV296" s="7"/>
      <c r="BW296" s="8"/>
      <c r="BX296" s="7"/>
      <c r="BY296" s="8"/>
      <c r="BZ296" s="9"/>
      <c r="CA296" s="8"/>
      <c r="CB296" s="7"/>
      <c r="CC296" s="8"/>
      <c r="CD296" s="7"/>
      <c r="CE296" s="8"/>
      <c r="CF296" s="7"/>
      <c r="CG296" s="8"/>
      <c r="CH296" s="9"/>
      <c r="CI296" s="8"/>
      <c r="CJ296" s="7"/>
      <c r="CK296" s="8"/>
      <c r="CL296" s="7"/>
      <c r="CM296" s="8"/>
      <c r="CN296" s="7"/>
      <c r="CO296" s="8"/>
      <c r="CP296" s="9"/>
    </row>
    <row r="297" spans="1:94" x14ac:dyDescent="0.3">
      <c r="A297" s="2"/>
      <c r="B297" s="2"/>
      <c r="C297" s="2"/>
      <c r="D297" s="2"/>
      <c r="E297" s="2" t="s">
        <v>309</v>
      </c>
      <c r="F297" s="2"/>
      <c r="G297" s="2"/>
      <c r="H297" s="7">
        <v>13386.83</v>
      </c>
      <c r="I297" s="8"/>
      <c r="J297" s="7">
        <v>3570</v>
      </c>
      <c r="K297" s="8"/>
      <c r="L297" s="7">
        <f>ROUND((H297-J297),5)</f>
        <v>9816.83</v>
      </c>
      <c r="M297" s="8"/>
      <c r="N297" s="9">
        <f>ROUND(IF(J297=0, IF(H297=0, 0, 1), H297/J297),5)</f>
        <v>3.7498100000000001</v>
      </c>
      <c r="O297" s="8"/>
      <c r="P297" s="7"/>
      <c r="Q297" s="8"/>
      <c r="R297" s="7">
        <v>3130</v>
      </c>
      <c r="S297" s="8"/>
      <c r="T297" s="7">
        <f>ROUND((P297-R297),5)</f>
        <v>-3130</v>
      </c>
      <c r="U297" s="8"/>
      <c r="V297" s="9"/>
      <c r="W297" s="8"/>
      <c r="X297" s="7">
        <v>1621.8</v>
      </c>
      <c r="Y297" s="8"/>
      <c r="Z297" s="7">
        <v>3130</v>
      </c>
      <c r="AA297" s="8"/>
      <c r="AB297" s="7">
        <f>ROUND((X297-Z297),5)</f>
        <v>-1508.2</v>
      </c>
      <c r="AC297" s="8"/>
      <c r="AD297" s="9">
        <f>ROUND(IF(Z297=0, IF(X297=0, 0, 1), X297/Z297),5)</f>
        <v>0.51815</v>
      </c>
      <c r="AE297" s="8"/>
      <c r="AF297" s="7">
        <v>2499.5</v>
      </c>
      <c r="AG297" s="8"/>
      <c r="AH297" s="7">
        <v>3130</v>
      </c>
      <c r="AI297" s="8"/>
      <c r="AJ297" s="7">
        <f>ROUND((AF297-AH297),5)</f>
        <v>-630.5</v>
      </c>
      <c r="AK297" s="8"/>
      <c r="AL297" s="9">
        <f>ROUND(IF(AH297=0, IF(AF297=0, 0, 1), AF297/AH297),5)</f>
        <v>0.79856000000000005</v>
      </c>
      <c r="AM297" s="8"/>
      <c r="AN297" s="7">
        <v>1609.44</v>
      </c>
      <c r="AO297" s="8"/>
      <c r="AP297" s="7">
        <v>3130</v>
      </c>
      <c r="AQ297" s="8"/>
      <c r="AR297" s="7">
        <f>ROUND((AN297-AP297),5)</f>
        <v>-1520.56</v>
      </c>
      <c r="AS297" s="8"/>
      <c r="AT297" s="9">
        <f>ROUND(IF(AP297=0, IF(AN297=0, 0, 1), AN297/AP297),5)</f>
        <v>0.51419999999999999</v>
      </c>
      <c r="AU297" s="8"/>
      <c r="AV297" s="7"/>
      <c r="AW297" s="8"/>
      <c r="AX297" s="7">
        <v>3130</v>
      </c>
      <c r="AY297" s="8"/>
      <c r="AZ297" s="7">
        <f>ROUND((AV297-AX297),5)</f>
        <v>-3130</v>
      </c>
      <c r="BA297" s="8"/>
      <c r="BB297" s="9"/>
      <c r="BC297" s="8"/>
      <c r="BD297" s="7">
        <v>894.66</v>
      </c>
      <c r="BE297" s="8"/>
      <c r="BF297" s="7">
        <v>3130</v>
      </c>
      <c r="BG297" s="8"/>
      <c r="BH297" s="7">
        <f>ROUND((BD297-BF297),5)</f>
        <v>-2235.34</v>
      </c>
      <c r="BI297" s="8"/>
      <c r="BJ297" s="9">
        <f>ROUND(IF(BF297=0, IF(BD297=0, 0, 1), BD297/BF297),5)</f>
        <v>0.28582999999999997</v>
      </c>
      <c r="BK297" s="8"/>
      <c r="BL297" s="7">
        <v>904.62</v>
      </c>
      <c r="BM297" s="8"/>
      <c r="BN297" s="7">
        <v>3130</v>
      </c>
      <c r="BO297" s="8"/>
      <c r="BP297" s="7">
        <f>ROUND((BL297-BN297),5)</f>
        <v>-2225.38</v>
      </c>
      <c r="BQ297" s="8"/>
      <c r="BR297" s="9">
        <f>ROUND(IF(BN297=0, IF(BL297=0, 0, 1), BL297/BN297),5)</f>
        <v>0.28902</v>
      </c>
      <c r="BS297" s="8"/>
      <c r="BT297" s="7">
        <v>96809</v>
      </c>
      <c r="BU297" s="8"/>
      <c r="BV297" s="7">
        <v>3130</v>
      </c>
      <c r="BW297" s="8"/>
      <c r="BX297" s="7">
        <f>ROUND((BT297-BV297),5)</f>
        <v>93679</v>
      </c>
      <c r="BY297" s="8"/>
      <c r="BZ297" s="9">
        <f>ROUND(IF(BV297=0, IF(BT297=0, 0, 1), BT297/BV297),5)</f>
        <v>30.929390000000001</v>
      </c>
      <c r="CA297" s="8"/>
      <c r="CB297" s="7"/>
      <c r="CC297" s="8"/>
      <c r="CD297" s="7">
        <v>807.74</v>
      </c>
      <c r="CE297" s="8"/>
      <c r="CF297" s="7">
        <f>ROUND((CB297-CD297),5)</f>
        <v>-807.74</v>
      </c>
      <c r="CG297" s="8"/>
      <c r="CH297" s="9"/>
      <c r="CI297" s="8"/>
      <c r="CJ297" s="7">
        <f>ROUND(H297+P297+X297+AF297+AN297+AV297+BD297+BL297+BT297+CB297,5)</f>
        <v>117725.85</v>
      </c>
      <c r="CK297" s="8"/>
      <c r="CL297" s="7">
        <f>ROUND(J297+R297+Z297+AH297+AP297+AX297+BF297+BN297+BV297+CD297,5)</f>
        <v>29417.74</v>
      </c>
      <c r="CM297" s="8"/>
      <c r="CN297" s="7">
        <f>ROUND((CJ297-CL297),5)</f>
        <v>88308.11</v>
      </c>
      <c r="CO297" s="8"/>
      <c r="CP297" s="9">
        <f>ROUND(IF(CL297=0, IF(CJ297=0, 0, 1), CJ297/CL297),5)</f>
        <v>4.0018700000000003</v>
      </c>
    </row>
    <row r="298" spans="1:94" x14ac:dyDescent="0.3">
      <c r="A298" s="2"/>
      <c r="B298" s="2"/>
      <c r="C298" s="2"/>
      <c r="D298" s="2"/>
      <c r="E298" s="2" t="s">
        <v>310</v>
      </c>
      <c r="F298" s="2"/>
      <c r="G298" s="2"/>
      <c r="H298" s="7"/>
      <c r="I298" s="8"/>
      <c r="J298" s="7"/>
      <c r="K298" s="8"/>
      <c r="L298" s="7"/>
      <c r="M298" s="8"/>
      <c r="N298" s="9"/>
      <c r="O298" s="8"/>
      <c r="P298" s="7"/>
      <c r="Q298" s="8"/>
      <c r="R298" s="7"/>
      <c r="S298" s="8"/>
      <c r="T298" s="7"/>
      <c r="U298" s="8"/>
      <c r="V298" s="9"/>
      <c r="W298" s="8"/>
      <c r="X298" s="7"/>
      <c r="Y298" s="8"/>
      <c r="Z298" s="7"/>
      <c r="AA298" s="8"/>
      <c r="AB298" s="7"/>
      <c r="AC298" s="8"/>
      <c r="AD298" s="9"/>
      <c r="AE298" s="8"/>
      <c r="AF298" s="7"/>
      <c r="AG298" s="8"/>
      <c r="AH298" s="7"/>
      <c r="AI298" s="8"/>
      <c r="AJ298" s="7"/>
      <c r="AK298" s="8"/>
      <c r="AL298" s="9"/>
      <c r="AM298" s="8"/>
      <c r="AN298" s="7"/>
      <c r="AO298" s="8"/>
      <c r="AP298" s="7"/>
      <c r="AQ298" s="8"/>
      <c r="AR298" s="7"/>
      <c r="AS298" s="8"/>
      <c r="AT298" s="9"/>
      <c r="AU298" s="8"/>
      <c r="AV298" s="7"/>
      <c r="AW298" s="8"/>
      <c r="AX298" s="7"/>
      <c r="AY298" s="8"/>
      <c r="AZ298" s="7"/>
      <c r="BA298" s="8"/>
      <c r="BB298" s="9"/>
      <c r="BC298" s="8"/>
      <c r="BD298" s="7"/>
      <c r="BE298" s="8"/>
      <c r="BF298" s="7"/>
      <c r="BG298" s="8"/>
      <c r="BH298" s="7"/>
      <c r="BI298" s="8"/>
      <c r="BJ298" s="9"/>
      <c r="BK298" s="8"/>
      <c r="BL298" s="7"/>
      <c r="BM298" s="8"/>
      <c r="BN298" s="7"/>
      <c r="BO298" s="8"/>
      <c r="BP298" s="7"/>
      <c r="BQ298" s="8"/>
      <c r="BR298" s="9"/>
      <c r="BS298" s="8"/>
      <c r="BT298" s="7"/>
      <c r="BU298" s="8"/>
      <c r="BV298" s="7"/>
      <c r="BW298" s="8"/>
      <c r="BX298" s="7"/>
      <c r="BY298" s="8"/>
      <c r="BZ298" s="9"/>
      <c r="CA298" s="8"/>
      <c r="CB298" s="7"/>
      <c r="CC298" s="8"/>
      <c r="CD298" s="7"/>
      <c r="CE298" s="8"/>
      <c r="CF298" s="7"/>
      <c r="CG298" s="8"/>
      <c r="CH298" s="9"/>
      <c r="CI298" s="8"/>
      <c r="CJ298" s="7"/>
      <c r="CK298" s="8"/>
      <c r="CL298" s="7"/>
      <c r="CM298" s="8"/>
      <c r="CN298" s="7"/>
      <c r="CO298" s="8"/>
      <c r="CP298" s="9"/>
    </row>
    <row r="299" spans="1:94" x14ac:dyDescent="0.3">
      <c r="A299" s="2"/>
      <c r="B299" s="2"/>
      <c r="C299" s="2"/>
      <c r="D299" s="2"/>
      <c r="E299" s="2"/>
      <c r="F299" s="2" t="s">
        <v>311</v>
      </c>
      <c r="G299" s="2"/>
      <c r="H299" s="7"/>
      <c r="I299" s="8"/>
      <c r="J299" s="7"/>
      <c r="K299" s="8"/>
      <c r="L299" s="7"/>
      <c r="M299" s="8"/>
      <c r="N299" s="9"/>
      <c r="O299" s="8"/>
      <c r="P299" s="7"/>
      <c r="Q299" s="8"/>
      <c r="R299" s="7"/>
      <c r="S299" s="8"/>
      <c r="T299" s="7"/>
      <c r="U299" s="8"/>
      <c r="V299" s="9"/>
      <c r="W299" s="8"/>
      <c r="X299" s="7"/>
      <c r="Y299" s="8"/>
      <c r="Z299" s="7"/>
      <c r="AA299" s="8"/>
      <c r="AB299" s="7"/>
      <c r="AC299" s="8"/>
      <c r="AD299" s="9"/>
      <c r="AE299" s="8"/>
      <c r="AF299" s="7"/>
      <c r="AG299" s="8"/>
      <c r="AH299" s="7"/>
      <c r="AI299" s="8"/>
      <c r="AJ299" s="7"/>
      <c r="AK299" s="8"/>
      <c r="AL299" s="9"/>
      <c r="AM299" s="8"/>
      <c r="AN299" s="7"/>
      <c r="AO299" s="8"/>
      <c r="AP299" s="7"/>
      <c r="AQ299" s="8"/>
      <c r="AR299" s="7"/>
      <c r="AS299" s="8"/>
      <c r="AT299" s="9"/>
      <c r="AU299" s="8"/>
      <c r="AV299" s="7"/>
      <c r="AW299" s="8"/>
      <c r="AX299" s="7"/>
      <c r="AY299" s="8"/>
      <c r="AZ299" s="7"/>
      <c r="BA299" s="8"/>
      <c r="BB299" s="9"/>
      <c r="BC299" s="8"/>
      <c r="BD299" s="7"/>
      <c r="BE299" s="8"/>
      <c r="BF299" s="7"/>
      <c r="BG299" s="8"/>
      <c r="BH299" s="7"/>
      <c r="BI299" s="8"/>
      <c r="BJ299" s="9"/>
      <c r="BK299" s="8"/>
      <c r="BL299" s="7"/>
      <c r="BM299" s="8"/>
      <c r="BN299" s="7"/>
      <c r="BO299" s="8"/>
      <c r="BP299" s="7"/>
      <c r="BQ299" s="8"/>
      <c r="BR299" s="9"/>
      <c r="BS299" s="8"/>
      <c r="BT299" s="7">
        <v>-2.31</v>
      </c>
      <c r="BU299" s="8"/>
      <c r="BV299" s="7"/>
      <c r="BW299" s="8"/>
      <c r="BX299" s="7">
        <f>ROUND((BT299-BV299),5)</f>
        <v>-2.31</v>
      </c>
      <c r="BY299" s="8"/>
      <c r="BZ299" s="9">
        <f>ROUND(IF(BV299=0, IF(BT299=0, 0, 1), BT299/BV299),5)</f>
        <v>1</v>
      </c>
      <c r="CA299" s="8"/>
      <c r="CB299" s="7"/>
      <c r="CC299" s="8"/>
      <c r="CD299" s="7"/>
      <c r="CE299" s="8"/>
      <c r="CF299" s="7"/>
      <c r="CG299" s="8"/>
      <c r="CH299" s="9"/>
      <c r="CI299" s="8"/>
      <c r="CJ299" s="7">
        <f>ROUND(H299+P299+X299+AF299+AN299+AV299+BD299+BL299+BT299+CB299,5)</f>
        <v>-2.31</v>
      </c>
      <c r="CK299" s="8"/>
      <c r="CL299" s="7"/>
      <c r="CM299" s="8"/>
      <c r="CN299" s="7">
        <f>ROUND((CJ299-CL299),5)</f>
        <v>-2.31</v>
      </c>
      <c r="CO299" s="8"/>
      <c r="CP299" s="9">
        <f>ROUND(IF(CL299=0, IF(CJ299=0, 0, 1), CJ299/CL299),5)</f>
        <v>1</v>
      </c>
    </row>
    <row r="300" spans="1:94" ht="15" thickBot="1" x14ac:dyDescent="0.35">
      <c r="A300" s="2"/>
      <c r="B300" s="2"/>
      <c r="C300" s="2"/>
      <c r="D300" s="2"/>
      <c r="E300" s="2"/>
      <c r="F300" s="2" t="s">
        <v>312</v>
      </c>
      <c r="G300" s="2"/>
      <c r="H300" s="10">
        <v>1285.55</v>
      </c>
      <c r="I300" s="8"/>
      <c r="J300" s="10">
        <v>500</v>
      </c>
      <c r="K300" s="8"/>
      <c r="L300" s="10">
        <f>ROUND((H300-J300),5)</f>
        <v>785.55</v>
      </c>
      <c r="M300" s="8"/>
      <c r="N300" s="11">
        <f>ROUND(IF(J300=0, IF(H300=0, 0, 1), H300/J300),5)</f>
        <v>2.5710999999999999</v>
      </c>
      <c r="O300" s="8"/>
      <c r="P300" s="10"/>
      <c r="Q300" s="8"/>
      <c r="R300" s="10">
        <v>465</v>
      </c>
      <c r="S300" s="8"/>
      <c r="T300" s="10">
        <f>ROUND((P300-R300),5)</f>
        <v>-465</v>
      </c>
      <c r="U300" s="8"/>
      <c r="V300" s="11"/>
      <c r="W300" s="8"/>
      <c r="X300" s="10">
        <v>225.78</v>
      </c>
      <c r="Y300" s="8"/>
      <c r="Z300" s="10">
        <v>465</v>
      </c>
      <c r="AA300" s="8"/>
      <c r="AB300" s="10">
        <f>ROUND((X300-Z300),5)</f>
        <v>-239.22</v>
      </c>
      <c r="AC300" s="8"/>
      <c r="AD300" s="11">
        <f>ROUND(IF(Z300=0, IF(X300=0, 0, 1), X300/Z300),5)</f>
        <v>0.48554999999999998</v>
      </c>
      <c r="AE300" s="8"/>
      <c r="AF300" s="10">
        <v>476.12</v>
      </c>
      <c r="AG300" s="8"/>
      <c r="AH300" s="10">
        <v>460</v>
      </c>
      <c r="AI300" s="8"/>
      <c r="AJ300" s="10">
        <f>ROUND((AF300-AH300),5)</f>
        <v>16.12</v>
      </c>
      <c r="AK300" s="8"/>
      <c r="AL300" s="11">
        <f>ROUND(IF(AH300=0, IF(AF300=0, 0, 1), AF300/AH300),5)</f>
        <v>1.03504</v>
      </c>
      <c r="AM300" s="8"/>
      <c r="AN300" s="10">
        <v>238</v>
      </c>
      <c r="AO300" s="8"/>
      <c r="AP300" s="10">
        <v>460</v>
      </c>
      <c r="AQ300" s="8"/>
      <c r="AR300" s="10">
        <f>ROUND((AN300-AP300),5)</f>
        <v>-222</v>
      </c>
      <c r="AS300" s="8"/>
      <c r="AT300" s="11">
        <f>ROUND(IF(AP300=0, IF(AN300=0, 0, 1), AN300/AP300),5)</f>
        <v>0.51739000000000002</v>
      </c>
      <c r="AU300" s="8"/>
      <c r="AV300" s="10"/>
      <c r="AW300" s="8"/>
      <c r="AX300" s="10">
        <v>450</v>
      </c>
      <c r="AY300" s="8"/>
      <c r="AZ300" s="10">
        <f>ROUND((AV300-AX300),5)</f>
        <v>-450</v>
      </c>
      <c r="BA300" s="8"/>
      <c r="BB300" s="11"/>
      <c r="BC300" s="8"/>
      <c r="BD300" s="10">
        <v>233.38</v>
      </c>
      <c r="BE300" s="8"/>
      <c r="BF300" s="10">
        <v>450</v>
      </c>
      <c r="BG300" s="8"/>
      <c r="BH300" s="10">
        <f>ROUND((BD300-BF300),5)</f>
        <v>-216.62</v>
      </c>
      <c r="BI300" s="8"/>
      <c r="BJ300" s="11">
        <f>ROUND(IF(BF300=0, IF(BD300=0, 0, 1), BD300/BF300),5)</f>
        <v>0.51861999999999997</v>
      </c>
      <c r="BK300" s="8"/>
      <c r="BL300" s="10">
        <v>223.42</v>
      </c>
      <c r="BM300" s="8"/>
      <c r="BN300" s="10">
        <v>450</v>
      </c>
      <c r="BO300" s="8"/>
      <c r="BP300" s="10">
        <f>ROUND((BL300-BN300),5)</f>
        <v>-226.58</v>
      </c>
      <c r="BQ300" s="8"/>
      <c r="BR300" s="11">
        <f>ROUND(IF(BN300=0, IF(BL300=0, 0, 1), BL300/BN300),5)</f>
        <v>0.49648999999999999</v>
      </c>
      <c r="BS300" s="8"/>
      <c r="BT300" s="10">
        <v>15597.54</v>
      </c>
      <c r="BU300" s="8"/>
      <c r="BV300" s="10">
        <v>450</v>
      </c>
      <c r="BW300" s="8"/>
      <c r="BX300" s="10">
        <f>ROUND((BT300-BV300),5)</f>
        <v>15147.54</v>
      </c>
      <c r="BY300" s="8"/>
      <c r="BZ300" s="11">
        <f>ROUND(IF(BV300=0, IF(BT300=0, 0, 1), BT300/BV300),5)</f>
        <v>34.661200000000001</v>
      </c>
      <c r="CA300" s="8"/>
      <c r="CB300" s="10"/>
      <c r="CC300" s="8"/>
      <c r="CD300" s="10">
        <v>116.13</v>
      </c>
      <c r="CE300" s="8"/>
      <c r="CF300" s="10">
        <f>ROUND((CB300-CD300),5)</f>
        <v>-116.13</v>
      </c>
      <c r="CG300" s="8"/>
      <c r="CH300" s="11"/>
      <c r="CI300" s="8"/>
      <c r="CJ300" s="10">
        <f>ROUND(H300+P300+X300+AF300+AN300+AV300+BD300+BL300+BT300+CB300,5)</f>
        <v>18279.79</v>
      </c>
      <c r="CK300" s="8"/>
      <c r="CL300" s="10">
        <f>ROUND(J300+R300+Z300+AH300+AP300+AX300+BF300+BN300+BV300+CD300,5)</f>
        <v>4266.13</v>
      </c>
      <c r="CM300" s="8"/>
      <c r="CN300" s="10">
        <f>ROUND((CJ300-CL300),5)</f>
        <v>14013.66</v>
      </c>
      <c r="CO300" s="8"/>
      <c r="CP300" s="11">
        <f>ROUND(IF(CL300=0, IF(CJ300=0, 0, 1), CJ300/CL300),5)</f>
        <v>4.2848600000000001</v>
      </c>
    </row>
    <row r="301" spans="1:94" x14ac:dyDescent="0.3">
      <c r="A301" s="2"/>
      <c r="B301" s="2"/>
      <c r="C301" s="2"/>
      <c r="D301" s="2"/>
      <c r="E301" s="2" t="s">
        <v>313</v>
      </c>
      <c r="F301" s="2"/>
      <c r="G301" s="2"/>
      <c r="H301" s="7">
        <f>ROUND(SUM(H298:H300),5)</f>
        <v>1285.55</v>
      </c>
      <c r="I301" s="8"/>
      <c r="J301" s="7">
        <f>ROUND(SUM(J298:J300),5)</f>
        <v>500</v>
      </c>
      <c r="K301" s="8"/>
      <c r="L301" s="7">
        <f>ROUND((H301-J301),5)</f>
        <v>785.55</v>
      </c>
      <c r="M301" s="8"/>
      <c r="N301" s="9">
        <f>ROUND(IF(J301=0, IF(H301=0, 0, 1), H301/J301),5)</f>
        <v>2.5710999999999999</v>
      </c>
      <c r="O301" s="8"/>
      <c r="P301" s="7"/>
      <c r="Q301" s="8"/>
      <c r="R301" s="7">
        <f>ROUND(SUM(R298:R300),5)</f>
        <v>465</v>
      </c>
      <c r="S301" s="8"/>
      <c r="T301" s="7">
        <f>ROUND((P301-R301),5)</f>
        <v>-465</v>
      </c>
      <c r="U301" s="8"/>
      <c r="V301" s="9"/>
      <c r="W301" s="8"/>
      <c r="X301" s="7">
        <f>ROUND(SUM(X298:X300),5)</f>
        <v>225.78</v>
      </c>
      <c r="Y301" s="8"/>
      <c r="Z301" s="7">
        <f>ROUND(SUM(Z298:Z300),5)</f>
        <v>465</v>
      </c>
      <c r="AA301" s="8"/>
      <c r="AB301" s="7">
        <f>ROUND((X301-Z301),5)</f>
        <v>-239.22</v>
      </c>
      <c r="AC301" s="8"/>
      <c r="AD301" s="9">
        <f>ROUND(IF(Z301=0, IF(X301=0, 0, 1), X301/Z301),5)</f>
        <v>0.48554999999999998</v>
      </c>
      <c r="AE301" s="8"/>
      <c r="AF301" s="7">
        <f>ROUND(SUM(AF298:AF300),5)</f>
        <v>476.12</v>
      </c>
      <c r="AG301" s="8"/>
      <c r="AH301" s="7">
        <f>ROUND(SUM(AH298:AH300),5)</f>
        <v>460</v>
      </c>
      <c r="AI301" s="8"/>
      <c r="AJ301" s="7">
        <f>ROUND((AF301-AH301),5)</f>
        <v>16.12</v>
      </c>
      <c r="AK301" s="8"/>
      <c r="AL301" s="9">
        <f>ROUND(IF(AH301=0, IF(AF301=0, 0, 1), AF301/AH301),5)</f>
        <v>1.03504</v>
      </c>
      <c r="AM301" s="8"/>
      <c r="AN301" s="7">
        <f>ROUND(SUM(AN298:AN300),5)</f>
        <v>238</v>
      </c>
      <c r="AO301" s="8"/>
      <c r="AP301" s="7">
        <f>ROUND(SUM(AP298:AP300),5)</f>
        <v>460</v>
      </c>
      <c r="AQ301" s="8"/>
      <c r="AR301" s="7">
        <f>ROUND((AN301-AP301),5)</f>
        <v>-222</v>
      </c>
      <c r="AS301" s="8"/>
      <c r="AT301" s="9">
        <f>ROUND(IF(AP301=0, IF(AN301=0, 0, 1), AN301/AP301),5)</f>
        <v>0.51739000000000002</v>
      </c>
      <c r="AU301" s="8"/>
      <c r="AV301" s="7"/>
      <c r="AW301" s="8"/>
      <c r="AX301" s="7">
        <f>ROUND(SUM(AX298:AX300),5)</f>
        <v>450</v>
      </c>
      <c r="AY301" s="8"/>
      <c r="AZ301" s="7">
        <f>ROUND((AV301-AX301),5)</f>
        <v>-450</v>
      </c>
      <c r="BA301" s="8"/>
      <c r="BB301" s="9"/>
      <c r="BC301" s="8"/>
      <c r="BD301" s="7">
        <f>ROUND(SUM(BD298:BD300),5)</f>
        <v>233.38</v>
      </c>
      <c r="BE301" s="8"/>
      <c r="BF301" s="7">
        <f>ROUND(SUM(BF298:BF300),5)</f>
        <v>450</v>
      </c>
      <c r="BG301" s="8"/>
      <c r="BH301" s="7">
        <f>ROUND((BD301-BF301),5)</f>
        <v>-216.62</v>
      </c>
      <c r="BI301" s="8"/>
      <c r="BJ301" s="9">
        <f>ROUND(IF(BF301=0, IF(BD301=0, 0, 1), BD301/BF301),5)</f>
        <v>0.51861999999999997</v>
      </c>
      <c r="BK301" s="8"/>
      <c r="BL301" s="7">
        <f>ROUND(SUM(BL298:BL300),5)</f>
        <v>223.42</v>
      </c>
      <c r="BM301" s="8"/>
      <c r="BN301" s="7">
        <f>ROUND(SUM(BN298:BN300),5)</f>
        <v>450</v>
      </c>
      <c r="BO301" s="8"/>
      <c r="BP301" s="7">
        <f>ROUND((BL301-BN301),5)</f>
        <v>-226.58</v>
      </c>
      <c r="BQ301" s="8"/>
      <c r="BR301" s="9">
        <f>ROUND(IF(BN301=0, IF(BL301=0, 0, 1), BL301/BN301),5)</f>
        <v>0.49648999999999999</v>
      </c>
      <c r="BS301" s="8"/>
      <c r="BT301" s="7">
        <f>ROUND(SUM(BT298:BT300),5)</f>
        <v>15595.23</v>
      </c>
      <c r="BU301" s="8"/>
      <c r="BV301" s="7">
        <f>ROUND(SUM(BV298:BV300),5)</f>
        <v>450</v>
      </c>
      <c r="BW301" s="8"/>
      <c r="BX301" s="7">
        <f>ROUND((BT301-BV301),5)</f>
        <v>15145.23</v>
      </c>
      <c r="BY301" s="8"/>
      <c r="BZ301" s="9">
        <f>ROUND(IF(BV301=0, IF(BT301=0, 0, 1), BT301/BV301),5)</f>
        <v>34.65607</v>
      </c>
      <c r="CA301" s="8"/>
      <c r="CB301" s="7"/>
      <c r="CC301" s="8"/>
      <c r="CD301" s="7">
        <f>ROUND(SUM(CD298:CD300),5)</f>
        <v>116.13</v>
      </c>
      <c r="CE301" s="8"/>
      <c r="CF301" s="7">
        <f>ROUND((CB301-CD301),5)</f>
        <v>-116.13</v>
      </c>
      <c r="CG301" s="8"/>
      <c r="CH301" s="9"/>
      <c r="CI301" s="8"/>
      <c r="CJ301" s="7">
        <f>ROUND(H301+P301+X301+AF301+AN301+AV301+BD301+BL301+BT301+CB301,5)</f>
        <v>18277.48</v>
      </c>
      <c r="CK301" s="8"/>
      <c r="CL301" s="7">
        <f>ROUND(J301+R301+Z301+AH301+AP301+AX301+BF301+BN301+BV301+CD301,5)</f>
        <v>4266.13</v>
      </c>
      <c r="CM301" s="8"/>
      <c r="CN301" s="7">
        <f>ROUND((CJ301-CL301),5)</f>
        <v>14011.35</v>
      </c>
      <c r="CO301" s="8"/>
      <c r="CP301" s="9">
        <f>ROUND(IF(CL301=0, IF(CJ301=0, 0, 1), CJ301/CL301),5)</f>
        <v>4.2843200000000001</v>
      </c>
    </row>
    <row r="302" spans="1:94" ht="28.8" customHeight="1" x14ac:dyDescent="0.3">
      <c r="A302" s="2"/>
      <c r="B302" s="2"/>
      <c r="C302" s="2"/>
      <c r="D302" s="2"/>
      <c r="E302" s="2" t="s">
        <v>314</v>
      </c>
      <c r="F302" s="2"/>
      <c r="G302" s="2"/>
      <c r="H302" s="7">
        <v>597</v>
      </c>
      <c r="I302" s="8"/>
      <c r="J302" s="7"/>
      <c r="K302" s="8"/>
      <c r="L302" s="7"/>
      <c r="M302" s="8"/>
      <c r="N302" s="9"/>
      <c r="O302" s="8"/>
      <c r="P302" s="7"/>
      <c r="Q302" s="8"/>
      <c r="R302" s="7"/>
      <c r="S302" s="8"/>
      <c r="T302" s="7"/>
      <c r="U302" s="8"/>
      <c r="V302" s="9"/>
      <c r="W302" s="8"/>
      <c r="X302" s="7"/>
      <c r="Y302" s="8"/>
      <c r="Z302" s="7"/>
      <c r="AA302" s="8"/>
      <c r="AB302" s="7"/>
      <c r="AC302" s="8"/>
      <c r="AD302" s="9"/>
      <c r="AE302" s="8"/>
      <c r="AF302" s="7"/>
      <c r="AG302" s="8"/>
      <c r="AH302" s="7"/>
      <c r="AI302" s="8"/>
      <c r="AJ302" s="7"/>
      <c r="AK302" s="8"/>
      <c r="AL302" s="9"/>
      <c r="AM302" s="8"/>
      <c r="AN302" s="7"/>
      <c r="AO302" s="8"/>
      <c r="AP302" s="7"/>
      <c r="AQ302" s="8"/>
      <c r="AR302" s="7"/>
      <c r="AS302" s="8"/>
      <c r="AT302" s="9"/>
      <c r="AU302" s="8"/>
      <c r="AV302" s="7"/>
      <c r="AW302" s="8"/>
      <c r="AX302" s="7"/>
      <c r="AY302" s="8"/>
      <c r="AZ302" s="7"/>
      <c r="BA302" s="8"/>
      <c r="BB302" s="9"/>
      <c r="BC302" s="8"/>
      <c r="BD302" s="7"/>
      <c r="BE302" s="8"/>
      <c r="BF302" s="7"/>
      <c r="BG302" s="8"/>
      <c r="BH302" s="7"/>
      <c r="BI302" s="8"/>
      <c r="BJ302" s="9"/>
      <c r="BK302" s="8"/>
      <c r="BL302" s="7"/>
      <c r="BM302" s="8"/>
      <c r="BN302" s="7"/>
      <c r="BO302" s="8"/>
      <c r="BP302" s="7"/>
      <c r="BQ302" s="8"/>
      <c r="BR302" s="9"/>
      <c r="BS302" s="8"/>
      <c r="BT302" s="7"/>
      <c r="BU302" s="8"/>
      <c r="BV302" s="7"/>
      <c r="BW302" s="8"/>
      <c r="BX302" s="7"/>
      <c r="BY302" s="8"/>
      <c r="BZ302" s="9"/>
      <c r="CA302" s="8"/>
      <c r="CB302" s="7"/>
      <c r="CC302" s="8"/>
      <c r="CD302" s="7"/>
      <c r="CE302" s="8"/>
      <c r="CF302" s="7"/>
      <c r="CG302" s="8"/>
      <c r="CH302" s="9"/>
      <c r="CI302" s="8"/>
      <c r="CJ302" s="7">
        <f>ROUND(H302+P302+X302+AF302+AN302+AV302+BD302+BL302+BT302+CB302,5)</f>
        <v>597</v>
      </c>
      <c r="CK302" s="8"/>
      <c r="CL302" s="7"/>
      <c r="CM302" s="8"/>
      <c r="CN302" s="7">
        <f>ROUND((CJ302-CL302),5)</f>
        <v>597</v>
      </c>
      <c r="CO302" s="8"/>
      <c r="CP302" s="9">
        <f>ROUND(IF(CL302=0, IF(CJ302=0, 0, 1), CJ302/CL302),5)</f>
        <v>1</v>
      </c>
    </row>
    <row r="303" spans="1:94" x14ac:dyDescent="0.3">
      <c r="A303" s="2"/>
      <c r="B303" s="2"/>
      <c r="C303" s="2"/>
      <c r="D303" s="2"/>
      <c r="E303" s="2" t="s">
        <v>315</v>
      </c>
      <c r="F303" s="2"/>
      <c r="G303" s="2"/>
      <c r="H303" s="7"/>
      <c r="I303" s="8"/>
      <c r="J303" s="7"/>
      <c r="K303" s="8"/>
      <c r="L303" s="7"/>
      <c r="M303" s="8"/>
      <c r="N303" s="9"/>
      <c r="O303" s="8"/>
      <c r="P303" s="7"/>
      <c r="Q303" s="8"/>
      <c r="R303" s="7"/>
      <c r="S303" s="8"/>
      <c r="T303" s="7"/>
      <c r="U303" s="8"/>
      <c r="V303" s="9"/>
      <c r="W303" s="8"/>
      <c r="X303" s="7"/>
      <c r="Y303" s="8"/>
      <c r="Z303" s="7"/>
      <c r="AA303" s="8"/>
      <c r="AB303" s="7"/>
      <c r="AC303" s="8"/>
      <c r="AD303" s="9"/>
      <c r="AE303" s="8"/>
      <c r="AF303" s="7"/>
      <c r="AG303" s="8"/>
      <c r="AH303" s="7"/>
      <c r="AI303" s="8"/>
      <c r="AJ303" s="7"/>
      <c r="AK303" s="8"/>
      <c r="AL303" s="9"/>
      <c r="AM303" s="8"/>
      <c r="AN303" s="7"/>
      <c r="AO303" s="8"/>
      <c r="AP303" s="7"/>
      <c r="AQ303" s="8"/>
      <c r="AR303" s="7"/>
      <c r="AS303" s="8"/>
      <c r="AT303" s="9"/>
      <c r="AU303" s="8"/>
      <c r="AV303" s="7"/>
      <c r="AW303" s="8"/>
      <c r="AX303" s="7"/>
      <c r="AY303" s="8"/>
      <c r="AZ303" s="7"/>
      <c r="BA303" s="8"/>
      <c r="BB303" s="9"/>
      <c r="BC303" s="8"/>
      <c r="BD303" s="7"/>
      <c r="BE303" s="8"/>
      <c r="BF303" s="7"/>
      <c r="BG303" s="8"/>
      <c r="BH303" s="7"/>
      <c r="BI303" s="8"/>
      <c r="BJ303" s="9"/>
      <c r="BK303" s="8"/>
      <c r="BL303" s="7"/>
      <c r="BM303" s="8"/>
      <c r="BN303" s="7"/>
      <c r="BO303" s="8"/>
      <c r="BP303" s="7"/>
      <c r="BQ303" s="8"/>
      <c r="BR303" s="9"/>
      <c r="BS303" s="8"/>
      <c r="BT303" s="7"/>
      <c r="BU303" s="8"/>
      <c r="BV303" s="7"/>
      <c r="BW303" s="8"/>
      <c r="BX303" s="7"/>
      <c r="BY303" s="8"/>
      <c r="BZ303" s="9"/>
      <c r="CA303" s="8"/>
      <c r="CB303" s="7"/>
      <c r="CC303" s="8"/>
      <c r="CD303" s="7"/>
      <c r="CE303" s="8"/>
      <c r="CF303" s="7"/>
      <c r="CG303" s="8"/>
      <c r="CH303" s="9"/>
      <c r="CI303" s="8"/>
      <c r="CJ303" s="7"/>
      <c r="CK303" s="8"/>
      <c r="CL303" s="7"/>
      <c r="CM303" s="8"/>
      <c r="CN303" s="7"/>
      <c r="CO303" s="8"/>
      <c r="CP303" s="9"/>
    </row>
    <row r="304" spans="1:94" x14ac:dyDescent="0.3">
      <c r="A304" s="2"/>
      <c r="B304" s="2"/>
      <c r="C304" s="2"/>
      <c r="D304" s="2"/>
      <c r="E304" s="2" t="s">
        <v>316</v>
      </c>
      <c r="F304" s="2"/>
      <c r="G304" s="2"/>
      <c r="H304" s="7"/>
      <c r="I304" s="8"/>
      <c r="J304" s="7"/>
      <c r="K304" s="8"/>
      <c r="L304" s="7"/>
      <c r="M304" s="8"/>
      <c r="N304" s="9"/>
      <c r="O304" s="8"/>
      <c r="P304" s="7"/>
      <c r="Q304" s="8"/>
      <c r="R304" s="7"/>
      <c r="S304" s="8"/>
      <c r="T304" s="7"/>
      <c r="U304" s="8"/>
      <c r="V304" s="9"/>
      <c r="W304" s="8"/>
      <c r="X304" s="7"/>
      <c r="Y304" s="8"/>
      <c r="Z304" s="7"/>
      <c r="AA304" s="8"/>
      <c r="AB304" s="7"/>
      <c r="AC304" s="8"/>
      <c r="AD304" s="9"/>
      <c r="AE304" s="8"/>
      <c r="AF304" s="7"/>
      <c r="AG304" s="8"/>
      <c r="AH304" s="7"/>
      <c r="AI304" s="8"/>
      <c r="AJ304" s="7"/>
      <c r="AK304" s="8"/>
      <c r="AL304" s="9"/>
      <c r="AM304" s="8"/>
      <c r="AN304" s="7"/>
      <c r="AO304" s="8"/>
      <c r="AP304" s="7"/>
      <c r="AQ304" s="8"/>
      <c r="AR304" s="7"/>
      <c r="AS304" s="8"/>
      <c r="AT304" s="9"/>
      <c r="AU304" s="8"/>
      <c r="AV304" s="7"/>
      <c r="AW304" s="8"/>
      <c r="AX304" s="7"/>
      <c r="AY304" s="8"/>
      <c r="AZ304" s="7"/>
      <c r="BA304" s="8"/>
      <c r="BB304" s="9"/>
      <c r="BC304" s="8"/>
      <c r="BD304" s="7"/>
      <c r="BE304" s="8"/>
      <c r="BF304" s="7"/>
      <c r="BG304" s="8"/>
      <c r="BH304" s="7"/>
      <c r="BI304" s="8"/>
      <c r="BJ304" s="9"/>
      <c r="BK304" s="8"/>
      <c r="BL304" s="7"/>
      <c r="BM304" s="8"/>
      <c r="BN304" s="7"/>
      <c r="BO304" s="8"/>
      <c r="BP304" s="7"/>
      <c r="BQ304" s="8"/>
      <c r="BR304" s="9"/>
      <c r="BS304" s="8"/>
      <c r="BT304" s="7"/>
      <c r="BU304" s="8"/>
      <c r="BV304" s="7"/>
      <c r="BW304" s="8"/>
      <c r="BX304" s="7"/>
      <c r="BY304" s="8"/>
      <c r="BZ304" s="9"/>
      <c r="CA304" s="8"/>
      <c r="CB304" s="7"/>
      <c r="CC304" s="8"/>
      <c r="CD304" s="7"/>
      <c r="CE304" s="8"/>
      <c r="CF304" s="7"/>
      <c r="CG304" s="8"/>
      <c r="CH304" s="9"/>
      <c r="CI304" s="8"/>
      <c r="CJ304" s="7"/>
      <c r="CK304" s="8"/>
      <c r="CL304" s="7"/>
      <c r="CM304" s="8"/>
      <c r="CN304" s="7"/>
      <c r="CO304" s="8"/>
      <c r="CP304" s="9"/>
    </row>
    <row r="305" spans="1:94" x14ac:dyDescent="0.3">
      <c r="A305" s="2"/>
      <c r="B305" s="2"/>
      <c r="C305" s="2"/>
      <c r="D305" s="2"/>
      <c r="E305" s="2" t="s">
        <v>317</v>
      </c>
      <c r="F305" s="2"/>
      <c r="G305" s="2"/>
      <c r="H305" s="7"/>
      <c r="I305" s="8"/>
      <c r="J305" s="7"/>
      <c r="K305" s="8"/>
      <c r="L305" s="7"/>
      <c r="M305" s="8"/>
      <c r="N305" s="9"/>
      <c r="O305" s="8"/>
      <c r="P305" s="7"/>
      <c r="Q305" s="8"/>
      <c r="R305" s="7"/>
      <c r="S305" s="8"/>
      <c r="T305" s="7"/>
      <c r="U305" s="8"/>
      <c r="V305" s="9"/>
      <c r="W305" s="8"/>
      <c r="X305" s="7"/>
      <c r="Y305" s="8"/>
      <c r="Z305" s="7"/>
      <c r="AA305" s="8"/>
      <c r="AB305" s="7"/>
      <c r="AC305" s="8"/>
      <c r="AD305" s="9"/>
      <c r="AE305" s="8"/>
      <c r="AF305" s="7"/>
      <c r="AG305" s="8"/>
      <c r="AH305" s="7"/>
      <c r="AI305" s="8"/>
      <c r="AJ305" s="7"/>
      <c r="AK305" s="8"/>
      <c r="AL305" s="9"/>
      <c r="AM305" s="8"/>
      <c r="AN305" s="7"/>
      <c r="AO305" s="8"/>
      <c r="AP305" s="7"/>
      <c r="AQ305" s="8"/>
      <c r="AR305" s="7"/>
      <c r="AS305" s="8"/>
      <c r="AT305" s="9"/>
      <c r="AU305" s="8"/>
      <c r="AV305" s="7"/>
      <c r="AW305" s="8"/>
      <c r="AX305" s="7"/>
      <c r="AY305" s="8"/>
      <c r="AZ305" s="7"/>
      <c r="BA305" s="8"/>
      <c r="BB305" s="9"/>
      <c r="BC305" s="8"/>
      <c r="BD305" s="7"/>
      <c r="BE305" s="8"/>
      <c r="BF305" s="7"/>
      <c r="BG305" s="8"/>
      <c r="BH305" s="7"/>
      <c r="BI305" s="8"/>
      <c r="BJ305" s="9"/>
      <c r="BK305" s="8"/>
      <c r="BL305" s="7"/>
      <c r="BM305" s="8"/>
      <c r="BN305" s="7"/>
      <c r="BO305" s="8"/>
      <c r="BP305" s="7"/>
      <c r="BQ305" s="8"/>
      <c r="BR305" s="9"/>
      <c r="BS305" s="8"/>
      <c r="BT305" s="7"/>
      <c r="BU305" s="8"/>
      <c r="BV305" s="7"/>
      <c r="BW305" s="8"/>
      <c r="BX305" s="7"/>
      <c r="BY305" s="8"/>
      <c r="BZ305" s="9"/>
      <c r="CA305" s="8"/>
      <c r="CB305" s="7"/>
      <c r="CC305" s="8"/>
      <c r="CD305" s="7"/>
      <c r="CE305" s="8"/>
      <c r="CF305" s="7"/>
      <c r="CG305" s="8"/>
      <c r="CH305" s="9"/>
      <c r="CI305" s="8"/>
      <c r="CJ305" s="7"/>
      <c r="CK305" s="8"/>
      <c r="CL305" s="7"/>
      <c r="CM305" s="8"/>
      <c r="CN305" s="7"/>
      <c r="CO305" s="8"/>
      <c r="CP305" s="9"/>
    </row>
    <row r="306" spans="1:94" x14ac:dyDescent="0.3">
      <c r="A306" s="2"/>
      <c r="B306" s="2"/>
      <c r="C306" s="2"/>
      <c r="D306" s="2"/>
      <c r="E306" s="2" t="s">
        <v>318</v>
      </c>
      <c r="F306" s="2"/>
      <c r="G306" s="2"/>
      <c r="H306" s="7"/>
      <c r="I306" s="8"/>
      <c r="J306" s="7"/>
      <c r="K306" s="8"/>
      <c r="L306" s="7"/>
      <c r="M306" s="8"/>
      <c r="N306" s="9"/>
      <c r="O306" s="8"/>
      <c r="P306" s="7"/>
      <c r="Q306" s="8"/>
      <c r="R306" s="7"/>
      <c r="S306" s="8"/>
      <c r="T306" s="7"/>
      <c r="U306" s="8"/>
      <c r="V306" s="9"/>
      <c r="W306" s="8"/>
      <c r="X306" s="7"/>
      <c r="Y306" s="8"/>
      <c r="Z306" s="7"/>
      <c r="AA306" s="8"/>
      <c r="AB306" s="7"/>
      <c r="AC306" s="8"/>
      <c r="AD306" s="9"/>
      <c r="AE306" s="8"/>
      <c r="AF306" s="7"/>
      <c r="AG306" s="8"/>
      <c r="AH306" s="7"/>
      <c r="AI306" s="8"/>
      <c r="AJ306" s="7"/>
      <c r="AK306" s="8"/>
      <c r="AL306" s="9"/>
      <c r="AM306" s="8"/>
      <c r="AN306" s="7"/>
      <c r="AO306" s="8"/>
      <c r="AP306" s="7"/>
      <c r="AQ306" s="8"/>
      <c r="AR306" s="7"/>
      <c r="AS306" s="8"/>
      <c r="AT306" s="9"/>
      <c r="AU306" s="8"/>
      <c r="AV306" s="7"/>
      <c r="AW306" s="8"/>
      <c r="AX306" s="7"/>
      <c r="AY306" s="8"/>
      <c r="AZ306" s="7"/>
      <c r="BA306" s="8"/>
      <c r="BB306" s="9"/>
      <c r="BC306" s="8"/>
      <c r="BD306" s="7"/>
      <c r="BE306" s="8"/>
      <c r="BF306" s="7"/>
      <c r="BG306" s="8"/>
      <c r="BH306" s="7"/>
      <c r="BI306" s="8"/>
      <c r="BJ306" s="9"/>
      <c r="BK306" s="8"/>
      <c r="BL306" s="7"/>
      <c r="BM306" s="8"/>
      <c r="BN306" s="7"/>
      <c r="BO306" s="8"/>
      <c r="BP306" s="7"/>
      <c r="BQ306" s="8"/>
      <c r="BR306" s="9"/>
      <c r="BS306" s="8"/>
      <c r="BT306" s="7"/>
      <c r="BU306" s="8"/>
      <c r="BV306" s="7"/>
      <c r="BW306" s="8"/>
      <c r="BX306" s="7"/>
      <c r="BY306" s="8"/>
      <c r="BZ306" s="9"/>
      <c r="CA306" s="8"/>
      <c r="CB306" s="7"/>
      <c r="CC306" s="8"/>
      <c r="CD306" s="7"/>
      <c r="CE306" s="8"/>
      <c r="CF306" s="7"/>
      <c r="CG306" s="8"/>
      <c r="CH306" s="9"/>
      <c r="CI306" s="8"/>
      <c r="CJ306" s="7"/>
      <c r="CK306" s="8"/>
      <c r="CL306" s="7"/>
      <c r="CM306" s="8"/>
      <c r="CN306" s="7"/>
      <c r="CO306" s="8"/>
      <c r="CP306" s="9"/>
    </row>
    <row r="307" spans="1:94" x14ac:dyDescent="0.3">
      <c r="A307" s="2"/>
      <c r="B307" s="2"/>
      <c r="C307" s="2"/>
      <c r="D307" s="2"/>
      <c r="E307" s="2" t="s">
        <v>319</v>
      </c>
      <c r="F307" s="2"/>
      <c r="G307" s="2"/>
      <c r="H307" s="7"/>
      <c r="I307" s="8"/>
      <c r="J307" s="7"/>
      <c r="K307" s="8"/>
      <c r="L307" s="7"/>
      <c r="M307" s="8"/>
      <c r="N307" s="9"/>
      <c r="O307" s="8"/>
      <c r="P307" s="7"/>
      <c r="Q307" s="8"/>
      <c r="R307" s="7"/>
      <c r="S307" s="8"/>
      <c r="T307" s="7"/>
      <c r="U307" s="8"/>
      <c r="V307" s="9"/>
      <c r="W307" s="8"/>
      <c r="X307" s="7"/>
      <c r="Y307" s="8"/>
      <c r="Z307" s="7"/>
      <c r="AA307" s="8"/>
      <c r="AB307" s="7"/>
      <c r="AC307" s="8"/>
      <c r="AD307" s="9"/>
      <c r="AE307" s="8"/>
      <c r="AF307" s="7"/>
      <c r="AG307" s="8"/>
      <c r="AH307" s="7"/>
      <c r="AI307" s="8"/>
      <c r="AJ307" s="7"/>
      <c r="AK307" s="8"/>
      <c r="AL307" s="9"/>
      <c r="AM307" s="8"/>
      <c r="AN307" s="7"/>
      <c r="AO307" s="8"/>
      <c r="AP307" s="7"/>
      <c r="AQ307" s="8"/>
      <c r="AR307" s="7"/>
      <c r="AS307" s="8"/>
      <c r="AT307" s="9"/>
      <c r="AU307" s="8"/>
      <c r="AV307" s="7"/>
      <c r="AW307" s="8"/>
      <c r="AX307" s="7"/>
      <c r="AY307" s="8"/>
      <c r="AZ307" s="7"/>
      <c r="BA307" s="8"/>
      <c r="BB307" s="9"/>
      <c r="BC307" s="8"/>
      <c r="BD307" s="7"/>
      <c r="BE307" s="8"/>
      <c r="BF307" s="7"/>
      <c r="BG307" s="8"/>
      <c r="BH307" s="7"/>
      <c r="BI307" s="8"/>
      <c r="BJ307" s="9"/>
      <c r="BK307" s="8"/>
      <c r="BL307" s="7"/>
      <c r="BM307" s="8"/>
      <c r="BN307" s="7"/>
      <c r="BO307" s="8"/>
      <c r="BP307" s="7"/>
      <c r="BQ307" s="8"/>
      <c r="BR307" s="9"/>
      <c r="BS307" s="8"/>
      <c r="BT307" s="7"/>
      <c r="BU307" s="8"/>
      <c r="BV307" s="7"/>
      <c r="BW307" s="8"/>
      <c r="BX307" s="7"/>
      <c r="BY307" s="8"/>
      <c r="BZ307" s="9"/>
      <c r="CA307" s="8"/>
      <c r="CB307" s="7"/>
      <c r="CC307" s="8"/>
      <c r="CD307" s="7"/>
      <c r="CE307" s="8"/>
      <c r="CF307" s="7"/>
      <c r="CG307" s="8"/>
      <c r="CH307" s="9"/>
      <c r="CI307" s="8"/>
      <c r="CJ307" s="7"/>
      <c r="CK307" s="8"/>
      <c r="CL307" s="7"/>
      <c r="CM307" s="8"/>
      <c r="CN307" s="7"/>
      <c r="CO307" s="8"/>
      <c r="CP307" s="9"/>
    </row>
    <row r="308" spans="1:94" x14ac:dyDescent="0.3">
      <c r="A308" s="2"/>
      <c r="B308" s="2"/>
      <c r="C308" s="2"/>
      <c r="D308" s="2"/>
      <c r="E308" s="2" t="s">
        <v>320</v>
      </c>
      <c r="F308" s="2"/>
      <c r="G308" s="2"/>
      <c r="H308" s="7">
        <v>2030.43</v>
      </c>
      <c r="I308" s="8"/>
      <c r="J308" s="7">
        <v>1750</v>
      </c>
      <c r="K308" s="8"/>
      <c r="L308" s="7">
        <f>ROUND((H308-J308),5)</f>
        <v>280.43</v>
      </c>
      <c r="M308" s="8"/>
      <c r="N308" s="9">
        <f>ROUND(IF(J308=0, IF(H308=0, 0, 1), H308/J308),5)</f>
        <v>1.16025</v>
      </c>
      <c r="O308" s="8"/>
      <c r="P308" s="7">
        <v>1939.99</v>
      </c>
      <c r="Q308" s="8"/>
      <c r="R308" s="7">
        <v>1750</v>
      </c>
      <c r="S308" s="8"/>
      <c r="T308" s="7">
        <f>ROUND((P308-R308),5)</f>
        <v>189.99</v>
      </c>
      <c r="U308" s="8"/>
      <c r="V308" s="9">
        <f>ROUND(IF(R308=0, IF(P308=0, 0, 1), P308/R308),5)</f>
        <v>1.1085700000000001</v>
      </c>
      <c r="W308" s="8"/>
      <c r="X308" s="7">
        <v>1899.65</v>
      </c>
      <c r="Y308" s="8"/>
      <c r="Z308" s="7">
        <v>1750</v>
      </c>
      <c r="AA308" s="8"/>
      <c r="AB308" s="7">
        <f>ROUND((X308-Z308),5)</f>
        <v>149.65</v>
      </c>
      <c r="AC308" s="8"/>
      <c r="AD308" s="9">
        <f>ROUND(IF(Z308=0, IF(X308=0, 0, 1), X308/Z308),5)</f>
        <v>1.08551</v>
      </c>
      <c r="AE308" s="8"/>
      <c r="AF308" s="7">
        <v>2844.54</v>
      </c>
      <c r="AG308" s="8"/>
      <c r="AH308" s="7">
        <v>2620</v>
      </c>
      <c r="AI308" s="8"/>
      <c r="AJ308" s="7">
        <f>ROUND((AF308-AH308),5)</f>
        <v>224.54</v>
      </c>
      <c r="AK308" s="8"/>
      <c r="AL308" s="9">
        <f>ROUND(IF(AH308=0, IF(AF308=0, 0, 1), AF308/AH308),5)</f>
        <v>1.0857000000000001</v>
      </c>
      <c r="AM308" s="8"/>
      <c r="AN308" s="7">
        <v>2021.08</v>
      </c>
      <c r="AO308" s="8"/>
      <c r="AP308" s="7">
        <v>1750</v>
      </c>
      <c r="AQ308" s="8"/>
      <c r="AR308" s="7">
        <f>ROUND((AN308-AP308),5)</f>
        <v>271.08</v>
      </c>
      <c r="AS308" s="8"/>
      <c r="AT308" s="9">
        <f>ROUND(IF(AP308=0, IF(AN308=0, 0, 1), AN308/AP308),5)</f>
        <v>1.1549</v>
      </c>
      <c r="AU308" s="8"/>
      <c r="AV308" s="7">
        <v>1667.99</v>
      </c>
      <c r="AW308" s="8"/>
      <c r="AX308" s="7">
        <v>1750</v>
      </c>
      <c r="AY308" s="8"/>
      <c r="AZ308" s="7">
        <f>ROUND((AV308-AX308),5)</f>
        <v>-82.01</v>
      </c>
      <c r="BA308" s="8"/>
      <c r="BB308" s="9">
        <f>ROUND(IF(AX308=0, IF(AV308=0, 0, 1), AV308/AX308),5)</f>
        <v>0.95313999999999999</v>
      </c>
      <c r="BC308" s="8"/>
      <c r="BD308" s="7">
        <v>1914.32</v>
      </c>
      <c r="BE308" s="8"/>
      <c r="BF308" s="7">
        <v>1750</v>
      </c>
      <c r="BG308" s="8"/>
      <c r="BH308" s="7">
        <f>ROUND((BD308-BF308),5)</f>
        <v>164.32</v>
      </c>
      <c r="BI308" s="8"/>
      <c r="BJ308" s="9">
        <f>ROUND(IF(BF308=0, IF(BD308=0, 0, 1), BD308/BF308),5)</f>
        <v>1.0939000000000001</v>
      </c>
      <c r="BK308" s="8"/>
      <c r="BL308" s="7">
        <v>1992.4</v>
      </c>
      <c r="BM308" s="8"/>
      <c r="BN308" s="7">
        <v>1750</v>
      </c>
      <c r="BO308" s="8"/>
      <c r="BP308" s="7">
        <f>ROUND((BL308-BN308),5)</f>
        <v>242.4</v>
      </c>
      <c r="BQ308" s="8"/>
      <c r="BR308" s="9">
        <f>ROUND(IF(BN308=0, IF(BL308=0, 0, 1), BL308/BN308),5)</f>
        <v>1.1385099999999999</v>
      </c>
      <c r="BS308" s="8"/>
      <c r="BT308" s="7">
        <v>1851.62</v>
      </c>
      <c r="BU308" s="8"/>
      <c r="BV308" s="7">
        <v>1750</v>
      </c>
      <c r="BW308" s="8"/>
      <c r="BX308" s="7">
        <f>ROUND((BT308-BV308),5)</f>
        <v>101.62</v>
      </c>
      <c r="BY308" s="8"/>
      <c r="BZ308" s="9">
        <f>ROUND(IF(BV308=0, IF(BT308=0, 0, 1), BT308/BV308),5)</f>
        <v>1.0580700000000001</v>
      </c>
      <c r="CA308" s="8"/>
      <c r="CB308" s="7">
        <v>958.91</v>
      </c>
      <c r="CC308" s="8"/>
      <c r="CD308" s="7">
        <v>678.71</v>
      </c>
      <c r="CE308" s="8"/>
      <c r="CF308" s="7">
        <f>ROUND((CB308-CD308),5)</f>
        <v>280.2</v>
      </c>
      <c r="CG308" s="8"/>
      <c r="CH308" s="9">
        <f>ROUND(IF(CD308=0, IF(CB308=0, 0, 1), CB308/CD308),5)</f>
        <v>1.4128400000000001</v>
      </c>
      <c r="CI308" s="8"/>
      <c r="CJ308" s="7">
        <f>ROUND(H308+P308+X308+AF308+AN308+AV308+BD308+BL308+BT308+CB308,5)</f>
        <v>19120.93</v>
      </c>
      <c r="CK308" s="8"/>
      <c r="CL308" s="7">
        <f>ROUND(J308+R308+Z308+AH308+AP308+AX308+BF308+BN308+BV308+CD308,5)</f>
        <v>17298.71</v>
      </c>
      <c r="CM308" s="8"/>
      <c r="CN308" s="7">
        <f>ROUND((CJ308-CL308),5)</f>
        <v>1822.22</v>
      </c>
      <c r="CO308" s="8"/>
      <c r="CP308" s="9">
        <f>ROUND(IF(CL308=0, IF(CJ308=0, 0, 1), CJ308/CL308),5)</f>
        <v>1.10534</v>
      </c>
    </row>
    <row r="309" spans="1:94" x14ac:dyDescent="0.3">
      <c r="A309" s="2"/>
      <c r="B309" s="2"/>
      <c r="C309" s="2"/>
      <c r="D309" s="2"/>
      <c r="E309" s="2" t="s">
        <v>321</v>
      </c>
      <c r="F309" s="2"/>
      <c r="G309" s="2"/>
      <c r="H309" s="7"/>
      <c r="I309" s="8"/>
      <c r="J309" s="7"/>
      <c r="K309" s="8"/>
      <c r="L309" s="7"/>
      <c r="M309" s="8"/>
      <c r="N309" s="9"/>
      <c r="O309" s="8"/>
      <c r="P309" s="7"/>
      <c r="Q309" s="8"/>
      <c r="R309" s="7"/>
      <c r="S309" s="8"/>
      <c r="T309" s="7"/>
      <c r="U309" s="8"/>
      <c r="V309" s="9"/>
      <c r="W309" s="8"/>
      <c r="X309" s="7"/>
      <c r="Y309" s="8"/>
      <c r="Z309" s="7"/>
      <c r="AA309" s="8"/>
      <c r="AB309" s="7"/>
      <c r="AC309" s="8"/>
      <c r="AD309" s="9"/>
      <c r="AE309" s="8"/>
      <c r="AF309" s="7"/>
      <c r="AG309" s="8"/>
      <c r="AH309" s="7"/>
      <c r="AI309" s="8"/>
      <c r="AJ309" s="7"/>
      <c r="AK309" s="8"/>
      <c r="AL309" s="9"/>
      <c r="AM309" s="8"/>
      <c r="AN309" s="7"/>
      <c r="AO309" s="8"/>
      <c r="AP309" s="7"/>
      <c r="AQ309" s="8"/>
      <c r="AR309" s="7"/>
      <c r="AS309" s="8"/>
      <c r="AT309" s="9"/>
      <c r="AU309" s="8"/>
      <c r="AV309" s="7"/>
      <c r="AW309" s="8"/>
      <c r="AX309" s="7"/>
      <c r="AY309" s="8"/>
      <c r="AZ309" s="7"/>
      <c r="BA309" s="8"/>
      <c r="BB309" s="9"/>
      <c r="BC309" s="8"/>
      <c r="BD309" s="7"/>
      <c r="BE309" s="8"/>
      <c r="BF309" s="7"/>
      <c r="BG309" s="8"/>
      <c r="BH309" s="7"/>
      <c r="BI309" s="8"/>
      <c r="BJ309" s="9"/>
      <c r="BK309" s="8"/>
      <c r="BL309" s="7"/>
      <c r="BM309" s="8"/>
      <c r="BN309" s="7"/>
      <c r="BO309" s="8"/>
      <c r="BP309" s="7"/>
      <c r="BQ309" s="8"/>
      <c r="BR309" s="9"/>
      <c r="BS309" s="8"/>
      <c r="BT309" s="7"/>
      <c r="BU309" s="8"/>
      <c r="BV309" s="7"/>
      <c r="BW309" s="8"/>
      <c r="BX309" s="7"/>
      <c r="BY309" s="8"/>
      <c r="BZ309" s="9"/>
      <c r="CA309" s="8"/>
      <c r="CB309" s="7"/>
      <c r="CC309" s="8"/>
      <c r="CD309" s="7"/>
      <c r="CE309" s="8"/>
      <c r="CF309" s="7"/>
      <c r="CG309" s="8"/>
      <c r="CH309" s="9"/>
      <c r="CI309" s="8"/>
      <c r="CJ309" s="7"/>
      <c r="CK309" s="8"/>
      <c r="CL309" s="7"/>
      <c r="CM309" s="8"/>
      <c r="CN309" s="7"/>
      <c r="CO309" s="8"/>
      <c r="CP309" s="9"/>
    </row>
    <row r="310" spans="1:94" x14ac:dyDescent="0.3">
      <c r="A310" s="2"/>
      <c r="B310" s="2"/>
      <c r="C310" s="2"/>
      <c r="D310" s="2"/>
      <c r="E310" s="2" t="s">
        <v>322</v>
      </c>
      <c r="F310" s="2"/>
      <c r="G310" s="2"/>
      <c r="H310" s="7"/>
      <c r="I310" s="8"/>
      <c r="J310" s="7"/>
      <c r="K310" s="8"/>
      <c r="L310" s="7"/>
      <c r="M310" s="8"/>
      <c r="N310" s="9"/>
      <c r="O310" s="8"/>
      <c r="P310" s="7"/>
      <c r="Q310" s="8"/>
      <c r="R310" s="7"/>
      <c r="S310" s="8"/>
      <c r="T310" s="7"/>
      <c r="U310" s="8"/>
      <c r="V310" s="9"/>
      <c r="W310" s="8"/>
      <c r="X310" s="7"/>
      <c r="Y310" s="8"/>
      <c r="Z310" s="7"/>
      <c r="AA310" s="8"/>
      <c r="AB310" s="7"/>
      <c r="AC310" s="8"/>
      <c r="AD310" s="9"/>
      <c r="AE310" s="8"/>
      <c r="AF310" s="7"/>
      <c r="AG310" s="8"/>
      <c r="AH310" s="7"/>
      <c r="AI310" s="8"/>
      <c r="AJ310" s="7"/>
      <c r="AK310" s="8"/>
      <c r="AL310" s="9"/>
      <c r="AM310" s="8"/>
      <c r="AN310" s="7"/>
      <c r="AO310" s="8"/>
      <c r="AP310" s="7"/>
      <c r="AQ310" s="8"/>
      <c r="AR310" s="7"/>
      <c r="AS310" s="8"/>
      <c r="AT310" s="9"/>
      <c r="AU310" s="8"/>
      <c r="AV310" s="7"/>
      <c r="AW310" s="8"/>
      <c r="AX310" s="7"/>
      <c r="AY310" s="8"/>
      <c r="AZ310" s="7"/>
      <c r="BA310" s="8"/>
      <c r="BB310" s="9"/>
      <c r="BC310" s="8"/>
      <c r="BD310" s="7"/>
      <c r="BE310" s="8"/>
      <c r="BF310" s="7"/>
      <c r="BG310" s="8"/>
      <c r="BH310" s="7"/>
      <c r="BI310" s="8"/>
      <c r="BJ310" s="9"/>
      <c r="BK310" s="8"/>
      <c r="BL310" s="7"/>
      <c r="BM310" s="8"/>
      <c r="BN310" s="7"/>
      <c r="BO310" s="8"/>
      <c r="BP310" s="7"/>
      <c r="BQ310" s="8"/>
      <c r="BR310" s="9"/>
      <c r="BS310" s="8"/>
      <c r="BT310" s="7">
        <v>37855</v>
      </c>
      <c r="BU310" s="8"/>
      <c r="BV310" s="7">
        <v>26790</v>
      </c>
      <c r="BW310" s="8"/>
      <c r="BX310" s="7">
        <f>ROUND((BT310-BV310),5)</f>
        <v>11065</v>
      </c>
      <c r="BY310" s="8"/>
      <c r="BZ310" s="9">
        <f>ROUND(IF(BV310=0, IF(BT310=0, 0, 1), BT310/BV310),5)</f>
        <v>1.41303</v>
      </c>
      <c r="CA310" s="8"/>
      <c r="CB310" s="7"/>
      <c r="CC310" s="8"/>
      <c r="CD310" s="7"/>
      <c r="CE310" s="8"/>
      <c r="CF310" s="7"/>
      <c r="CG310" s="8"/>
      <c r="CH310" s="9"/>
      <c r="CI310" s="8"/>
      <c r="CJ310" s="7">
        <f>ROUND(H310+P310+X310+AF310+AN310+AV310+BD310+BL310+BT310+CB310,5)</f>
        <v>37855</v>
      </c>
      <c r="CK310" s="8"/>
      <c r="CL310" s="7">
        <f>ROUND(J310+R310+Z310+AH310+AP310+AX310+BF310+BN310+BV310+CD310,5)</f>
        <v>26790</v>
      </c>
      <c r="CM310" s="8"/>
      <c r="CN310" s="7">
        <f>ROUND((CJ310-CL310),5)</f>
        <v>11065</v>
      </c>
      <c r="CO310" s="8"/>
      <c r="CP310" s="9">
        <f>ROUND(IF(CL310=0, IF(CJ310=0, 0, 1), CJ310/CL310),5)</f>
        <v>1.41303</v>
      </c>
    </row>
    <row r="311" spans="1:94" x14ac:dyDescent="0.3">
      <c r="A311" s="2"/>
      <c r="B311" s="2"/>
      <c r="C311" s="2"/>
      <c r="D311" s="2"/>
      <c r="E311" s="2" t="s">
        <v>323</v>
      </c>
      <c r="F311" s="2"/>
      <c r="G311" s="2"/>
      <c r="H311" s="7">
        <v>2800</v>
      </c>
      <c r="I311" s="8"/>
      <c r="J311" s="7">
        <v>3050</v>
      </c>
      <c r="K311" s="8"/>
      <c r="L311" s="7">
        <f>ROUND((H311-J311),5)</f>
        <v>-250</v>
      </c>
      <c r="M311" s="8"/>
      <c r="N311" s="9">
        <f>ROUND(IF(J311=0, IF(H311=0, 0, 1), H311/J311),5)</f>
        <v>0.91803000000000001</v>
      </c>
      <c r="O311" s="8"/>
      <c r="P311" s="7">
        <v>2594</v>
      </c>
      <c r="Q311" s="8"/>
      <c r="R311" s="7">
        <v>3050</v>
      </c>
      <c r="S311" s="8"/>
      <c r="T311" s="7">
        <f>ROUND((P311-R311),5)</f>
        <v>-456</v>
      </c>
      <c r="U311" s="8"/>
      <c r="V311" s="9">
        <f>ROUND(IF(R311=0, IF(P311=0, 0, 1), P311/R311),5)</f>
        <v>0.85048999999999997</v>
      </c>
      <c r="W311" s="8"/>
      <c r="X311" s="7">
        <v>5302</v>
      </c>
      <c r="Y311" s="8"/>
      <c r="Z311" s="7">
        <v>3050</v>
      </c>
      <c r="AA311" s="8"/>
      <c r="AB311" s="7">
        <f>ROUND((X311-Z311),5)</f>
        <v>2252</v>
      </c>
      <c r="AC311" s="8"/>
      <c r="AD311" s="9">
        <f>ROUND(IF(Z311=0, IF(X311=0, 0, 1), X311/Z311),5)</f>
        <v>1.7383599999999999</v>
      </c>
      <c r="AE311" s="8"/>
      <c r="AF311" s="7">
        <v>2300</v>
      </c>
      <c r="AG311" s="8"/>
      <c r="AH311" s="7">
        <v>3050</v>
      </c>
      <c r="AI311" s="8"/>
      <c r="AJ311" s="7">
        <f>ROUND((AF311-AH311),5)</f>
        <v>-750</v>
      </c>
      <c r="AK311" s="8"/>
      <c r="AL311" s="9">
        <f>ROUND(IF(AH311=0, IF(AF311=0, 0, 1), AF311/AH311),5)</f>
        <v>0.75409999999999999</v>
      </c>
      <c r="AM311" s="8"/>
      <c r="AN311" s="7">
        <v>2300</v>
      </c>
      <c r="AO311" s="8"/>
      <c r="AP311" s="7">
        <v>3050</v>
      </c>
      <c r="AQ311" s="8"/>
      <c r="AR311" s="7">
        <f>ROUND((AN311-AP311),5)</f>
        <v>-750</v>
      </c>
      <c r="AS311" s="8"/>
      <c r="AT311" s="9">
        <f>ROUND(IF(AP311=0, IF(AN311=0, 0, 1), AN311/AP311),5)</f>
        <v>0.75409999999999999</v>
      </c>
      <c r="AU311" s="8"/>
      <c r="AV311" s="7">
        <v>2300</v>
      </c>
      <c r="AW311" s="8"/>
      <c r="AX311" s="7">
        <v>3050</v>
      </c>
      <c r="AY311" s="8"/>
      <c r="AZ311" s="7">
        <f>ROUND((AV311-AX311),5)</f>
        <v>-750</v>
      </c>
      <c r="BA311" s="8"/>
      <c r="BB311" s="9">
        <f>ROUND(IF(AX311=0, IF(AV311=0, 0, 1), AV311/AX311),5)</f>
        <v>0.75409999999999999</v>
      </c>
      <c r="BC311" s="8"/>
      <c r="BD311" s="7">
        <v>2300</v>
      </c>
      <c r="BE311" s="8"/>
      <c r="BF311" s="7">
        <v>3050</v>
      </c>
      <c r="BG311" s="8"/>
      <c r="BH311" s="7">
        <f>ROUND((BD311-BF311),5)</f>
        <v>-750</v>
      </c>
      <c r="BI311" s="8"/>
      <c r="BJ311" s="9">
        <f>ROUND(IF(BF311=0, IF(BD311=0, 0, 1), BD311/BF311),5)</f>
        <v>0.75409999999999999</v>
      </c>
      <c r="BK311" s="8"/>
      <c r="BL311" s="7">
        <v>2300</v>
      </c>
      <c r="BM311" s="8"/>
      <c r="BN311" s="7">
        <v>3050</v>
      </c>
      <c r="BO311" s="8"/>
      <c r="BP311" s="7">
        <f>ROUND((BL311-BN311),5)</f>
        <v>-750</v>
      </c>
      <c r="BQ311" s="8"/>
      <c r="BR311" s="9">
        <f>ROUND(IF(BN311=0, IF(BL311=0, 0, 1), BL311/BN311),5)</f>
        <v>0.75409999999999999</v>
      </c>
      <c r="BS311" s="8"/>
      <c r="BT311" s="7">
        <v>2300</v>
      </c>
      <c r="BU311" s="8"/>
      <c r="BV311" s="7">
        <v>3050</v>
      </c>
      <c r="BW311" s="8"/>
      <c r="BX311" s="7">
        <f>ROUND((BT311-BV311),5)</f>
        <v>-750</v>
      </c>
      <c r="BY311" s="8"/>
      <c r="BZ311" s="9">
        <f>ROUND(IF(BV311=0, IF(BT311=0, 0, 1), BT311/BV311),5)</f>
        <v>0.75409999999999999</v>
      </c>
      <c r="CA311" s="8"/>
      <c r="CB311" s="7"/>
      <c r="CC311" s="8"/>
      <c r="CD311" s="7">
        <v>787.1</v>
      </c>
      <c r="CE311" s="8"/>
      <c r="CF311" s="7">
        <f>ROUND((CB311-CD311),5)</f>
        <v>-787.1</v>
      </c>
      <c r="CG311" s="8"/>
      <c r="CH311" s="9"/>
      <c r="CI311" s="8"/>
      <c r="CJ311" s="7">
        <f>ROUND(H311+P311+X311+AF311+AN311+AV311+BD311+BL311+BT311+CB311,5)</f>
        <v>24496</v>
      </c>
      <c r="CK311" s="8"/>
      <c r="CL311" s="7">
        <f>ROUND(J311+R311+Z311+AH311+AP311+AX311+BF311+BN311+BV311+CD311,5)</f>
        <v>28237.1</v>
      </c>
      <c r="CM311" s="8"/>
      <c r="CN311" s="7">
        <f>ROUND((CJ311-CL311),5)</f>
        <v>-3741.1</v>
      </c>
      <c r="CO311" s="8"/>
      <c r="CP311" s="9">
        <f>ROUND(IF(CL311=0, IF(CJ311=0, 0, 1), CJ311/CL311),5)</f>
        <v>0.86751</v>
      </c>
    </row>
    <row r="312" spans="1:94" x14ac:dyDescent="0.3">
      <c r="A312" s="2"/>
      <c r="B312" s="2"/>
      <c r="C312" s="2"/>
      <c r="D312" s="2"/>
      <c r="E312" s="2" t="s">
        <v>324</v>
      </c>
      <c r="F312" s="2"/>
      <c r="G312" s="2"/>
      <c r="H312" s="7"/>
      <c r="I312" s="8"/>
      <c r="J312" s="7"/>
      <c r="K312" s="8"/>
      <c r="L312" s="7"/>
      <c r="M312" s="8"/>
      <c r="N312" s="9"/>
      <c r="O312" s="8"/>
      <c r="P312" s="7"/>
      <c r="Q312" s="8"/>
      <c r="R312" s="7"/>
      <c r="S312" s="8"/>
      <c r="T312" s="7"/>
      <c r="U312" s="8"/>
      <c r="V312" s="9"/>
      <c r="W312" s="8"/>
      <c r="X312" s="7"/>
      <c r="Y312" s="8"/>
      <c r="Z312" s="7"/>
      <c r="AA312" s="8"/>
      <c r="AB312" s="7"/>
      <c r="AC312" s="8"/>
      <c r="AD312" s="9"/>
      <c r="AE312" s="8"/>
      <c r="AF312" s="7"/>
      <c r="AG312" s="8"/>
      <c r="AH312" s="7"/>
      <c r="AI312" s="8"/>
      <c r="AJ312" s="7"/>
      <c r="AK312" s="8"/>
      <c r="AL312" s="9"/>
      <c r="AM312" s="8"/>
      <c r="AN312" s="7"/>
      <c r="AO312" s="8"/>
      <c r="AP312" s="7"/>
      <c r="AQ312" s="8"/>
      <c r="AR312" s="7"/>
      <c r="AS312" s="8"/>
      <c r="AT312" s="9"/>
      <c r="AU312" s="8"/>
      <c r="AV312" s="7"/>
      <c r="AW312" s="8"/>
      <c r="AX312" s="7"/>
      <c r="AY312" s="8"/>
      <c r="AZ312" s="7"/>
      <c r="BA312" s="8"/>
      <c r="BB312" s="9"/>
      <c r="BC312" s="8"/>
      <c r="BD312" s="7"/>
      <c r="BE312" s="8"/>
      <c r="BF312" s="7"/>
      <c r="BG312" s="8"/>
      <c r="BH312" s="7"/>
      <c r="BI312" s="8"/>
      <c r="BJ312" s="9"/>
      <c r="BK312" s="8"/>
      <c r="BL312" s="7"/>
      <c r="BM312" s="8"/>
      <c r="BN312" s="7"/>
      <c r="BO312" s="8"/>
      <c r="BP312" s="7"/>
      <c r="BQ312" s="8"/>
      <c r="BR312" s="9"/>
      <c r="BS312" s="8"/>
      <c r="BT312" s="7"/>
      <c r="BU312" s="8"/>
      <c r="BV312" s="7"/>
      <c r="BW312" s="8"/>
      <c r="BX312" s="7"/>
      <c r="BY312" s="8"/>
      <c r="BZ312" s="9"/>
      <c r="CA312" s="8"/>
      <c r="CB312" s="7"/>
      <c r="CC312" s="8"/>
      <c r="CD312" s="7"/>
      <c r="CE312" s="8"/>
      <c r="CF312" s="7"/>
      <c r="CG312" s="8"/>
      <c r="CH312" s="9"/>
      <c r="CI312" s="8"/>
      <c r="CJ312" s="7"/>
      <c r="CK312" s="8"/>
      <c r="CL312" s="7"/>
      <c r="CM312" s="8"/>
      <c r="CN312" s="7"/>
      <c r="CO312" s="8"/>
      <c r="CP312" s="9"/>
    </row>
    <row r="313" spans="1:94" x14ac:dyDescent="0.3">
      <c r="A313" s="2"/>
      <c r="B313" s="2"/>
      <c r="C313" s="2"/>
      <c r="D313" s="2"/>
      <c r="E313" s="2" t="s">
        <v>325</v>
      </c>
      <c r="F313" s="2"/>
      <c r="G313" s="2"/>
      <c r="H313" s="7"/>
      <c r="I313" s="8"/>
      <c r="J313" s="7"/>
      <c r="K313" s="8"/>
      <c r="L313" s="7"/>
      <c r="M313" s="8"/>
      <c r="N313" s="9"/>
      <c r="O313" s="8"/>
      <c r="P313" s="7"/>
      <c r="Q313" s="8"/>
      <c r="R313" s="7"/>
      <c r="S313" s="8"/>
      <c r="T313" s="7"/>
      <c r="U313" s="8"/>
      <c r="V313" s="9"/>
      <c r="W313" s="8"/>
      <c r="X313" s="7"/>
      <c r="Y313" s="8"/>
      <c r="Z313" s="7"/>
      <c r="AA313" s="8"/>
      <c r="AB313" s="7"/>
      <c r="AC313" s="8"/>
      <c r="AD313" s="9"/>
      <c r="AE313" s="8"/>
      <c r="AF313" s="7"/>
      <c r="AG313" s="8"/>
      <c r="AH313" s="7"/>
      <c r="AI313" s="8"/>
      <c r="AJ313" s="7"/>
      <c r="AK313" s="8"/>
      <c r="AL313" s="9"/>
      <c r="AM313" s="8"/>
      <c r="AN313" s="7"/>
      <c r="AO313" s="8"/>
      <c r="AP313" s="7"/>
      <c r="AQ313" s="8"/>
      <c r="AR313" s="7"/>
      <c r="AS313" s="8"/>
      <c r="AT313" s="9"/>
      <c r="AU313" s="8"/>
      <c r="AV313" s="7"/>
      <c r="AW313" s="8"/>
      <c r="AX313" s="7"/>
      <c r="AY313" s="8"/>
      <c r="AZ313" s="7"/>
      <c r="BA313" s="8"/>
      <c r="BB313" s="9"/>
      <c r="BC313" s="8"/>
      <c r="BD313" s="7"/>
      <c r="BE313" s="8"/>
      <c r="BF313" s="7"/>
      <c r="BG313" s="8"/>
      <c r="BH313" s="7"/>
      <c r="BI313" s="8"/>
      <c r="BJ313" s="9"/>
      <c r="BK313" s="8"/>
      <c r="BL313" s="7"/>
      <c r="BM313" s="8"/>
      <c r="BN313" s="7"/>
      <c r="BO313" s="8"/>
      <c r="BP313" s="7"/>
      <c r="BQ313" s="8"/>
      <c r="BR313" s="9"/>
      <c r="BS313" s="8"/>
      <c r="BT313" s="7"/>
      <c r="BU313" s="8"/>
      <c r="BV313" s="7"/>
      <c r="BW313" s="8"/>
      <c r="BX313" s="7"/>
      <c r="BY313" s="8"/>
      <c r="BZ313" s="9"/>
      <c r="CA313" s="8"/>
      <c r="CB313" s="7"/>
      <c r="CC313" s="8"/>
      <c r="CD313" s="7"/>
      <c r="CE313" s="8"/>
      <c r="CF313" s="7"/>
      <c r="CG313" s="8"/>
      <c r="CH313" s="9"/>
      <c r="CI313" s="8"/>
      <c r="CJ313" s="7"/>
      <c r="CK313" s="8"/>
      <c r="CL313" s="7"/>
      <c r="CM313" s="8"/>
      <c r="CN313" s="7"/>
      <c r="CO313" s="8"/>
      <c r="CP313" s="9"/>
    </row>
    <row r="314" spans="1:94" x14ac:dyDescent="0.3">
      <c r="A314" s="2"/>
      <c r="B314" s="2"/>
      <c r="C314" s="2"/>
      <c r="D314" s="2"/>
      <c r="E314" s="2"/>
      <c r="F314" s="2" t="s">
        <v>326</v>
      </c>
      <c r="G314" s="2"/>
      <c r="H314" s="7"/>
      <c r="I314" s="8"/>
      <c r="J314" s="7"/>
      <c r="K314" s="8"/>
      <c r="L314" s="7"/>
      <c r="M314" s="8"/>
      <c r="N314" s="9"/>
      <c r="O314" s="8"/>
      <c r="P314" s="7"/>
      <c r="Q314" s="8"/>
      <c r="R314" s="7"/>
      <c r="S314" s="8"/>
      <c r="T314" s="7"/>
      <c r="U314" s="8"/>
      <c r="V314" s="9"/>
      <c r="W314" s="8"/>
      <c r="X314" s="7"/>
      <c r="Y314" s="8"/>
      <c r="Z314" s="7"/>
      <c r="AA314" s="8"/>
      <c r="AB314" s="7"/>
      <c r="AC314" s="8"/>
      <c r="AD314" s="9"/>
      <c r="AE314" s="8"/>
      <c r="AF314" s="7"/>
      <c r="AG314" s="8"/>
      <c r="AH314" s="7"/>
      <c r="AI314" s="8"/>
      <c r="AJ314" s="7"/>
      <c r="AK314" s="8"/>
      <c r="AL314" s="9"/>
      <c r="AM314" s="8"/>
      <c r="AN314" s="7"/>
      <c r="AO314" s="8"/>
      <c r="AP314" s="7"/>
      <c r="AQ314" s="8"/>
      <c r="AR314" s="7"/>
      <c r="AS314" s="8"/>
      <c r="AT314" s="9"/>
      <c r="AU314" s="8"/>
      <c r="AV314" s="7"/>
      <c r="AW314" s="8"/>
      <c r="AX314" s="7"/>
      <c r="AY314" s="8"/>
      <c r="AZ314" s="7"/>
      <c r="BA314" s="8"/>
      <c r="BB314" s="9"/>
      <c r="BC314" s="8"/>
      <c r="BD314" s="7"/>
      <c r="BE314" s="8"/>
      <c r="BF314" s="7"/>
      <c r="BG314" s="8"/>
      <c r="BH314" s="7"/>
      <c r="BI314" s="8"/>
      <c r="BJ314" s="9"/>
      <c r="BK314" s="8"/>
      <c r="BL314" s="7"/>
      <c r="BM314" s="8"/>
      <c r="BN314" s="7"/>
      <c r="BO314" s="8"/>
      <c r="BP314" s="7"/>
      <c r="BQ314" s="8"/>
      <c r="BR314" s="9"/>
      <c r="BS314" s="8"/>
      <c r="BT314" s="7"/>
      <c r="BU314" s="8"/>
      <c r="BV314" s="7"/>
      <c r="BW314" s="8"/>
      <c r="BX314" s="7"/>
      <c r="BY314" s="8"/>
      <c r="BZ314" s="9"/>
      <c r="CA314" s="8"/>
      <c r="CB314" s="7"/>
      <c r="CC314" s="8"/>
      <c r="CD314" s="7"/>
      <c r="CE314" s="8"/>
      <c r="CF314" s="7"/>
      <c r="CG314" s="8"/>
      <c r="CH314" s="9"/>
      <c r="CI314" s="8"/>
      <c r="CJ314" s="7"/>
      <c r="CK314" s="8"/>
      <c r="CL314" s="7"/>
      <c r="CM314" s="8"/>
      <c r="CN314" s="7"/>
      <c r="CO314" s="8"/>
      <c r="CP314" s="9"/>
    </row>
    <row r="315" spans="1:94" ht="15" thickBot="1" x14ac:dyDescent="0.35">
      <c r="A315" s="2"/>
      <c r="B315" s="2"/>
      <c r="C315" s="2"/>
      <c r="D315" s="2"/>
      <c r="E315" s="2"/>
      <c r="F315" s="2" t="s">
        <v>327</v>
      </c>
      <c r="G315" s="2"/>
      <c r="H315" s="10">
        <v>3659.56</v>
      </c>
      <c r="I315" s="8"/>
      <c r="J315" s="10">
        <v>2555</v>
      </c>
      <c r="K315" s="8"/>
      <c r="L315" s="10">
        <f>ROUND((H315-J315),5)</f>
        <v>1104.56</v>
      </c>
      <c r="M315" s="8"/>
      <c r="N315" s="11">
        <f>ROUND(IF(J315=0, IF(H315=0, 0, 1), H315/J315),5)</f>
        <v>1.43231</v>
      </c>
      <c r="O315" s="8"/>
      <c r="P315" s="10">
        <v>3175.32</v>
      </c>
      <c r="Q315" s="8"/>
      <c r="R315" s="10">
        <v>2555</v>
      </c>
      <c r="S315" s="8"/>
      <c r="T315" s="10">
        <f>ROUND((P315-R315),5)</f>
        <v>620.32000000000005</v>
      </c>
      <c r="U315" s="8"/>
      <c r="V315" s="11">
        <f>ROUND(IF(R315=0, IF(P315=0, 0, 1), P315/R315),5)</f>
        <v>1.2427900000000001</v>
      </c>
      <c r="W315" s="8"/>
      <c r="X315" s="10">
        <v>2596.44</v>
      </c>
      <c r="Y315" s="8"/>
      <c r="Z315" s="10">
        <v>2555</v>
      </c>
      <c r="AA315" s="8"/>
      <c r="AB315" s="10">
        <f>ROUND((X315-Z315),5)</f>
        <v>41.44</v>
      </c>
      <c r="AC315" s="8"/>
      <c r="AD315" s="11">
        <f>ROUND(IF(Z315=0, IF(X315=0, 0, 1), X315/Z315),5)</f>
        <v>1.0162199999999999</v>
      </c>
      <c r="AE315" s="8"/>
      <c r="AF315" s="10">
        <v>3342.44</v>
      </c>
      <c r="AG315" s="8"/>
      <c r="AH315" s="10">
        <v>2555</v>
      </c>
      <c r="AI315" s="8"/>
      <c r="AJ315" s="10">
        <f>ROUND((AF315-AH315),5)</f>
        <v>787.44</v>
      </c>
      <c r="AK315" s="8"/>
      <c r="AL315" s="11">
        <f>ROUND(IF(AH315=0, IF(AF315=0, 0, 1), AF315/AH315),5)</f>
        <v>1.3082</v>
      </c>
      <c r="AM315" s="8"/>
      <c r="AN315" s="10">
        <v>3342.44</v>
      </c>
      <c r="AO315" s="8"/>
      <c r="AP315" s="10">
        <v>2555</v>
      </c>
      <c r="AQ315" s="8"/>
      <c r="AR315" s="10">
        <f>ROUND((AN315-AP315),5)</f>
        <v>787.44</v>
      </c>
      <c r="AS315" s="8"/>
      <c r="AT315" s="11">
        <f>ROUND(IF(AP315=0, IF(AN315=0, 0, 1), AN315/AP315),5)</f>
        <v>1.3082</v>
      </c>
      <c r="AU315" s="8"/>
      <c r="AV315" s="10">
        <v>6684.88</v>
      </c>
      <c r="AW315" s="8"/>
      <c r="AX315" s="10">
        <v>2555</v>
      </c>
      <c r="AY315" s="8"/>
      <c r="AZ315" s="10">
        <f>ROUND((AV315-AX315),5)</f>
        <v>4129.88</v>
      </c>
      <c r="BA315" s="8"/>
      <c r="BB315" s="11">
        <f>ROUND(IF(AX315=0, IF(AV315=0, 0, 1), AV315/AX315),5)</f>
        <v>2.61639</v>
      </c>
      <c r="BC315" s="8"/>
      <c r="BD315" s="10"/>
      <c r="BE315" s="8"/>
      <c r="BF315" s="10">
        <v>2555</v>
      </c>
      <c r="BG315" s="8"/>
      <c r="BH315" s="10">
        <f>ROUND((BD315-BF315),5)</f>
        <v>-2555</v>
      </c>
      <c r="BI315" s="8"/>
      <c r="BJ315" s="11"/>
      <c r="BK315" s="8"/>
      <c r="BL315" s="10">
        <v>3342.44</v>
      </c>
      <c r="BM315" s="8"/>
      <c r="BN315" s="10">
        <v>2555</v>
      </c>
      <c r="BO315" s="8"/>
      <c r="BP315" s="10">
        <f>ROUND((BL315-BN315),5)</f>
        <v>787.44</v>
      </c>
      <c r="BQ315" s="8"/>
      <c r="BR315" s="11">
        <f>ROUND(IF(BN315=0, IF(BL315=0, 0, 1), BL315/BN315),5)</f>
        <v>1.3082</v>
      </c>
      <c r="BS315" s="8"/>
      <c r="BT315" s="10">
        <v>3342.44</v>
      </c>
      <c r="BU315" s="8"/>
      <c r="BV315" s="10">
        <v>2555</v>
      </c>
      <c r="BW315" s="8"/>
      <c r="BX315" s="10">
        <f>ROUND((BT315-BV315),5)</f>
        <v>787.44</v>
      </c>
      <c r="BY315" s="8"/>
      <c r="BZ315" s="11">
        <f>ROUND(IF(BV315=0, IF(BT315=0, 0, 1), BT315/BV315),5)</f>
        <v>1.3082</v>
      </c>
      <c r="CA315" s="8"/>
      <c r="CB315" s="10"/>
      <c r="CC315" s="8"/>
      <c r="CD315" s="10">
        <v>659.35</v>
      </c>
      <c r="CE315" s="8"/>
      <c r="CF315" s="10">
        <f>ROUND((CB315-CD315),5)</f>
        <v>-659.35</v>
      </c>
      <c r="CG315" s="8"/>
      <c r="CH315" s="11"/>
      <c r="CI315" s="8"/>
      <c r="CJ315" s="10">
        <f>ROUND(H315+P315+X315+AF315+AN315+AV315+BD315+BL315+BT315+CB315,5)</f>
        <v>29485.96</v>
      </c>
      <c r="CK315" s="8"/>
      <c r="CL315" s="10">
        <f>ROUND(J315+R315+Z315+AH315+AP315+AX315+BF315+BN315+BV315+CD315,5)</f>
        <v>23654.35</v>
      </c>
      <c r="CM315" s="8"/>
      <c r="CN315" s="10">
        <f>ROUND((CJ315-CL315),5)</f>
        <v>5831.61</v>
      </c>
      <c r="CO315" s="8"/>
      <c r="CP315" s="11">
        <f>ROUND(IF(CL315=0, IF(CJ315=0, 0, 1), CJ315/CL315),5)</f>
        <v>1.2465299999999999</v>
      </c>
    </row>
    <row r="316" spans="1:94" x14ac:dyDescent="0.3">
      <c r="A316" s="2"/>
      <c r="B316" s="2"/>
      <c r="C316" s="2"/>
      <c r="D316" s="2"/>
      <c r="E316" s="2" t="s">
        <v>328</v>
      </c>
      <c r="F316" s="2"/>
      <c r="G316" s="2"/>
      <c r="H316" s="7">
        <f>ROUND(SUM(H313:H315),5)</f>
        <v>3659.56</v>
      </c>
      <c r="I316" s="8"/>
      <c r="J316" s="7">
        <f>ROUND(SUM(J313:J315),5)</f>
        <v>2555</v>
      </c>
      <c r="K316" s="8"/>
      <c r="L316" s="7">
        <f>ROUND((H316-J316),5)</f>
        <v>1104.56</v>
      </c>
      <c r="M316" s="8"/>
      <c r="N316" s="9">
        <f>ROUND(IF(J316=0, IF(H316=0, 0, 1), H316/J316),5)</f>
        <v>1.43231</v>
      </c>
      <c r="O316" s="8"/>
      <c r="P316" s="7">
        <f>ROUND(SUM(P313:P315),5)</f>
        <v>3175.32</v>
      </c>
      <c r="Q316" s="8"/>
      <c r="R316" s="7">
        <f>ROUND(SUM(R313:R315),5)</f>
        <v>2555</v>
      </c>
      <c r="S316" s="8"/>
      <c r="T316" s="7">
        <f>ROUND((P316-R316),5)</f>
        <v>620.32000000000005</v>
      </c>
      <c r="U316" s="8"/>
      <c r="V316" s="9">
        <f>ROUND(IF(R316=0, IF(P316=0, 0, 1), P316/R316),5)</f>
        <v>1.2427900000000001</v>
      </c>
      <c r="W316" s="8"/>
      <c r="X316" s="7">
        <f>ROUND(SUM(X313:X315),5)</f>
        <v>2596.44</v>
      </c>
      <c r="Y316" s="8"/>
      <c r="Z316" s="7">
        <f>ROUND(SUM(Z313:Z315),5)</f>
        <v>2555</v>
      </c>
      <c r="AA316" s="8"/>
      <c r="AB316" s="7">
        <f>ROUND((X316-Z316),5)</f>
        <v>41.44</v>
      </c>
      <c r="AC316" s="8"/>
      <c r="AD316" s="9">
        <f>ROUND(IF(Z316=0, IF(X316=0, 0, 1), X316/Z316),5)</f>
        <v>1.0162199999999999</v>
      </c>
      <c r="AE316" s="8"/>
      <c r="AF316" s="7">
        <f>ROUND(SUM(AF313:AF315),5)</f>
        <v>3342.44</v>
      </c>
      <c r="AG316" s="8"/>
      <c r="AH316" s="7">
        <f>ROUND(SUM(AH313:AH315),5)</f>
        <v>2555</v>
      </c>
      <c r="AI316" s="8"/>
      <c r="AJ316" s="7">
        <f>ROUND((AF316-AH316),5)</f>
        <v>787.44</v>
      </c>
      <c r="AK316" s="8"/>
      <c r="AL316" s="9">
        <f>ROUND(IF(AH316=0, IF(AF316=0, 0, 1), AF316/AH316),5)</f>
        <v>1.3082</v>
      </c>
      <c r="AM316" s="8"/>
      <c r="AN316" s="7">
        <f>ROUND(SUM(AN313:AN315),5)</f>
        <v>3342.44</v>
      </c>
      <c r="AO316" s="8"/>
      <c r="AP316" s="7">
        <f>ROUND(SUM(AP313:AP315),5)</f>
        <v>2555</v>
      </c>
      <c r="AQ316" s="8"/>
      <c r="AR316" s="7">
        <f>ROUND((AN316-AP316),5)</f>
        <v>787.44</v>
      </c>
      <c r="AS316" s="8"/>
      <c r="AT316" s="9">
        <f>ROUND(IF(AP316=0, IF(AN316=0, 0, 1), AN316/AP316),5)</f>
        <v>1.3082</v>
      </c>
      <c r="AU316" s="8"/>
      <c r="AV316" s="7">
        <f>ROUND(SUM(AV313:AV315),5)</f>
        <v>6684.88</v>
      </c>
      <c r="AW316" s="8"/>
      <c r="AX316" s="7">
        <f>ROUND(SUM(AX313:AX315),5)</f>
        <v>2555</v>
      </c>
      <c r="AY316" s="8"/>
      <c r="AZ316" s="7">
        <f>ROUND((AV316-AX316),5)</f>
        <v>4129.88</v>
      </c>
      <c r="BA316" s="8"/>
      <c r="BB316" s="9">
        <f>ROUND(IF(AX316=0, IF(AV316=0, 0, 1), AV316/AX316),5)</f>
        <v>2.61639</v>
      </c>
      <c r="BC316" s="8"/>
      <c r="BD316" s="7"/>
      <c r="BE316" s="8"/>
      <c r="BF316" s="7">
        <f>ROUND(SUM(BF313:BF315),5)</f>
        <v>2555</v>
      </c>
      <c r="BG316" s="8"/>
      <c r="BH316" s="7">
        <f>ROUND((BD316-BF316),5)</f>
        <v>-2555</v>
      </c>
      <c r="BI316" s="8"/>
      <c r="BJ316" s="9"/>
      <c r="BK316" s="8"/>
      <c r="BL316" s="7">
        <f>ROUND(SUM(BL313:BL315),5)</f>
        <v>3342.44</v>
      </c>
      <c r="BM316" s="8"/>
      <c r="BN316" s="7">
        <f>ROUND(SUM(BN313:BN315),5)</f>
        <v>2555</v>
      </c>
      <c r="BO316" s="8"/>
      <c r="BP316" s="7">
        <f>ROUND((BL316-BN316),5)</f>
        <v>787.44</v>
      </c>
      <c r="BQ316" s="8"/>
      <c r="BR316" s="9">
        <f>ROUND(IF(BN316=0, IF(BL316=0, 0, 1), BL316/BN316),5)</f>
        <v>1.3082</v>
      </c>
      <c r="BS316" s="8"/>
      <c r="BT316" s="7">
        <f>ROUND(SUM(BT313:BT315),5)</f>
        <v>3342.44</v>
      </c>
      <c r="BU316" s="8"/>
      <c r="BV316" s="7">
        <f>ROUND(SUM(BV313:BV315),5)</f>
        <v>2555</v>
      </c>
      <c r="BW316" s="8"/>
      <c r="BX316" s="7">
        <f>ROUND((BT316-BV316),5)</f>
        <v>787.44</v>
      </c>
      <c r="BY316" s="8"/>
      <c r="BZ316" s="9">
        <f>ROUND(IF(BV316=0, IF(BT316=0, 0, 1), BT316/BV316),5)</f>
        <v>1.3082</v>
      </c>
      <c r="CA316" s="8"/>
      <c r="CB316" s="7"/>
      <c r="CC316" s="8"/>
      <c r="CD316" s="7">
        <f>ROUND(SUM(CD313:CD315),5)</f>
        <v>659.35</v>
      </c>
      <c r="CE316" s="8"/>
      <c r="CF316" s="7">
        <f>ROUND((CB316-CD316),5)</f>
        <v>-659.35</v>
      </c>
      <c r="CG316" s="8"/>
      <c r="CH316" s="9"/>
      <c r="CI316" s="8"/>
      <c r="CJ316" s="7">
        <f>ROUND(H316+P316+X316+AF316+AN316+AV316+BD316+BL316+BT316+CB316,5)</f>
        <v>29485.96</v>
      </c>
      <c r="CK316" s="8"/>
      <c r="CL316" s="7">
        <f>ROUND(J316+R316+Z316+AH316+AP316+AX316+BF316+BN316+BV316+CD316,5)</f>
        <v>23654.35</v>
      </c>
      <c r="CM316" s="8"/>
      <c r="CN316" s="7">
        <f>ROUND((CJ316-CL316),5)</f>
        <v>5831.61</v>
      </c>
      <c r="CO316" s="8"/>
      <c r="CP316" s="9">
        <f>ROUND(IF(CL316=0, IF(CJ316=0, 0, 1), CJ316/CL316),5)</f>
        <v>1.2465299999999999</v>
      </c>
    </row>
    <row r="317" spans="1:94" ht="28.8" customHeight="1" x14ac:dyDescent="0.3">
      <c r="A317" s="2"/>
      <c r="B317" s="2"/>
      <c r="C317" s="2"/>
      <c r="D317" s="2"/>
      <c r="E317" s="2" t="s">
        <v>329</v>
      </c>
      <c r="F317" s="2"/>
      <c r="G317" s="2"/>
      <c r="H317" s="7"/>
      <c r="I317" s="8"/>
      <c r="J317" s="7"/>
      <c r="K317" s="8"/>
      <c r="L317" s="7"/>
      <c r="M317" s="8"/>
      <c r="N317" s="9"/>
      <c r="O317" s="8"/>
      <c r="P317" s="7"/>
      <c r="Q317" s="8"/>
      <c r="R317" s="7"/>
      <c r="S317" s="8"/>
      <c r="T317" s="7"/>
      <c r="U317" s="8"/>
      <c r="V317" s="9"/>
      <c r="W317" s="8"/>
      <c r="X317" s="7"/>
      <c r="Y317" s="8"/>
      <c r="Z317" s="7"/>
      <c r="AA317" s="8"/>
      <c r="AB317" s="7"/>
      <c r="AC317" s="8"/>
      <c r="AD317" s="9"/>
      <c r="AE317" s="8"/>
      <c r="AF317" s="7"/>
      <c r="AG317" s="8"/>
      <c r="AH317" s="7"/>
      <c r="AI317" s="8"/>
      <c r="AJ317" s="7"/>
      <c r="AK317" s="8"/>
      <c r="AL317" s="9"/>
      <c r="AM317" s="8"/>
      <c r="AN317" s="7"/>
      <c r="AO317" s="8"/>
      <c r="AP317" s="7"/>
      <c r="AQ317" s="8"/>
      <c r="AR317" s="7"/>
      <c r="AS317" s="8"/>
      <c r="AT317" s="9"/>
      <c r="AU317" s="8"/>
      <c r="AV317" s="7"/>
      <c r="AW317" s="8"/>
      <c r="AX317" s="7"/>
      <c r="AY317" s="8"/>
      <c r="AZ317" s="7"/>
      <c r="BA317" s="8"/>
      <c r="BB317" s="9"/>
      <c r="BC317" s="8"/>
      <c r="BD317" s="7"/>
      <c r="BE317" s="8"/>
      <c r="BF317" s="7"/>
      <c r="BG317" s="8"/>
      <c r="BH317" s="7"/>
      <c r="BI317" s="8"/>
      <c r="BJ317" s="9"/>
      <c r="BK317" s="8"/>
      <c r="BL317" s="7"/>
      <c r="BM317" s="8"/>
      <c r="BN317" s="7"/>
      <c r="BO317" s="8"/>
      <c r="BP317" s="7"/>
      <c r="BQ317" s="8"/>
      <c r="BR317" s="9"/>
      <c r="BS317" s="8"/>
      <c r="BT317" s="7"/>
      <c r="BU317" s="8"/>
      <c r="BV317" s="7"/>
      <c r="BW317" s="8"/>
      <c r="BX317" s="7"/>
      <c r="BY317" s="8"/>
      <c r="BZ317" s="9"/>
      <c r="CA317" s="8"/>
      <c r="CB317" s="7"/>
      <c r="CC317" s="8"/>
      <c r="CD317" s="7"/>
      <c r="CE317" s="8"/>
      <c r="CF317" s="7"/>
      <c r="CG317" s="8"/>
      <c r="CH317" s="9"/>
      <c r="CI317" s="8"/>
      <c r="CJ317" s="7"/>
      <c r="CK317" s="8"/>
      <c r="CL317" s="7"/>
      <c r="CM317" s="8"/>
      <c r="CN317" s="7"/>
      <c r="CO317" s="8"/>
      <c r="CP317" s="9"/>
    </row>
    <row r="318" spans="1:94" x14ac:dyDescent="0.3">
      <c r="A318" s="2"/>
      <c r="B318" s="2"/>
      <c r="C318" s="2"/>
      <c r="D318" s="2"/>
      <c r="E318" s="2" t="s">
        <v>330</v>
      </c>
      <c r="F318" s="2"/>
      <c r="G318" s="2"/>
      <c r="H318" s="7"/>
      <c r="I318" s="8"/>
      <c r="J318" s="7"/>
      <c r="K318" s="8"/>
      <c r="L318" s="7"/>
      <c r="M318" s="8"/>
      <c r="N318" s="9"/>
      <c r="O318" s="8"/>
      <c r="P318" s="7"/>
      <c r="Q318" s="8"/>
      <c r="R318" s="7"/>
      <c r="S318" s="8"/>
      <c r="T318" s="7"/>
      <c r="U318" s="8"/>
      <c r="V318" s="9"/>
      <c r="W318" s="8"/>
      <c r="X318" s="7"/>
      <c r="Y318" s="8"/>
      <c r="Z318" s="7"/>
      <c r="AA318" s="8"/>
      <c r="AB318" s="7"/>
      <c r="AC318" s="8"/>
      <c r="AD318" s="9"/>
      <c r="AE318" s="8"/>
      <c r="AF318" s="7"/>
      <c r="AG318" s="8"/>
      <c r="AH318" s="7"/>
      <c r="AI318" s="8"/>
      <c r="AJ318" s="7"/>
      <c r="AK318" s="8"/>
      <c r="AL318" s="9"/>
      <c r="AM318" s="8"/>
      <c r="AN318" s="7"/>
      <c r="AO318" s="8"/>
      <c r="AP318" s="7"/>
      <c r="AQ318" s="8"/>
      <c r="AR318" s="7"/>
      <c r="AS318" s="8"/>
      <c r="AT318" s="9"/>
      <c r="AU318" s="8"/>
      <c r="AV318" s="7"/>
      <c r="AW318" s="8"/>
      <c r="AX318" s="7"/>
      <c r="AY318" s="8"/>
      <c r="AZ318" s="7"/>
      <c r="BA318" s="8"/>
      <c r="BB318" s="9"/>
      <c r="BC318" s="8"/>
      <c r="BD318" s="7"/>
      <c r="BE318" s="8"/>
      <c r="BF318" s="7"/>
      <c r="BG318" s="8"/>
      <c r="BH318" s="7"/>
      <c r="BI318" s="8"/>
      <c r="BJ318" s="9"/>
      <c r="BK318" s="8"/>
      <c r="BL318" s="7"/>
      <c r="BM318" s="8"/>
      <c r="BN318" s="7"/>
      <c r="BO318" s="8"/>
      <c r="BP318" s="7"/>
      <c r="BQ318" s="8"/>
      <c r="BR318" s="9"/>
      <c r="BS318" s="8"/>
      <c r="BT318" s="7"/>
      <c r="BU318" s="8"/>
      <c r="BV318" s="7"/>
      <c r="BW318" s="8"/>
      <c r="BX318" s="7"/>
      <c r="BY318" s="8"/>
      <c r="BZ318" s="9"/>
      <c r="CA318" s="8"/>
      <c r="CB318" s="7"/>
      <c r="CC318" s="8"/>
      <c r="CD318" s="7"/>
      <c r="CE318" s="8"/>
      <c r="CF318" s="7"/>
      <c r="CG318" s="8"/>
      <c r="CH318" s="9"/>
      <c r="CI318" s="8"/>
      <c r="CJ318" s="7"/>
      <c r="CK318" s="8"/>
      <c r="CL318" s="7"/>
      <c r="CM318" s="8"/>
      <c r="CN318" s="7"/>
      <c r="CO318" s="8"/>
      <c r="CP318" s="9"/>
    </row>
    <row r="319" spans="1:94" x14ac:dyDescent="0.3">
      <c r="A319" s="2"/>
      <c r="B319" s="2"/>
      <c r="C319" s="2"/>
      <c r="D319" s="2"/>
      <c r="E319" s="2"/>
      <c r="F319" s="2" t="s">
        <v>331</v>
      </c>
      <c r="G319" s="2"/>
      <c r="H319" s="7"/>
      <c r="I319" s="8"/>
      <c r="J319" s="7"/>
      <c r="K319" s="8"/>
      <c r="L319" s="7"/>
      <c r="M319" s="8"/>
      <c r="N319" s="9"/>
      <c r="O319" s="8"/>
      <c r="P319" s="7"/>
      <c r="Q319" s="8"/>
      <c r="R319" s="7"/>
      <c r="S319" s="8"/>
      <c r="T319" s="7"/>
      <c r="U319" s="8"/>
      <c r="V319" s="9"/>
      <c r="W319" s="8"/>
      <c r="X319" s="7"/>
      <c r="Y319" s="8"/>
      <c r="Z319" s="7"/>
      <c r="AA319" s="8"/>
      <c r="AB319" s="7"/>
      <c r="AC319" s="8"/>
      <c r="AD319" s="9"/>
      <c r="AE319" s="8"/>
      <c r="AF319" s="7"/>
      <c r="AG319" s="8"/>
      <c r="AH319" s="7"/>
      <c r="AI319" s="8"/>
      <c r="AJ319" s="7"/>
      <c r="AK319" s="8"/>
      <c r="AL319" s="9"/>
      <c r="AM319" s="8"/>
      <c r="AN319" s="7"/>
      <c r="AO319" s="8"/>
      <c r="AP319" s="7"/>
      <c r="AQ319" s="8"/>
      <c r="AR319" s="7"/>
      <c r="AS319" s="8"/>
      <c r="AT319" s="9"/>
      <c r="AU319" s="8"/>
      <c r="AV319" s="7"/>
      <c r="AW319" s="8"/>
      <c r="AX319" s="7"/>
      <c r="AY319" s="8"/>
      <c r="AZ319" s="7"/>
      <c r="BA319" s="8"/>
      <c r="BB319" s="9"/>
      <c r="BC319" s="8"/>
      <c r="BD319" s="7"/>
      <c r="BE319" s="8"/>
      <c r="BF319" s="7"/>
      <c r="BG319" s="8"/>
      <c r="BH319" s="7"/>
      <c r="BI319" s="8"/>
      <c r="BJ319" s="9"/>
      <c r="BK319" s="8"/>
      <c r="BL319" s="7"/>
      <c r="BM319" s="8"/>
      <c r="BN319" s="7"/>
      <c r="BO319" s="8"/>
      <c r="BP319" s="7"/>
      <c r="BQ319" s="8"/>
      <c r="BR319" s="9"/>
      <c r="BS319" s="8"/>
      <c r="BT319" s="7"/>
      <c r="BU319" s="8"/>
      <c r="BV319" s="7"/>
      <c r="BW319" s="8"/>
      <c r="BX319" s="7"/>
      <c r="BY319" s="8"/>
      <c r="BZ319" s="9"/>
      <c r="CA319" s="8"/>
      <c r="CB319" s="7"/>
      <c r="CC319" s="8"/>
      <c r="CD319" s="7"/>
      <c r="CE319" s="8"/>
      <c r="CF319" s="7"/>
      <c r="CG319" s="8"/>
      <c r="CH319" s="9"/>
      <c r="CI319" s="8"/>
      <c r="CJ319" s="7"/>
      <c r="CK319" s="8"/>
      <c r="CL319" s="7"/>
      <c r="CM319" s="8"/>
      <c r="CN319" s="7"/>
      <c r="CO319" s="8"/>
      <c r="CP319" s="9"/>
    </row>
    <row r="320" spans="1:94" ht="15" thickBot="1" x14ac:dyDescent="0.35">
      <c r="A320" s="2"/>
      <c r="B320" s="2"/>
      <c r="C320" s="2"/>
      <c r="D320" s="2"/>
      <c r="E320" s="2"/>
      <c r="F320" s="2" t="s">
        <v>332</v>
      </c>
      <c r="G320" s="2"/>
      <c r="H320" s="10"/>
      <c r="I320" s="8"/>
      <c r="J320" s="10"/>
      <c r="K320" s="8"/>
      <c r="L320" s="10"/>
      <c r="M320" s="8"/>
      <c r="N320" s="11"/>
      <c r="O320" s="8"/>
      <c r="P320" s="10"/>
      <c r="Q320" s="8"/>
      <c r="R320" s="10"/>
      <c r="S320" s="8"/>
      <c r="T320" s="10"/>
      <c r="U320" s="8"/>
      <c r="V320" s="11"/>
      <c r="W320" s="8"/>
      <c r="X320" s="10"/>
      <c r="Y320" s="8"/>
      <c r="Z320" s="10"/>
      <c r="AA320" s="8"/>
      <c r="AB320" s="10"/>
      <c r="AC320" s="8"/>
      <c r="AD320" s="11"/>
      <c r="AE320" s="8"/>
      <c r="AF320" s="10"/>
      <c r="AG320" s="8"/>
      <c r="AH320" s="10"/>
      <c r="AI320" s="8"/>
      <c r="AJ320" s="10"/>
      <c r="AK320" s="8"/>
      <c r="AL320" s="11"/>
      <c r="AM320" s="8"/>
      <c r="AN320" s="10">
        <v>58</v>
      </c>
      <c r="AO320" s="8"/>
      <c r="AP320" s="10">
        <v>100</v>
      </c>
      <c r="AQ320" s="8"/>
      <c r="AR320" s="10">
        <f>ROUND((AN320-AP320),5)</f>
        <v>-42</v>
      </c>
      <c r="AS320" s="8"/>
      <c r="AT320" s="11">
        <f>ROUND(IF(AP320=0, IF(AN320=0, 0, 1), AN320/AP320),5)</f>
        <v>0.57999999999999996</v>
      </c>
      <c r="AU320" s="8"/>
      <c r="AV320" s="10"/>
      <c r="AW320" s="8"/>
      <c r="AX320" s="10"/>
      <c r="AY320" s="8"/>
      <c r="AZ320" s="10"/>
      <c r="BA320" s="8"/>
      <c r="BB320" s="11"/>
      <c r="BC320" s="8"/>
      <c r="BD320" s="10"/>
      <c r="BE320" s="8"/>
      <c r="BF320" s="10"/>
      <c r="BG320" s="8"/>
      <c r="BH320" s="10"/>
      <c r="BI320" s="8"/>
      <c r="BJ320" s="11"/>
      <c r="BK320" s="8"/>
      <c r="BL320" s="10"/>
      <c r="BM320" s="8"/>
      <c r="BN320" s="10"/>
      <c r="BO320" s="8"/>
      <c r="BP320" s="10"/>
      <c r="BQ320" s="8"/>
      <c r="BR320" s="11"/>
      <c r="BS320" s="8"/>
      <c r="BT320" s="10"/>
      <c r="BU320" s="8"/>
      <c r="BV320" s="10"/>
      <c r="BW320" s="8"/>
      <c r="BX320" s="10"/>
      <c r="BY320" s="8"/>
      <c r="BZ320" s="11"/>
      <c r="CA320" s="8"/>
      <c r="CB320" s="10"/>
      <c r="CC320" s="8"/>
      <c r="CD320" s="10"/>
      <c r="CE320" s="8"/>
      <c r="CF320" s="10"/>
      <c r="CG320" s="8"/>
      <c r="CH320" s="11"/>
      <c r="CI320" s="8"/>
      <c r="CJ320" s="10">
        <f>ROUND(H320+P320+X320+AF320+AN320+AV320+BD320+BL320+BT320+CB320,5)</f>
        <v>58</v>
      </c>
      <c r="CK320" s="8"/>
      <c r="CL320" s="10">
        <f>ROUND(J320+R320+Z320+AH320+AP320+AX320+BF320+BN320+BV320+CD320,5)</f>
        <v>100</v>
      </c>
      <c r="CM320" s="8"/>
      <c r="CN320" s="10">
        <f>ROUND((CJ320-CL320),5)</f>
        <v>-42</v>
      </c>
      <c r="CO320" s="8"/>
      <c r="CP320" s="11">
        <f>ROUND(IF(CL320=0, IF(CJ320=0, 0, 1), CJ320/CL320),5)</f>
        <v>0.57999999999999996</v>
      </c>
    </row>
    <row r="321" spans="1:94" x14ac:dyDescent="0.3">
      <c r="A321" s="2"/>
      <c r="B321" s="2"/>
      <c r="C321" s="2"/>
      <c r="D321" s="2"/>
      <c r="E321" s="2" t="s">
        <v>333</v>
      </c>
      <c r="F321" s="2"/>
      <c r="G321" s="2"/>
      <c r="H321" s="7"/>
      <c r="I321" s="8"/>
      <c r="J321" s="7"/>
      <c r="K321" s="8"/>
      <c r="L321" s="7"/>
      <c r="M321" s="8"/>
      <c r="N321" s="9"/>
      <c r="O321" s="8"/>
      <c r="P321" s="7"/>
      <c r="Q321" s="8"/>
      <c r="R321" s="7"/>
      <c r="S321" s="8"/>
      <c r="T321" s="7"/>
      <c r="U321" s="8"/>
      <c r="V321" s="9"/>
      <c r="W321" s="8"/>
      <c r="X321" s="7"/>
      <c r="Y321" s="8"/>
      <c r="Z321" s="7"/>
      <c r="AA321" s="8"/>
      <c r="AB321" s="7"/>
      <c r="AC321" s="8"/>
      <c r="AD321" s="9"/>
      <c r="AE321" s="8"/>
      <c r="AF321" s="7"/>
      <c r="AG321" s="8"/>
      <c r="AH321" s="7"/>
      <c r="AI321" s="8"/>
      <c r="AJ321" s="7"/>
      <c r="AK321" s="8"/>
      <c r="AL321" s="9"/>
      <c r="AM321" s="8"/>
      <c r="AN321" s="7">
        <f>ROUND(SUM(AN318:AN320),5)</f>
        <v>58</v>
      </c>
      <c r="AO321" s="8"/>
      <c r="AP321" s="7">
        <f>ROUND(SUM(AP318:AP320),5)</f>
        <v>100</v>
      </c>
      <c r="AQ321" s="8"/>
      <c r="AR321" s="7">
        <f>ROUND((AN321-AP321),5)</f>
        <v>-42</v>
      </c>
      <c r="AS321" s="8"/>
      <c r="AT321" s="9">
        <f>ROUND(IF(AP321=0, IF(AN321=0, 0, 1), AN321/AP321),5)</f>
        <v>0.57999999999999996</v>
      </c>
      <c r="AU321" s="8"/>
      <c r="AV321" s="7"/>
      <c r="AW321" s="8"/>
      <c r="AX321" s="7"/>
      <c r="AY321" s="8"/>
      <c r="AZ321" s="7"/>
      <c r="BA321" s="8"/>
      <c r="BB321" s="9"/>
      <c r="BC321" s="8"/>
      <c r="BD321" s="7"/>
      <c r="BE321" s="8"/>
      <c r="BF321" s="7"/>
      <c r="BG321" s="8"/>
      <c r="BH321" s="7"/>
      <c r="BI321" s="8"/>
      <c r="BJ321" s="9"/>
      <c r="BK321" s="8"/>
      <c r="BL321" s="7"/>
      <c r="BM321" s="8"/>
      <c r="BN321" s="7"/>
      <c r="BO321" s="8"/>
      <c r="BP321" s="7"/>
      <c r="BQ321" s="8"/>
      <c r="BR321" s="9"/>
      <c r="BS321" s="8"/>
      <c r="BT321" s="7"/>
      <c r="BU321" s="8"/>
      <c r="BV321" s="7"/>
      <c r="BW321" s="8"/>
      <c r="BX321" s="7"/>
      <c r="BY321" s="8"/>
      <c r="BZ321" s="9"/>
      <c r="CA321" s="8"/>
      <c r="CB321" s="7"/>
      <c r="CC321" s="8"/>
      <c r="CD321" s="7"/>
      <c r="CE321" s="8"/>
      <c r="CF321" s="7"/>
      <c r="CG321" s="8"/>
      <c r="CH321" s="9"/>
      <c r="CI321" s="8"/>
      <c r="CJ321" s="7">
        <f>ROUND(H321+P321+X321+AF321+AN321+AV321+BD321+BL321+BT321+CB321,5)</f>
        <v>58</v>
      </c>
      <c r="CK321" s="8"/>
      <c r="CL321" s="7">
        <f>ROUND(J321+R321+Z321+AH321+AP321+AX321+BF321+BN321+BV321+CD321,5)</f>
        <v>100</v>
      </c>
      <c r="CM321" s="8"/>
      <c r="CN321" s="7">
        <f>ROUND((CJ321-CL321),5)</f>
        <v>-42</v>
      </c>
      <c r="CO321" s="8"/>
      <c r="CP321" s="9">
        <f>ROUND(IF(CL321=0, IF(CJ321=0, 0, 1), CJ321/CL321),5)</f>
        <v>0.57999999999999996</v>
      </c>
    </row>
    <row r="322" spans="1:94" ht="28.8" customHeight="1" x14ac:dyDescent="0.3">
      <c r="A322" s="2"/>
      <c r="B322" s="2"/>
      <c r="C322" s="2"/>
      <c r="D322" s="2"/>
      <c r="E322" s="2" t="s">
        <v>334</v>
      </c>
      <c r="F322" s="2"/>
      <c r="G322" s="2"/>
      <c r="H322" s="7"/>
      <c r="I322" s="8"/>
      <c r="J322" s="7"/>
      <c r="K322" s="8"/>
      <c r="L322" s="7"/>
      <c r="M322" s="8"/>
      <c r="N322" s="9"/>
      <c r="O322" s="8"/>
      <c r="P322" s="7"/>
      <c r="Q322" s="8"/>
      <c r="R322" s="7"/>
      <c r="S322" s="8"/>
      <c r="T322" s="7"/>
      <c r="U322" s="8"/>
      <c r="V322" s="9"/>
      <c r="W322" s="8"/>
      <c r="X322" s="7"/>
      <c r="Y322" s="8"/>
      <c r="Z322" s="7"/>
      <c r="AA322" s="8"/>
      <c r="AB322" s="7"/>
      <c r="AC322" s="8"/>
      <c r="AD322" s="9"/>
      <c r="AE322" s="8"/>
      <c r="AF322" s="7"/>
      <c r="AG322" s="8"/>
      <c r="AH322" s="7"/>
      <c r="AI322" s="8"/>
      <c r="AJ322" s="7"/>
      <c r="AK322" s="8"/>
      <c r="AL322" s="9"/>
      <c r="AM322" s="8"/>
      <c r="AN322" s="7"/>
      <c r="AO322" s="8"/>
      <c r="AP322" s="7"/>
      <c r="AQ322" s="8"/>
      <c r="AR322" s="7"/>
      <c r="AS322" s="8"/>
      <c r="AT322" s="9"/>
      <c r="AU322" s="8"/>
      <c r="AV322" s="7"/>
      <c r="AW322" s="8"/>
      <c r="AX322" s="7"/>
      <c r="AY322" s="8"/>
      <c r="AZ322" s="7"/>
      <c r="BA322" s="8"/>
      <c r="BB322" s="9"/>
      <c r="BC322" s="8"/>
      <c r="BD322" s="7"/>
      <c r="BE322" s="8"/>
      <c r="BF322" s="7"/>
      <c r="BG322" s="8"/>
      <c r="BH322" s="7"/>
      <c r="BI322" s="8"/>
      <c r="BJ322" s="9"/>
      <c r="BK322" s="8"/>
      <c r="BL322" s="7"/>
      <c r="BM322" s="8"/>
      <c r="BN322" s="7"/>
      <c r="BO322" s="8"/>
      <c r="BP322" s="7"/>
      <c r="BQ322" s="8"/>
      <c r="BR322" s="9"/>
      <c r="BS322" s="8"/>
      <c r="BT322" s="7"/>
      <c r="BU322" s="8"/>
      <c r="BV322" s="7"/>
      <c r="BW322" s="8"/>
      <c r="BX322" s="7"/>
      <c r="BY322" s="8"/>
      <c r="BZ322" s="9"/>
      <c r="CA322" s="8"/>
      <c r="CB322" s="7"/>
      <c r="CC322" s="8"/>
      <c r="CD322" s="7"/>
      <c r="CE322" s="8"/>
      <c r="CF322" s="7"/>
      <c r="CG322" s="8"/>
      <c r="CH322" s="9"/>
      <c r="CI322" s="8"/>
      <c r="CJ322" s="7"/>
      <c r="CK322" s="8"/>
      <c r="CL322" s="7"/>
      <c r="CM322" s="8"/>
      <c r="CN322" s="7"/>
      <c r="CO322" s="8"/>
      <c r="CP322" s="9"/>
    </row>
    <row r="323" spans="1:94" hidden="1" x14ac:dyDescent="0.3">
      <c r="A323" s="2"/>
      <c r="B323" s="2"/>
      <c r="C323" s="2"/>
      <c r="D323" s="2"/>
      <c r="E323" s="2"/>
      <c r="F323" s="2" t="s">
        <v>335</v>
      </c>
      <c r="G323" s="2"/>
      <c r="H323" s="7"/>
      <c r="I323" s="8"/>
      <c r="J323" s="7"/>
      <c r="K323" s="8"/>
      <c r="L323" s="7"/>
      <c r="M323" s="8"/>
      <c r="N323" s="9"/>
      <c r="O323" s="8"/>
      <c r="P323" s="7"/>
      <c r="Q323" s="8"/>
      <c r="R323" s="7"/>
      <c r="S323" s="8"/>
      <c r="T323" s="7"/>
      <c r="U323" s="8"/>
      <c r="V323" s="9"/>
      <c r="W323" s="8"/>
      <c r="X323" s="7"/>
      <c r="Y323" s="8"/>
      <c r="Z323" s="7"/>
      <c r="AA323" s="8"/>
      <c r="AB323" s="7"/>
      <c r="AC323" s="8"/>
      <c r="AD323" s="9"/>
      <c r="AE323" s="8"/>
      <c r="AF323" s="7"/>
      <c r="AG323" s="8"/>
      <c r="AH323" s="7"/>
      <c r="AI323" s="8"/>
      <c r="AJ323" s="7"/>
      <c r="AK323" s="8"/>
      <c r="AL323" s="9"/>
      <c r="AM323" s="8"/>
      <c r="AN323" s="7"/>
      <c r="AO323" s="8"/>
      <c r="AP323" s="7"/>
      <c r="AQ323" s="8"/>
      <c r="AR323" s="7"/>
      <c r="AS323" s="8"/>
      <c r="AT323" s="9"/>
      <c r="AU323" s="8"/>
      <c r="AV323" s="7"/>
      <c r="AW323" s="8"/>
      <c r="AX323" s="7"/>
      <c r="AY323" s="8"/>
      <c r="AZ323" s="7"/>
      <c r="BA323" s="8"/>
      <c r="BB323" s="9"/>
      <c r="BC323" s="8"/>
      <c r="BD323" s="7"/>
      <c r="BE323" s="8"/>
      <c r="BF323" s="7"/>
      <c r="BG323" s="8"/>
      <c r="BH323" s="7"/>
      <c r="BI323" s="8"/>
      <c r="BJ323" s="9"/>
      <c r="BK323" s="8"/>
      <c r="BL323" s="7"/>
      <c r="BM323" s="8"/>
      <c r="BN323" s="7"/>
      <c r="BO323" s="8"/>
      <c r="BP323" s="7"/>
      <c r="BQ323" s="8"/>
      <c r="BR323" s="9"/>
      <c r="BS323" s="8"/>
      <c r="BT323" s="7"/>
      <c r="BU323" s="8"/>
      <c r="BV323" s="7"/>
      <c r="BW323" s="8"/>
      <c r="BX323" s="7"/>
      <c r="BY323" s="8"/>
      <c r="BZ323" s="9"/>
      <c r="CA323" s="8"/>
      <c r="CB323" s="7"/>
      <c r="CC323" s="8"/>
      <c r="CD323" s="7"/>
      <c r="CE323" s="8"/>
      <c r="CF323" s="7"/>
      <c r="CG323" s="8"/>
      <c r="CH323" s="9"/>
      <c r="CI323" s="8"/>
      <c r="CJ323" s="7"/>
      <c r="CK323" s="8"/>
      <c r="CL323" s="7"/>
      <c r="CM323" s="8"/>
      <c r="CN323" s="7"/>
      <c r="CO323" s="8"/>
      <c r="CP323" s="9"/>
    </row>
    <row r="324" spans="1:94" hidden="1" x14ac:dyDescent="0.3">
      <c r="A324" s="2"/>
      <c r="B324" s="2"/>
      <c r="C324" s="2"/>
      <c r="D324" s="2"/>
      <c r="E324" s="2"/>
      <c r="F324" s="2" t="s">
        <v>336</v>
      </c>
      <c r="G324" s="2"/>
      <c r="H324" s="7"/>
      <c r="I324" s="8"/>
      <c r="J324" s="7"/>
      <c r="K324" s="8"/>
      <c r="L324" s="7"/>
      <c r="M324" s="8"/>
      <c r="N324" s="9"/>
      <c r="O324" s="8"/>
      <c r="P324" s="7"/>
      <c r="Q324" s="8"/>
      <c r="R324" s="7"/>
      <c r="S324" s="8"/>
      <c r="T324" s="7"/>
      <c r="U324" s="8"/>
      <c r="V324" s="9"/>
      <c r="W324" s="8"/>
      <c r="X324" s="7"/>
      <c r="Y324" s="8"/>
      <c r="Z324" s="7"/>
      <c r="AA324" s="8"/>
      <c r="AB324" s="7"/>
      <c r="AC324" s="8"/>
      <c r="AD324" s="9"/>
      <c r="AE324" s="8"/>
      <c r="AF324" s="7"/>
      <c r="AG324" s="8"/>
      <c r="AH324" s="7"/>
      <c r="AI324" s="8"/>
      <c r="AJ324" s="7"/>
      <c r="AK324" s="8"/>
      <c r="AL324" s="9"/>
      <c r="AM324" s="8"/>
      <c r="AN324" s="7"/>
      <c r="AO324" s="8"/>
      <c r="AP324" s="7"/>
      <c r="AQ324" s="8"/>
      <c r="AR324" s="7"/>
      <c r="AS324" s="8"/>
      <c r="AT324" s="9"/>
      <c r="AU324" s="8"/>
      <c r="AV324" s="7"/>
      <c r="AW324" s="8"/>
      <c r="AX324" s="7"/>
      <c r="AY324" s="8"/>
      <c r="AZ324" s="7"/>
      <c r="BA324" s="8"/>
      <c r="BB324" s="9"/>
      <c r="BC324" s="8"/>
      <c r="BD324" s="7"/>
      <c r="BE324" s="8"/>
      <c r="BF324" s="7"/>
      <c r="BG324" s="8"/>
      <c r="BH324" s="7"/>
      <c r="BI324" s="8"/>
      <c r="BJ324" s="9"/>
      <c r="BK324" s="8"/>
      <c r="BL324" s="7"/>
      <c r="BM324" s="8"/>
      <c r="BN324" s="7"/>
      <c r="BO324" s="8"/>
      <c r="BP324" s="7"/>
      <c r="BQ324" s="8"/>
      <c r="BR324" s="9"/>
      <c r="BS324" s="8"/>
      <c r="BT324" s="7"/>
      <c r="BU324" s="8"/>
      <c r="BV324" s="7"/>
      <c r="BW324" s="8"/>
      <c r="BX324" s="7"/>
      <c r="BY324" s="8"/>
      <c r="BZ324" s="9"/>
      <c r="CA324" s="8"/>
      <c r="CB324" s="7"/>
      <c r="CC324" s="8"/>
      <c r="CD324" s="7"/>
      <c r="CE324" s="8"/>
      <c r="CF324" s="7"/>
      <c r="CG324" s="8"/>
      <c r="CH324" s="9"/>
      <c r="CI324" s="8"/>
      <c r="CJ324" s="7"/>
      <c r="CK324" s="8"/>
      <c r="CL324" s="7"/>
      <c r="CM324" s="8"/>
      <c r="CN324" s="7"/>
      <c r="CO324" s="8"/>
      <c r="CP324" s="9"/>
    </row>
    <row r="325" spans="1:94" hidden="1" x14ac:dyDescent="0.3">
      <c r="A325" s="2"/>
      <c r="B325" s="2"/>
      <c r="C325" s="2"/>
      <c r="D325" s="2"/>
      <c r="E325" s="2"/>
      <c r="F325" s="2" t="s">
        <v>337</v>
      </c>
      <c r="G325" s="2"/>
      <c r="H325" s="7"/>
      <c r="I325" s="8"/>
      <c r="J325" s="7"/>
      <c r="K325" s="8"/>
      <c r="L325" s="7"/>
      <c r="M325" s="8"/>
      <c r="N325" s="9"/>
      <c r="O325" s="8"/>
      <c r="P325" s="7"/>
      <c r="Q325" s="8"/>
      <c r="R325" s="7"/>
      <c r="S325" s="8"/>
      <c r="T325" s="7"/>
      <c r="U325" s="8"/>
      <c r="V325" s="9"/>
      <c r="W325" s="8"/>
      <c r="X325" s="7"/>
      <c r="Y325" s="8"/>
      <c r="Z325" s="7"/>
      <c r="AA325" s="8"/>
      <c r="AB325" s="7"/>
      <c r="AC325" s="8"/>
      <c r="AD325" s="9"/>
      <c r="AE325" s="8"/>
      <c r="AF325" s="7"/>
      <c r="AG325" s="8"/>
      <c r="AH325" s="7"/>
      <c r="AI325" s="8"/>
      <c r="AJ325" s="7"/>
      <c r="AK325" s="8"/>
      <c r="AL325" s="9"/>
      <c r="AM325" s="8"/>
      <c r="AN325" s="7"/>
      <c r="AO325" s="8"/>
      <c r="AP325" s="7"/>
      <c r="AQ325" s="8"/>
      <c r="AR325" s="7"/>
      <c r="AS325" s="8"/>
      <c r="AT325" s="9"/>
      <c r="AU325" s="8"/>
      <c r="AV325" s="7"/>
      <c r="AW325" s="8"/>
      <c r="AX325" s="7"/>
      <c r="AY325" s="8"/>
      <c r="AZ325" s="7"/>
      <c r="BA325" s="8"/>
      <c r="BB325" s="9"/>
      <c r="BC325" s="8"/>
      <c r="BD325" s="7"/>
      <c r="BE325" s="8"/>
      <c r="BF325" s="7"/>
      <c r="BG325" s="8"/>
      <c r="BH325" s="7"/>
      <c r="BI325" s="8"/>
      <c r="BJ325" s="9"/>
      <c r="BK325" s="8"/>
      <c r="BL325" s="7"/>
      <c r="BM325" s="8"/>
      <c r="BN325" s="7"/>
      <c r="BO325" s="8"/>
      <c r="BP325" s="7"/>
      <c r="BQ325" s="8"/>
      <c r="BR325" s="9"/>
      <c r="BS325" s="8"/>
      <c r="BT325" s="7"/>
      <c r="BU325" s="8"/>
      <c r="BV325" s="7"/>
      <c r="BW325" s="8"/>
      <c r="BX325" s="7"/>
      <c r="BY325" s="8"/>
      <c r="BZ325" s="9"/>
      <c r="CA325" s="8"/>
      <c r="CB325" s="7"/>
      <c r="CC325" s="8"/>
      <c r="CD325" s="7"/>
      <c r="CE325" s="8"/>
      <c r="CF325" s="7"/>
      <c r="CG325" s="8"/>
      <c r="CH325" s="9"/>
      <c r="CI325" s="8"/>
      <c r="CJ325" s="7"/>
      <c r="CK325" s="8"/>
      <c r="CL325" s="7"/>
      <c r="CM325" s="8"/>
      <c r="CN325" s="7"/>
      <c r="CO325" s="8"/>
      <c r="CP325" s="9"/>
    </row>
    <row r="326" spans="1:94" hidden="1" x14ac:dyDescent="0.3">
      <c r="A326" s="2"/>
      <c r="B326" s="2"/>
      <c r="C326" s="2"/>
      <c r="D326" s="2"/>
      <c r="E326" s="2"/>
      <c r="F326" s="2" t="s">
        <v>338</v>
      </c>
      <c r="G326" s="2"/>
      <c r="H326" s="7"/>
      <c r="I326" s="8"/>
      <c r="J326" s="7"/>
      <c r="K326" s="8"/>
      <c r="L326" s="7"/>
      <c r="M326" s="8"/>
      <c r="N326" s="9"/>
      <c r="O326" s="8"/>
      <c r="P326" s="7"/>
      <c r="Q326" s="8"/>
      <c r="R326" s="7"/>
      <c r="S326" s="8"/>
      <c r="T326" s="7"/>
      <c r="U326" s="8"/>
      <c r="V326" s="9"/>
      <c r="W326" s="8"/>
      <c r="X326" s="7"/>
      <c r="Y326" s="8"/>
      <c r="Z326" s="7"/>
      <c r="AA326" s="8"/>
      <c r="AB326" s="7"/>
      <c r="AC326" s="8"/>
      <c r="AD326" s="9"/>
      <c r="AE326" s="8"/>
      <c r="AF326" s="7"/>
      <c r="AG326" s="8"/>
      <c r="AH326" s="7"/>
      <c r="AI326" s="8"/>
      <c r="AJ326" s="7"/>
      <c r="AK326" s="8"/>
      <c r="AL326" s="9"/>
      <c r="AM326" s="8"/>
      <c r="AN326" s="7"/>
      <c r="AO326" s="8"/>
      <c r="AP326" s="7"/>
      <c r="AQ326" s="8"/>
      <c r="AR326" s="7"/>
      <c r="AS326" s="8"/>
      <c r="AT326" s="9"/>
      <c r="AU326" s="8"/>
      <c r="AV326" s="7"/>
      <c r="AW326" s="8"/>
      <c r="AX326" s="7"/>
      <c r="AY326" s="8"/>
      <c r="AZ326" s="7"/>
      <c r="BA326" s="8"/>
      <c r="BB326" s="9"/>
      <c r="BC326" s="8"/>
      <c r="BD326" s="7"/>
      <c r="BE326" s="8"/>
      <c r="BF326" s="7"/>
      <c r="BG326" s="8"/>
      <c r="BH326" s="7"/>
      <c r="BI326" s="8"/>
      <c r="BJ326" s="9"/>
      <c r="BK326" s="8"/>
      <c r="BL326" s="7"/>
      <c r="BM326" s="8"/>
      <c r="BN326" s="7"/>
      <c r="BO326" s="8"/>
      <c r="BP326" s="7"/>
      <c r="BQ326" s="8"/>
      <c r="BR326" s="9"/>
      <c r="BS326" s="8"/>
      <c r="BT326" s="7"/>
      <c r="BU326" s="8"/>
      <c r="BV326" s="7"/>
      <c r="BW326" s="8"/>
      <c r="BX326" s="7"/>
      <c r="BY326" s="8"/>
      <c r="BZ326" s="9"/>
      <c r="CA326" s="8"/>
      <c r="CB326" s="7"/>
      <c r="CC326" s="8"/>
      <c r="CD326" s="7"/>
      <c r="CE326" s="8"/>
      <c r="CF326" s="7"/>
      <c r="CG326" s="8"/>
      <c r="CH326" s="9"/>
      <c r="CI326" s="8"/>
      <c r="CJ326" s="7"/>
      <c r="CK326" s="8"/>
      <c r="CL326" s="7"/>
      <c r="CM326" s="8"/>
      <c r="CN326" s="7"/>
      <c r="CO326" s="8"/>
      <c r="CP326" s="9"/>
    </row>
    <row r="327" spans="1:94" hidden="1" x14ac:dyDescent="0.3">
      <c r="A327" s="2"/>
      <c r="B327" s="2"/>
      <c r="C327" s="2"/>
      <c r="D327" s="2"/>
      <c r="E327" s="2"/>
      <c r="F327" s="2" t="s">
        <v>339</v>
      </c>
      <c r="G327" s="2"/>
      <c r="H327" s="7"/>
      <c r="I327" s="8"/>
      <c r="J327" s="7"/>
      <c r="K327" s="8"/>
      <c r="L327" s="7"/>
      <c r="M327" s="8"/>
      <c r="N327" s="9"/>
      <c r="O327" s="8"/>
      <c r="P327" s="7"/>
      <c r="Q327" s="8"/>
      <c r="R327" s="7"/>
      <c r="S327" s="8"/>
      <c r="T327" s="7"/>
      <c r="U327" s="8"/>
      <c r="V327" s="9"/>
      <c r="W327" s="8"/>
      <c r="X327" s="7"/>
      <c r="Y327" s="8"/>
      <c r="Z327" s="7"/>
      <c r="AA327" s="8"/>
      <c r="AB327" s="7"/>
      <c r="AC327" s="8"/>
      <c r="AD327" s="9"/>
      <c r="AE327" s="8"/>
      <c r="AF327" s="7"/>
      <c r="AG327" s="8"/>
      <c r="AH327" s="7"/>
      <c r="AI327" s="8"/>
      <c r="AJ327" s="7"/>
      <c r="AK327" s="8"/>
      <c r="AL327" s="9"/>
      <c r="AM327" s="8"/>
      <c r="AN327" s="7"/>
      <c r="AO327" s="8"/>
      <c r="AP327" s="7"/>
      <c r="AQ327" s="8"/>
      <c r="AR327" s="7"/>
      <c r="AS327" s="8"/>
      <c r="AT327" s="9"/>
      <c r="AU327" s="8"/>
      <c r="AV327" s="7"/>
      <c r="AW327" s="8"/>
      <c r="AX327" s="7"/>
      <c r="AY327" s="8"/>
      <c r="AZ327" s="7"/>
      <c r="BA327" s="8"/>
      <c r="BB327" s="9"/>
      <c r="BC327" s="8"/>
      <c r="BD327" s="7"/>
      <c r="BE327" s="8"/>
      <c r="BF327" s="7"/>
      <c r="BG327" s="8"/>
      <c r="BH327" s="7"/>
      <c r="BI327" s="8"/>
      <c r="BJ327" s="9"/>
      <c r="BK327" s="8"/>
      <c r="BL327" s="7"/>
      <c r="BM327" s="8"/>
      <c r="BN327" s="7"/>
      <c r="BO327" s="8"/>
      <c r="BP327" s="7"/>
      <c r="BQ327" s="8"/>
      <c r="BR327" s="9"/>
      <c r="BS327" s="8"/>
      <c r="BT327" s="7"/>
      <c r="BU327" s="8"/>
      <c r="BV327" s="7"/>
      <c r="BW327" s="8"/>
      <c r="BX327" s="7"/>
      <c r="BY327" s="8"/>
      <c r="BZ327" s="9"/>
      <c r="CA327" s="8"/>
      <c r="CB327" s="7"/>
      <c r="CC327" s="8"/>
      <c r="CD327" s="7"/>
      <c r="CE327" s="8"/>
      <c r="CF327" s="7"/>
      <c r="CG327" s="8"/>
      <c r="CH327" s="9"/>
      <c r="CI327" s="8"/>
      <c r="CJ327" s="7"/>
      <c r="CK327" s="8"/>
      <c r="CL327" s="7"/>
      <c r="CM327" s="8"/>
      <c r="CN327" s="7"/>
      <c r="CO327" s="8"/>
      <c r="CP327" s="9"/>
    </row>
    <row r="328" spans="1:94" hidden="1" x14ac:dyDescent="0.3">
      <c r="A328" s="2"/>
      <c r="B328" s="2"/>
      <c r="C328" s="2"/>
      <c r="D328" s="2"/>
      <c r="E328" s="2"/>
      <c r="F328" s="2" t="s">
        <v>340</v>
      </c>
      <c r="G328" s="2"/>
      <c r="H328" s="7"/>
      <c r="I328" s="8"/>
      <c r="J328" s="7"/>
      <c r="K328" s="8"/>
      <c r="L328" s="7"/>
      <c r="M328" s="8"/>
      <c r="N328" s="9"/>
      <c r="O328" s="8"/>
      <c r="P328" s="7"/>
      <c r="Q328" s="8"/>
      <c r="R328" s="7"/>
      <c r="S328" s="8"/>
      <c r="T328" s="7"/>
      <c r="U328" s="8"/>
      <c r="V328" s="9"/>
      <c r="W328" s="8"/>
      <c r="X328" s="7"/>
      <c r="Y328" s="8"/>
      <c r="Z328" s="7"/>
      <c r="AA328" s="8"/>
      <c r="AB328" s="7"/>
      <c r="AC328" s="8"/>
      <c r="AD328" s="9"/>
      <c r="AE328" s="8"/>
      <c r="AF328" s="7"/>
      <c r="AG328" s="8"/>
      <c r="AH328" s="7"/>
      <c r="AI328" s="8"/>
      <c r="AJ328" s="7"/>
      <c r="AK328" s="8"/>
      <c r="AL328" s="9"/>
      <c r="AM328" s="8"/>
      <c r="AN328" s="7"/>
      <c r="AO328" s="8"/>
      <c r="AP328" s="7"/>
      <c r="AQ328" s="8"/>
      <c r="AR328" s="7"/>
      <c r="AS328" s="8"/>
      <c r="AT328" s="9"/>
      <c r="AU328" s="8"/>
      <c r="AV328" s="7"/>
      <c r="AW328" s="8"/>
      <c r="AX328" s="7"/>
      <c r="AY328" s="8"/>
      <c r="AZ328" s="7"/>
      <c r="BA328" s="8"/>
      <c r="BB328" s="9"/>
      <c r="BC328" s="8"/>
      <c r="BD328" s="7"/>
      <c r="BE328" s="8"/>
      <c r="BF328" s="7"/>
      <c r="BG328" s="8"/>
      <c r="BH328" s="7"/>
      <c r="BI328" s="8"/>
      <c r="BJ328" s="9"/>
      <c r="BK328" s="8"/>
      <c r="BL328" s="7"/>
      <c r="BM328" s="8"/>
      <c r="BN328" s="7"/>
      <c r="BO328" s="8"/>
      <c r="BP328" s="7"/>
      <c r="BQ328" s="8"/>
      <c r="BR328" s="9"/>
      <c r="BS328" s="8"/>
      <c r="BT328" s="7"/>
      <c r="BU328" s="8"/>
      <c r="BV328" s="7"/>
      <c r="BW328" s="8"/>
      <c r="BX328" s="7"/>
      <c r="BY328" s="8"/>
      <c r="BZ328" s="9"/>
      <c r="CA328" s="8"/>
      <c r="CB328" s="7"/>
      <c r="CC328" s="8"/>
      <c r="CD328" s="7"/>
      <c r="CE328" s="8"/>
      <c r="CF328" s="7"/>
      <c r="CG328" s="8"/>
      <c r="CH328" s="9"/>
      <c r="CI328" s="8"/>
      <c r="CJ328" s="7"/>
      <c r="CK328" s="8"/>
      <c r="CL328" s="7"/>
      <c r="CM328" s="8"/>
      <c r="CN328" s="7"/>
      <c r="CO328" s="8"/>
      <c r="CP328" s="9"/>
    </row>
    <row r="329" spans="1:94" x14ac:dyDescent="0.3">
      <c r="A329" s="2"/>
      <c r="B329" s="2"/>
      <c r="C329" s="2"/>
      <c r="D329" s="2"/>
      <c r="E329" s="2"/>
      <c r="F329" s="2" t="s">
        <v>341</v>
      </c>
      <c r="G329" s="2"/>
      <c r="H329" s="7"/>
      <c r="I329" s="8"/>
      <c r="J329" s="7"/>
      <c r="K329" s="8"/>
      <c r="L329" s="7"/>
      <c r="M329" s="8"/>
      <c r="N329" s="9"/>
      <c r="O329" s="8"/>
      <c r="P329" s="7"/>
      <c r="Q329" s="8"/>
      <c r="R329" s="7"/>
      <c r="S329" s="8"/>
      <c r="T329" s="7"/>
      <c r="U329" s="8"/>
      <c r="V329" s="9"/>
      <c r="W329" s="8"/>
      <c r="X329" s="7"/>
      <c r="Y329" s="8"/>
      <c r="Z329" s="7"/>
      <c r="AA329" s="8"/>
      <c r="AB329" s="7"/>
      <c r="AC329" s="8"/>
      <c r="AD329" s="9"/>
      <c r="AE329" s="8"/>
      <c r="AF329" s="7"/>
      <c r="AG329" s="8"/>
      <c r="AH329" s="7"/>
      <c r="AI329" s="8"/>
      <c r="AJ329" s="7"/>
      <c r="AK329" s="8"/>
      <c r="AL329" s="9"/>
      <c r="AM329" s="8"/>
      <c r="AN329" s="7"/>
      <c r="AO329" s="8"/>
      <c r="AP329" s="7"/>
      <c r="AQ329" s="8"/>
      <c r="AR329" s="7"/>
      <c r="AS329" s="8"/>
      <c r="AT329" s="9"/>
      <c r="AU329" s="8"/>
      <c r="AV329" s="7"/>
      <c r="AW329" s="8"/>
      <c r="AX329" s="7"/>
      <c r="AY329" s="8"/>
      <c r="AZ329" s="7"/>
      <c r="BA329" s="8"/>
      <c r="BB329" s="9"/>
      <c r="BC329" s="8"/>
      <c r="BD329" s="7"/>
      <c r="BE329" s="8"/>
      <c r="BF329" s="7"/>
      <c r="BG329" s="8"/>
      <c r="BH329" s="7"/>
      <c r="BI329" s="8"/>
      <c r="BJ329" s="9"/>
      <c r="BK329" s="8"/>
      <c r="BL329" s="7"/>
      <c r="BM329" s="8"/>
      <c r="BN329" s="7"/>
      <c r="BO329" s="8"/>
      <c r="BP329" s="7"/>
      <c r="BQ329" s="8"/>
      <c r="BR329" s="9"/>
      <c r="BS329" s="8"/>
      <c r="BT329" s="7"/>
      <c r="BU329" s="8"/>
      <c r="BV329" s="7"/>
      <c r="BW329" s="8"/>
      <c r="BX329" s="7"/>
      <c r="BY329" s="8"/>
      <c r="BZ329" s="9"/>
      <c r="CA329" s="8"/>
      <c r="CB329" s="7"/>
      <c r="CC329" s="8"/>
      <c r="CD329" s="7"/>
      <c r="CE329" s="8"/>
      <c r="CF329" s="7"/>
      <c r="CG329" s="8"/>
      <c r="CH329" s="9"/>
      <c r="CI329" s="8"/>
      <c r="CJ329" s="7"/>
      <c r="CK329" s="8"/>
      <c r="CL329" s="7"/>
      <c r="CM329" s="8"/>
      <c r="CN329" s="7"/>
      <c r="CO329" s="8"/>
      <c r="CP329" s="9"/>
    </row>
    <row r="330" spans="1:94" ht="15" thickBot="1" x14ac:dyDescent="0.35">
      <c r="A330" s="2"/>
      <c r="B330" s="2"/>
      <c r="C330" s="2"/>
      <c r="D330" s="2"/>
      <c r="E330" s="2"/>
      <c r="F330" s="2" t="s">
        <v>342</v>
      </c>
      <c r="G330" s="2"/>
      <c r="H330" s="10"/>
      <c r="I330" s="8"/>
      <c r="J330" s="10">
        <v>50</v>
      </c>
      <c r="K330" s="8"/>
      <c r="L330" s="10">
        <f>ROUND((H330-J330),5)</f>
        <v>-50</v>
      </c>
      <c r="M330" s="8"/>
      <c r="N330" s="11"/>
      <c r="O330" s="8"/>
      <c r="P330" s="10"/>
      <c r="Q330" s="8"/>
      <c r="R330" s="10">
        <v>50</v>
      </c>
      <c r="S330" s="8"/>
      <c r="T330" s="10">
        <f>ROUND((P330-R330),5)</f>
        <v>-50</v>
      </c>
      <c r="U330" s="8"/>
      <c r="V330" s="11"/>
      <c r="W330" s="8"/>
      <c r="X330" s="10"/>
      <c r="Y330" s="8"/>
      <c r="Z330" s="10">
        <v>50</v>
      </c>
      <c r="AA330" s="8"/>
      <c r="AB330" s="10">
        <f>ROUND((X330-Z330),5)</f>
        <v>-50</v>
      </c>
      <c r="AC330" s="8"/>
      <c r="AD330" s="11"/>
      <c r="AE330" s="8"/>
      <c r="AF330" s="10"/>
      <c r="AG330" s="8"/>
      <c r="AH330" s="10">
        <v>50</v>
      </c>
      <c r="AI330" s="8"/>
      <c r="AJ330" s="10">
        <f>ROUND((AF330-AH330),5)</f>
        <v>-50</v>
      </c>
      <c r="AK330" s="8"/>
      <c r="AL330" s="11"/>
      <c r="AM330" s="8"/>
      <c r="AN330" s="10"/>
      <c r="AO330" s="8"/>
      <c r="AP330" s="10">
        <v>50</v>
      </c>
      <c r="AQ330" s="8"/>
      <c r="AR330" s="10">
        <f>ROUND((AN330-AP330),5)</f>
        <v>-50</v>
      </c>
      <c r="AS330" s="8"/>
      <c r="AT330" s="11"/>
      <c r="AU330" s="8"/>
      <c r="AV330" s="10"/>
      <c r="AW330" s="8"/>
      <c r="AX330" s="10">
        <v>50</v>
      </c>
      <c r="AY330" s="8"/>
      <c r="AZ330" s="10">
        <f>ROUND((AV330-AX330),5)</f>
        <v>-50</v>
      </c>
      <c r="BA330" s="8"/>
      <c r="BB330" s="11"/>
      <c r="BC330" s="8"/>
      <c r="BD330" s="10"/>
      <c r="BE330" s="8"/>
      <c r="BF330" s="10">
        <v>50</v>
      </c>
      <c r="BG330" s="8"/>
      <c r="BH330" s="10">
        <f>ROUND((BD330-BF330),5)</f>
        <v>-50</v>
      </c>
      <c r="BI330" s="8"/>
      <c r="BJ330" s="11"/>
      <c r="BK330" s="8"/>
      <c r="BL330" s="10"/>
      <c r="BM330" s="8"/>
      <c r="BN330" s="10">
        <v>50</v>
      </c>
      <c r="BO330" s="8"/>
      <c r="BP330" s="10">
        <f>ROUND((BL330-BN330),5)</f>
        <v>-50</v>
      </c>
      <c r="BQ330" s="8"/>
      <c r="BR330" s="11"/>
      <c r="BS330" s="8"/>
      <c r="BT330" s="10"/>
      <c r="BU330" s="8"/>
      <c r="BV330" s="10">
        <v>50</v>
      </c>
      <c r="BW330" s="8"/>
      <c r="BX330" s="10">
        <f>ROUND((BT330-BV330),5)</f>
        <v>-50</v>
      </c>
      <c r="BY330" s="8"/>
      <c r="BZ330" s="11"/>
      <c r="CA330" s="8"/>
      <c r="CB330" s="10"/>
      <c r="CC330" s="8"/>
      <c r="CD330" s="10">
        <v>12.9</v>
      </c>
      <c r="CE330" s="8"/>
      <c r="CF330" s="10">
        <f>ROUND((CB330-CD330),5)</f>
        <v>-12.9</v>
      </c>
      <c r="CG330" s="8"/>
      <c r="CH330" s="11"/>
      <c r="CI330" s="8"/>
      <c r="CJ330" s="10"/>
      <c r="CK330" s="8"/>
      <c r="CL330" s="10">
        <f>ROUND(J330+R330+Z330+AH330+AP330+AX330+BF330+BN330+BV330+CD330,5)</f>
        <v>462.9</v>
      </c>
      <c r="CM330" s="8"/>
      <c r="CN330" s="10">
        <f>ROUND((CJ330-CL330),5)</f>
        <v>-462.9</v>
      </c>
      <c r="CO330" s="8"/>
      <c r="CP330" s="11"/>
    </row>
    <row r="331" spans="1:94" x14ac:dyDescent="0.3">
      <c r="A331" s="2"/>
      <c r="B331" s="2"/>
      <c r="C331" s="2"/>
      <c r="D331" s="2"/>
      <c r="E331" s="2" t="s">
        <v>343</v>
      </c>
      <c r="F331" s="2"/>
      <c r="G331" s="2"/>
      <c r="H331" s="7"/>
      <c r="I331" s="8"/>
      <c r="J331" s="7">
        <f>ROUND(SUM(J322:J330),5)</f>
        <v>50</v>
      </c>
      <c r="K331" s="8"/>
      <c r="L331" s="7">
        <f>ROUND((H331-J331),5)</f>
        <v>-50</v>
      </c>
      <c r="M331" s="8"/>
      <c r="N331" s="9"/>
      <c r="O331" s="8"/>
      <c r="P331" s="7"/>
      <c r="Q331" s="8"/>
      <c r="R331" s="7">
        <f>ROUND(SUM(R322:R330),5)</f>
        <v>50</v>
      </c>
      <c r="S331" s="8"/>
      <c r="T331" s="7">
        <f>ROUND((P331-R331),5)</f>
        <v>-50</v>
      </c>
      <c r="U331" s="8"/>
      <c r="V331" s="9"/>
      <c r="W331" s="8"/>
      <c r="X331" s="7"/>
      <c r="Y331" s="8"/>
      <c r="Z331" s="7">
        <f>ROUND(SUM(Z322:Z330),5)</f>
        <v>50</v>
      </c>
      <c r="AA331" s="8"/>
      <c r="AB331" s="7">
        <f>ROUND((X331-Z331),5)</f>
        <v>-50</v>
      </c>
      <c r="AC331" s="8"/>
      <c r="AD331" s="9"/>
      <c r="AE331" s="8"/>
      <c r="AF331" s="7"/>
      <c r="AG331" s="8"/>
      <c r="AH331" s="7">
        <f>ROUND(SUM(AH322:AH330),5)</f>
        <v>50</v>
      </c>
      <c r="AI331" s="8"/>
      <c r="AJ331" s="7">
        <f>ROUND((AF331-AH331),5)</f>
        <v>-50</v>
      </c>
      <c r="AK331" s="8"/>
      <c r="AL331" s="9"/>
      <c r="AM331" s="8"/>
      <c r="AN331" s="7"/>
      <c r="AO331" s="8"/>
      <c r="AP331" s="7">
        <f>ROUND(SUM(AP322:AP330),5)</f>
        <v>50</v>
      </c>
      <c r="AQ331" s="8"/>
      <c r="AR331" s="7">
        <f>ROUND((AN331-AP331),5)</f>
        <v>-50</v>
      </c>
      <c r="AS331" s="8"/>
      <c r="AT331" s="9"/>
      <c r="AU331" s="8"/>
      <c r="AV331" s="7"/>
      <c r="AW331" s="8"/>
      <c r="AX331" s="7">
        <f>ROUND(SUM(AX322:AX330),5)</f>
        <v>50</v>
      </c>
      <c r="AY331" s="8"/>
      <c r="AZ331" s="7">
        <f>ROUND((AV331-AX331),5)</f>
        <v>-50</v>
      </c>
      <c r="BA331" s="8"/>
      <c r="BB331" s="9"/>
      <c r="BC331" s="8"/>
      <c r="BD331" s="7"/>
      <c r="BE331" s="8"/>
      <c r="BF331" s="7">
        <f>ROUND(SUM(BF322:BF330),5)</f>
        <v>50</v>
      </c>
      <c r="BG331" s="8"/>
      <c r="BH331" s="7">
        <f>ROUND((BD331-BF331),5)</f>
        <v>-50</v>
      </c>
      <c r="BI331" s="8"/>
      <c r="BJ331" s="9"/>
      <c r="BK331" s="8"/>
      <c r="BL331" s="7"/>
      <c r="BM331" s="8"/>
      <c r="BN331" s="7">
        <f>ROUND(SUM(BN322:BN330),5)</f>
        <v>50</v>
      </c>
      <c r="BO331" s="8"/>
      <c r="BP331" s="7">
        <f>ROUND((BL331-BN331),5)</f>
        <v>-50</v>
      </c>
      <c r="BQ331" s="8"/>
      <c r="BR331" s="9"/>
      <c r="BS331" s="8"/>
      <c r="BT331" s="7"/>
      <c r="BU331" s="8"/>
      <c r="BV331" s="7">
        <f>ROUND(SUM(BV322:BV330),5)</f>
        <v>50</v>
      </c>
      <c r="BW331" s="8"/>
      <c r="BX331" s="7">
        <f>ROUND((BT331-BV331),5)</f>
        <v>-50</v>
      </c>
      <c r="BY331" s="8"/>
      <c r="BZ331" s="9"/>
      <c r="CA331" s="8"/>
      <c r="CB331" s="7"/>
      <c r="CC331" s="8"/>
      <c r="CD331" s="7">
        <f>ROUND(SUM(CD322:CD330),5)</f>
        <v>12.9</v>
      </c>
      <c r="CE331" s="8"/>
      <c r="CF331" s="7">
        <f>ROUND((CB331-CD331),5)</f>
        <v>-12.9</v>
      </c>
      <c r="CG331" s="8"/>
      <c r="CH331" s="9"/>
      <c r="CI331" s="8"/>
      <c r="CJ331" s="7"/>
      <c r="CK331" s="8"/>
      <c r="CL331" s="7">
        <f>ROUND(J331+R331+Z331+AH331+AP331+AX331+BF331+BN331+BV331+CD331,5)</f>
        <v>462.9</v>
      </c>
      <c r="CM331" s="8"/>
      <c r="CN331" s="7">
        <f>ROUND((CJ331-CL331),5)</f>
        <v>-462.9</v>
      </c>
      <c r="CO331" s="8"/>
      <c r="CP331" s="9"/>
    </row>
    <row r="332" spans="1:94" ht="28.8" customHeight="1" x14ac:dyDescent="0.3">
      <c r="A332" s="2"/>
      <c r="B332" s="2"/>
      <c r="C332" s="2"/>
      <c r="D332" s="2"/>
      <c r="E332" s="2" t="s">
        <v>344</v>
      </c>
      <c r="F332" s="2"/>
      <c r="G332" s="2"/>
      <c r="H332" s="7"/>
      <c r="I332" s="8"/>
      <c r="J332" s="7"/>
      <c r="K332" s="8"/>
      <c r="L332" s="7"/>
      <c r="M332" s="8"/>
      <c r="N332" s="9"/>
      <c r="O332" s="8"/>
      <c r="P332" s="7"/>
      <c r="Q332" s="8"/>
      <c r="R332" s="7"/>
      <c r="S332" s="8"/>
      <c r="T332" s="7"/>
      <c r="U332" s="8"/>
      <c r="V332" s="9"/>
      <c r="W332" s="8"/>
      <c r="X332" s="7"/>
      <c r="Y332" s="8"/>
      <c r="Z332" s="7"/>
      <c r="AA332" s="8"/>
      <c r="AB332" s="7"/>
      <c r="AC332" s="8"/>
      <c r="AD332" s="9"/>
      <c r="AE332" s="8"/>
      <c r="AF332" s="7"/>
      <c r="AG332" s="8"/>
      <c r="AH332" s="7"/>
      <c r="AI332" s="8"/>
      <c r="AJ332" s="7"/>
      <c r="AK332" s="8"/>
      <c r="AL332" s="9"/>
      <c r="AM332" s="8"/>
      <c r="AN332" s="7"/>
      <c r="AO332" s="8"/>
      <c r="AP332" s="7"/>
      <c r="AQ332" s="8"/>
      <c r="AR332" s="7"/>
      <c r="AS332" s="8"/>
      <c r="AT332" s="9"/>
      <c r="AU332" s="8"/>
      <c r="AV332" s="7"/>
      <c r="AW332" s="8"/>
      <c r="AX332" s="7"/>
      <c r="AY332" s="8"/>
      <c r="AZ332" s="7"/>
      <c r="BA332" s="8"/>
      <c r="BB332" s="9"/>
      <c r="BC332" s="8"/>
      <c r="BD332" s="7"/>
      <c r="BE332" s="8"/>
      <c r="BF332" s="7">
        <v>500</v>
      </c>
      <c r="BG332" s="8"/>
      <c r="BH332" s="7">
        <f>ROUND((BD332-BF332),5)</f>
        <v>-500</v>
      </c>
      <c r="BI332" s="8"/>
      <c r="BJ332" s="9"/>
      <c r="BK332" s="8"/>
      <c r="BL332" s="7"/>
      <c r="BM332" s="8"/>
      <c r="BN332" s="7"/>
      <c r="BO332" s="8"/>
      <c r="BP332" s="7"/>
      <c r="BQ332" s="8"/>
      <c r="BR332" s="9"/>
      <c r="BS332" s="8"/>
      <c r="BT332" s="7"/>
      <c r="BU332" s="8"/>
      <c r="BV332" s="7"/>
      <c r="BW332" s="8"/>
      <c r="BX332" s="7"/>
      <c r="BY332" s="8"/>
      <c r="BZ332" s="9"/>
      <c r="CA332" s="8"/>
      <c r="CB332" s="7"/>
      <c r="CC332" s="8"/>
      <c r="CD332" s="7"/>
      <c r="CE332" s="8"/>
      <c r="CF332" s="7"/>
      <c r="CG332" s="8"/>
      <c r="CH332" s="9"/>
      <c r="CI332" s="8"/>
      <c r="CJ332" s="7"/>
      <c r="CK332" s="8"/>
      <c r="CL332" s="7">
        <f>ROUND(J332+R332+Z332+AH332+AP332+AX332+BF332+BN332+BV332+CD332,5)</f>
        <v>500</v>
      </c>
      <c r="CM332" s="8"/>
      <c r="CN332" s="7">
        <f>ROUND((CJ332-CL332),5)</f>
        <v>-500</v>
      </c>
      <c r="CO332" s="8"/>
      <c r="CP332" s="9"/>
    </row>
    <row r="333" spans="1:94" hidden="1" x14ac:dyDescent="0.3">
      <c r="A333" s="2"/>
      <c r="B333" s="2"/>
      <c r="C333" s="2"/>
      <c r="D333" s="2"/>
      <c r="E333" s="2" t="s">
        <v>345</v>
      </c>
      <c r="F333" s="2"/>
      <c r="G333" s="2"/>
      <c r="H333" s="7"/>
      <c r="I333" s="8"/>
      <c r="J333" s="7"/>
      <c r="K333" s="8"/>
      <c r="L333" s="7"/>
      <c r="M333" s="8"/>
      <c r="N333" s="9"/>
      <c r="O333" s="8"/>
      <c r="P333" s="7"/>
      <c r="Q333" s="8"/>
      <c r="R333" s="7"/>
      <c r="S333" s="8"/>
      <c r="T333" s="7"/>
      <c r="U333" s="8"/>
      <c r="V333" s="9"/>
      <c r="W333" s="8"/>
      <c r="X333" s="7"/>
      <c r="Y333" s="8"/>
      <c r="Z333" s="7"/>
      <c r="AA333" s="8"/>
      <c r="AB333" s="7"/>
      <c r="AC333" s="8"/>
      <c r="AD333" s="9"/>
      <c r="AE333" s="8"/>
      <c r="AF333" s="7"/>
      <c r="AG333" s="8"/>
      <c r="AH333" s="7"/>
      <c r="AI333" s="8"/>
      <c r="AJ333" s="7"/>
      <c r="AK333" s="8"/>
      <c r="AL333" s="9"/>
      <c r="AM333" s="8"/>
      <c r="AN333" s="7"/>
      <c r="AO333" s="8"/>
      <c r="AP333" s="7"/>
      <c r="AQ333" s="8"/>
      <c r="AR333" s="7"/>
      <c r="AS333" s="8"/>
      <c r="AT333" s="9"/>
      <c r="AU333" s="8"/>
      <c r="AV333" s="7"/>
      <c r="AW333" s="8"/>
      <c r="AX333" s="7"/>
      <c r="AY333" s="8"/>
      <c r="AZ333" s="7"/>
      <c r="BA333" s="8"/>
      <c r="BB333" s="9"/>
      <c r="BC333" s="8"/>
      <c r="BD333" s="7"/>
      <c r="BE333" s="8"/>
      <c r="BF333" s="7"/>
      <c r="BG333" s="8"/>
      <c r="BH333" s="7"/>
      <c r="BI333" s="8"/>
      <c r="BJ333" s="9"/>
      <c r="BK333" s="8"/>
      <c r="BL333" s="7"/>
      <c r="BM333" s="8"/>
      <c r="BN333" s="7"/>
      <c r="BO333" s="8"/>
      <c r="BP333" s="7"/>
      <c r="BQ333" s="8"/>
      <c r="BR333" s="9"/>
      <c r="BS333" s="8"/>
      <c r="BT333" s="7"/>
      <c r="BU333" s="8"/>
      <c r="BV333" s="7"/>
      <c r="BW333" s="8"/>
      <c r="BX333" s="7"/>
      <c r="BY333" s="8"/>
      <c r="BZ333" s="9"/>
      <c r="CA333" s="8"/>
      <c r="CB333" s="7"/>
      <c r="CC333" s="8"/>
      <c r="CD333" s="7"/>
      <c r="CE333" s="8"/>
      <c r="CF333" s="7"/>
      <c r="CG333" s="8"/>
      <c r="CH333" s="9"/>
      <c r="CI333" s="8"/>
      <c r="CJ333" s="7"/>
      <c r="CK333" s="8"/>
      <c r="CL333" s="7"/>
      <c r="CM333" s="8"/>
      <c r="CN333" s="7"/>
      <c r="CO333" s="8"/>
      <c r="CP333" s="9"/>
    </row>
    <row r="334" spans="1:94" hidden="1" x14ac:dyDescent="0.3">
      <c r="A334" s="2"/>
      <c r="B334" s="2"/>
      <c r="C334" s="2"/>
      <c r="D334" s="2"/>
      <c r="E334" s="2"/>
      <c r="F334" s="2" t="s">
        <v>346</v>
      </c>
      <c r="G334" s="2"/>
      <c r="H334" s="7"/>
      <c r="I334" s="8"/>
      <c r="J334" s="7"/>
      <c r="K334" s="8"/>
      <c r="L334" s="7"/>
      <c r="M334" s="8"/>
      <c r="N334" s="9"/>
      <c r="O334" s="8"/>
      <c r="P334" s="7"/>
      <c r="Q334" s="8"/>
      <c r="R334" s="7"/>
      <c r="S334" s="8"/>
      <c r="T334" s="7"/>
      <c r="U334" s="8"/>
      <c r="V334" s="9"/>
      <c r="W334" s="8"/>
      <c r="X334" s="7"/>
      <c r="Y334" s="8"/>
      <c r="Z334" s="7"/>
      <c r="AA334" s="8"/>
      <c r="AB334" s="7"/>
      <c r="AC334" s="8"/>
      <c r="AD334" s="9"/>
      <c r="AE334" s="8"/>
      <c r="AF334" s="7"/>
      <c r="AG334" s="8"/>
      <c r="AH334" s="7"/>
      <c r="AI334" s="8"/>
      <c r="AJ334" s="7"/>
      <c r="AK334" s="8"/>
      <c r="AL334" s="9"/>
      <c r="AM334" s="8"/>
      <c r="AN334" s="7"/>
      <c r="AO334" s="8"/>
      <c r="AP334" s="7"/>
      <c r="AQ334" s="8"/>
      <c r="AR334" s="7"/>
      <c r="AS334" s="8"/>
      <c r="AT334" s="9"/>
      <c r="AU334" s="8"/>
      <c r="AV334" s="7"/>
      <c r="AW334" s="8"/>
      <c r="AX334" s="7"/>
      <c r="AY334" s="8"/>
      <c r="AZ334" s="7"/>
      <c r="BA334" s="8"/>
      <c r="BB334" s="9"/>
      <c r="BC334" s="8"/>
      <c r="BD334" s="7"/>
      <c r="BE334" s="8"/>
      <c r="BF334" s="7"/>
      <c r="BG334" s="8"/>
      <c r="BH334" s="7"/>
      <c r="BI334" s="8"/>
      <c r="BJ334" s="9"/>
      <c r="BK334" s="8"/>
      <c r="BL334" s="7"/>
      <c r="BM334" s="8"/>
      <c r="BN334" s="7"/>
      <c r="BO334" s="8"/>
      <c r="BP334" s="7"/>
      <c r="BQ334" s="8"/>
      <c r="BR334" s="9"/>
      <c r="BS334" s="8"/>
      <c r="BT334" s="7"/>
      <c r="BU334" s="8"/>
      <c r="BV334" s="7"/>
      <c r="BW334" s="8"/>
      <c r="BX334" s="7"/>
      <c r="BY334" s="8"/>
      <c r="BZ334" s="9"/>
      <c r="CA334" s="8"/>
      <c r="CB334" s="7"/>
      <c r="CC334" s="8"/>
      <c r="CD334" s="7"/>
      <c r="CE334" s="8"/>
      <c r="CF334" s="7"/>
      <c r="CG334" s="8"/>
      <c r="CH334" s="9"/>
      <c r="CI334" s="8"/>
      <c r="CJ334" s="7"/>
      <c r="CK334" s="8"/>
      <c r="CL334" s="7"/>
      <c r="CM334" s="8"/>
      <c r="CN334" s="7"/>
      <c r="CO334" s="8"/>
      <c r="CP334" s="9"/>
    </row>
    <row r="335" spans="1:94" hidden="1" x14ac:dyDescent="0.3">
      <c r="A335" s="2"/>
      <c r="B335" s="2"/>
      <c r="C335" s="2"/>
      <c r="D335" s="2"/>
      <c r="E335" s="2"/>
      <c r="F335" s="2" t="s">
        <v>347</v>
      </c>
      <c r="G335" s="2"/>
      <c r="H335" s="7"/>
      <c r="I335" s="8"/>
      <c r="J335" s="7"/>
      <c r="K335" s="8"/>
      <c r="L335" s="7"/>
      <c r="M335" s="8"/>
      <c r="N335" s="9"/>
      <c r="O335" s="8"/>
      <c r="P335" s="7"/>
      <c r="Q335" s="8"/>
      <c r="R335" s="7"/>
      <c r="S335" s="8"/>
      <c r="T335" s="7"/>
      <c r="U335" s="8"/>
      <c r="V335" s="9"/>
      <c r="W335" s="8"/>
      <c r="X335" s="7"/>
      <c r="Y335" s="8"/>
      <c r="Z335" s="7"/>
      <c r="AA335" s="8"/>
      <c r="AB335" s="7"/>
      <c r="AC335" s="8"/>
      <c r="AD335" s="9"/>
      <c r="AE335" s="8"/>
      <c r="AF335" s="7"/>
      <c r="AG335" s="8"/>
      <c r="AH335" s="7"/>
      <c r="AI335" s="8"/>
      <c r="AJ335" s="7"/>
      <c r="AK335" s="8"/>
      <c r="AL335" s="9"/>
      <c r="AM335" s="8"/>
      <c r="AN335" s="7"/>
      <c r="AO335" s="8"/>
      <c r="AP335" s="7"/>
      <c r="AQ335" s="8"/>
      <c r="AR335" s="7"/>
      <c r="AS335" s="8"/>
      <c r="AT335" s="9"/>
      <c r="AU335" s="8"/>
      <c r="AV335" s="7"/>
      <c r="AW335" s="8"/>
      <c r="AX335" s="7"/>
      <c r="AY335" s="8"/>
      <c r="AZ335" s="7"/>
      <c r="BA335" s="8"/>
      <c r="BB335" s="9"/>
      <c r="BC335" s="8"/>
      <c r="BD335" s="7"/>
      <c r="BE335" s="8"/>
      <c r="BF335" s="7"/>
      <c r="BG335" s="8"/>
      <c r="BH335" s="7"/>
      <c r="BI335" s="8"/>
      <c r="BJ335" s="9"/>
      <c r="BK335" s="8"/>
      <c r="BL335" s="7"/>
      <c r="BM335" s="8"/>
      <c r="BN335" s="7"/>
      <c r="BO335" s="8"/>
      <c r="BP335" s="7"/>
      <c r="BQ335" s="8"/>
      <c r="BR335" s="9"/>
      <c r="BS335" s="8"/>
      <c r="BT335" s="7"/>
      <c r="BU335" s="8"/>
      <c r="BV335" s="7"/>
      <c r="BW335" s="8"/>
      <c r="BX335" s="7"/>
      <c r="BY335" s="8"/>
      <c r="BZ335" s="9"/>
      <c r="CA335" s="8"/>
      <c r="CB335" s="7"/>
      <c r="CC335" s="8"/>
      <c r="CD335" s="7"/>
      <c r="CE335" s="8"/>
      <c r="CF335" s="7"/>
      <c r="CG335" s="8"/>
      <c r="CH335" s="9"/>
      <c r="CI335" s="8"/>
      <c r="CJ335" s="7"/>
      <c r="CK335" s="8"/>
      <c r="CL335" s="7"/>
      <c r="CM335" s="8"/>
      <c r="CN335" s="7"/>
      <c r="CO335" s="8"/>
      <c r="CP335" s="9"/>
    </row>
    <row r="336" spans="1:94" hidden="1" x14ac:dyDescent="0.3">
      <c r="A336" s="2"/>
      <c r="B336" s="2"/>
      <c r="C336" s="2"/>
      <c r="D336" s="2"/>
      <c r="E336" s="2"/>
      <c r="F336" s="2" t="s">
        <v>348</v>
      </c>
      <c r="G336" s="2"/>
      <c r="H336" s="7"/>
      <c r="I336" s="8"/>
      <c r="J336" s="7"/>
      <c r="K336" s="8"/>
      <c r="L336" s="7"/>
      <c r="M336" s="8"/>
      <c r="N336" s="9"/>
      <c r="O336" s="8"/>
      <c r="P336" s="7"/>
      <c r="Q336" s="8"/>
      <c r="R336" s="7"/>
      <c r="S336" s="8"/>
      <c r="T336" s="7"/>
      <c r="U336" s="8"/>
      <c r="V336" s="9"/>
      <c r="W336" s="8"/>
      <c r="X336" s="7"/>
      <c r="Y336" s="8"/>
      <c r="Z336" s="7"/>
      <c r="AA336" s="8"/>
      <c r="AB336" s="7"/>
      <c r="AC336" s="8"/>
      <c r="AD336" s="9"/>
      <c r="AE336" s="8"/>
      <c r="AF336" s="7"/>
      <c r="AG336" s="8"/>
      <c r="AH336" s="7"/>
      <c r="AI336" s="8"/>
      <c r="AJ336" s="7"/>
      <c r="AK336" s="8"/>
      <c r="AL336" s="9"/>
      <c r="AM336" s="8"/>
      <c r="AN336" s="7"/>
      <c r="AO336" s="8"/>
      <c r="AP336" s="7"/>
      <c r="AQ336" s="8"/>
      <c r="AR336" s="7"/>
      <c r="AS336" s="8"/>
      <c r="AT336" s="9"/>
      <c r="AU336" s="8"/>
      <c r="AV336" s="7"/>
      <c r="AW336" s="8"/>
      <c r="AX336" s="7"/>
      <c r="AY336" s="8"/>
      <c r="AZ336" s="7"/>
      <c r="BA336" s="8"/>
      <c r="BB336" s="9"/>
      <c r="BC336" s="8"/>
      <c r="BD336" s="7"/>
      <c r="BE336" s="8"/>
      <c r="BF336" s="7"/>
      <c r="BG336" s="8"/>
      <c r="BH336" s="7"/>
      <c r="BI336" s="8"/>
      <c r="BJ336" s="9"/>
      <c r="BK336" s="8"/>
      <c r="BL336" s="7"/>
      <c r="BM336" s="8"/>
      <c r="BN336" s="7"/>
      <c r="BO336" s="8"/>
      <c r="BP336" s="7"/>
      <c r="BQ336" s="8"/>
      <c r="BR336" s="9"/>
      <c r="BS336" s="8"/>
      <c r="BT336" s="7"/>
      <c r="BU336" s="8"/>
      <c r="BV336" s="7"/>
      <c r="BW336" s="8"/>
      <c r="BX336" s="7"/>
      <c r="BY336" s="8"/>
      <c r="BZ336" s="9"/>
      <c r="CA336" s="8"/>
      <c r="CB336" s="7"/>
      <c r="CC336" s="8"/>
      <c r="CD336" s="7"/>
      <c r="CE336" s="8"/>
      <c r="CF336" s="7"/>
      <c r="CG336" s="8"/>
      <c r="CH336" s="9"/>
      <c r="CI336" s="8"/>
      <c r="CJ336" s="7"/>
      <c r="CK336" s="8"/>
      <c r="CL336" s="7"/>
      <c r="CM336" s="8"/>
      <c r="CN336" s="7"/>
      <c r="CO336" s="8"/>
      <c r="CP336" s="9"/>
    </row>
    <row r="337" spans="1:94" hidden="1" x14ac:dyDescent="0.3">
      <c r="A337" s="2"/>
      <c r="B337" s="2"/>
      <c r="C337" s="2"/>
      <c r="D337" s="2"/>
      <c r="E337" s="2"/>
      <c r="F337" s="2" t="s">
        <v>349</v>
      </c>
      <c r="G337" s="2"/>
      <c r="H337" s="7"/>
      <c r="I337" s="8"/>
      <c r="J337" s="7"/>
      <c r="K337" s="8"/>
      <c r="L337" s="7"/>
      <c r="M337" s="8"/>
      <c r="N337" s="9"/>
      <c r="O337" s="8"/>
      <c r="P337" s="7"/>
      <c r="Q337" s="8"/>
      <c r="R337" s="7"/>
      <c r="S337" s="8"/>
      <c r="T337" s="7"/>
      <c r="U337" s="8"/>
      <c r="V337" s="9"/>
      <c r="W337" s="8"/>
      <c r="X337" s="7"/>
      <c r="Y337" s="8"/>
      <c r="Z337" s="7"/>
      <c r="AA337" s="8"/>
      <c r="AB337" s="7"/>
      <c r="AC337" s="8"/>
      <c r="AD337" s="9"/>
      <c r="AE337" s="8"/>
      <c r="AF337" s="7"/>
      <c r="AG337" s="8"/>
      <c r="AH337" s="7"/>
      <c r="AI337" s="8"/>
      <c r="AJ337" s="7"/>
      <c r="AK337" s="8"/>
      <c r="AL337" s="9"/>
      <c r="AM337" s="8"/>
      <c r="AN337" s="7"/>
      <c r="AO337" s="8"/>
      <c r="AP337" s="7"/>
      <c r="AQ337" s="8"/>
      <c r="AR337" s="7"/>
      <c r="AS337" s="8"/>
      <c r="AT337" s="9"/>
      <c r="AU337" s="8"/>
      <c r="AV337" s="7"/>
      <c r="AW337" s="8"/>
      <c r="AX337" s="7"/>
      <c r="AY337" s="8"/>
      <c r="AZ337" s="7"/>
      <c r="BA337" s="8"/>
      <c r="BB337" s="9"/>
      <c r="BC337" s="8"/>
      <c r="BD337" s="7"/>
      <c r="BE337" s="8"/>
      <c r="BF337" s="7"/>
      <c r="BG337" s="8"/>
      <c r="BH337" s="7"/>
      <c r="BI337" s="8"/>
      <c r="BJ337" s="9"/>
      <c r="BK337" s="8"/>
      <c r="BL337" s="7"/>
      <c r="BM337" s="8"/>
      <c r="BN337" s="7"/>
      <c r="BO337" s="8"/>
      <c r="BP337" s="7"/>
      <c r="BQ337" s="8"/>
      <c r="BR337" s="9"/>
      <c r="BS337" s="8"/>
      <c r="BT337" s="7"/>
      <c r="BU337" s="8"/>
      <c r="BV337" s="7"/>
      <c r="BW337" s="8"/>
      <c r="BX337" s="7"/>
      <c r="BY337" s="8"/>
      <c r="BZ337" s="9"/>
      <c r="CA337" s="8"/>
      <c r="CB337" s="7"/>
      <c r="CC337" s="8"/>
      <c r="CD337" s="7"/>
      <c r="CE337" s="8"/>
      <c r="CF337" s="7"/>
      <c r="CG337" s="8"/>
      <c r="CH337" s="9"/>
      <c r="CI337" s="8"/>
      <c r="CJ337" s="7"/>
      <c r="CK337" s="8"/>
      <c r="CL337" s="7"/>
      <c r="CM337" s="8"/>
      <c r="CN337" s="7"/>
      <c r="CO337" s="8"/>
      <c r="CP337" s="9"/>
    </row>
    <row r="338" spans="1:94" ht="15" hidden="1" thickBot="1" x14ac:dyDescent="0.35">
      <c r="A338" s="2"/>
      <c r="B338" s="2"/>
      <c r="C338" s="2"/>
      <c r="D338" s="2"/>
      <c r="E338" s="2"/>
      <c r="F338" s="2" t="s">
        <v>350</v>
      </c>
      <c r="G338" s="2"/>
      <c r="H338" s="10"/>
      <c r="I338" s="8"/>
      <c r="J338" s="7"/>
      <c r="K338" s="8"/>
      <c r="L338" s="7"/>
      <c r="M338" s="8"/>
      <c r="N338" s="9"/>
      <c r="O338" s="8"/>
      <c r="P338" s="10"/>
      <c r="Q338" s="8"/>
      <c r="R338" s="7"/>
      <c r="S338" s="8"/>
      <c r="T338" s="7"/>
      <c r="U338" s="8"/>
      <c r="V338" s="9"/>
      <c r="W338" s="8"/>
      <c r="X338" s="10"/>
      <c r="Y338" s="8"/>
      <c r="Z338" s="7"/>
      <c r="AA338" s="8"/>
      <c r="AB338" s="7"/>
      <c r="AC338" s="8"/>
      <c r="AD338" s="9"/>
      <c r="AE338" s="8"/>
      <c r="AF338" s="10"/>
      <c r="AG338" s="8"/>
      <c r="AH338" s="7"/>
      <c r="AI338" s="8"/>
      <c r="AJ338" s="7"/>
      <c r="AK338" s="8"/>
      <c r="AL338" s="9"/>
      <c r="AM338" s="8"/>
      <c r="AN338" s="10"/>
      <c r="AO338" s="8"/>
      <c r="AP338" s="7"/>
      <c r="AQ338" s="8"/>
      <c r="AR338" s="7"/>
      <c r="AS338" s="8"/>
      <c r="AT338" s="9"/>
      <c r="AU338" s="8"/>
      <c r="AV338" s="10"/>
      <c r="AW338" s="8"/>
      <c r="AX338" s="7"/>
      <c r="AY338" s="8"/>
      <c r="AZ338" s="7"/>
      <c r="BA338" s="8"/>
      <c r="BB338" s="9"/>
      <c r="BC338" s="8"/>
      <c r="BD338" s="10"/>
      <c r="BE338" s="8"/>
      <c r="BF338" s="7"/>
      <c r="BG338" s="8"/>
      <c r="BH338" s="7"/>
      <c r="BI338" s="8"/>
      <c r="BJ338" s="9"/>
      <c r="BK338" s="8"/>
      <c r="BL338" s="10"/>
      <c r="BM338" s="8"/>
      <c r="BN338" s="7"/>
      <c r="BO338" s="8"/>
      <c r="BP338" s="7"/>
      <c r="BQ338" s="8"/>
      <c r="BR338" s="9"/>
      <c r="BS338" s="8"/>
      <c r="BT338" s="10"/>
      <c r="BU338" s="8"/>
      <c r="BV338" s="7"/>
      <c r="BW338" s="8"/>
      <c r="BX338" s="7"/>
      <c r="BY338" s="8"/>
      <c r="BZ338" s="9"/>
      <c r="CA338" s="8"/>
      <c r="CB338" s="10"/>
      <c r="CC338" s="8"/>
      <c r="CD338" s="10"/>
      <c r="CE338" s="8"/>
      <c r="CF338" s="10"/>
      <c r="CG338" s="8"/>
      <c r="CH338" s="11"/>
      <c r="CI338" s="8"/>
      <c r="CJ338" s="10"/>
      <c r="CK338" s="8"/>
      <c r="CL338" s="10"/>
      <c r="CM338" s="8"/>
      <c r="CN338" s="10"/>
      <c r="CO338" s="8"/>
      <c r="CP338" s="11"/>
    </row>
    <row r="339" spans="1:94" hidden="1" x14ac:dyDescent="0.3">
      <c r="A339" s="2"/>
      <c r="B339" s="2"/>
      <c r="C339" s="2"/>
      <c r="D339" s="2"/>
      <c r="E339" s="2" t="s">
        <v>351</v>
      </c>
      <c r="F339" s="2"/>
      <c r="G339" s="2"/>
      <c r="H339" s="7"/>
      <c r="I339" s="8"/>
      <c r="J339" s="7"/>
      <c r="K339" s="8"/>
      <c r="L339" s="7"/>
      <c r="M339" s="8"/>
      <c r="N339" s="9"/>
      <c r="O339" s="8"/>
      <c r="P339" s="7"/>
      <c r="Q339" s="8"/>
      <c r="R339" s="7"/>
      <c r="S339" s="8"/>
      <c r="T339" s="7"/>
      <c r="U339" s="8"/>
      <c r="V339" s="9"/>
      <c r="W339" s="8"/>
      <c r="X339" s="7"/>
      <c r="Y339" s="8"/>
      <c r="Z339" s="7"/>
      <c r="AA339" s="8"/>
      <c r="AB339" s="7"/>
      <c r="AC339" s="8"/>
      <c r="AD339" s="9"/>
      <c r="AE339" s="8"/>
      <c r="AF339" s="7"/>
      <c r="AG339" s="8"/>
      <c r="AH339" s="7"/>
      <c r="AI339" s="8"/>
      <c r="AJ339" s="7"/>
      <c r="AK339" s="8"/>
      <c r="AL339" s="9"/>
      <c r="AM339" s="8"/>
      <c r="AN339" s="7"/>
      <c r="AO339" s="8"/>
      <c r="AP339" s="7"/>
      <c r="AQ339" s="8"/>
      <c r="AR339" s="7"/>
      <c r="AS339" s="8"/>
      <c r="AT339" s="9"/>
      <c r="AU339" s="8"/>
      <c r="AV339" s="7"/>
      <c r="AW339" s="8"/>
      <c r="AX339" s="7"/>
      <c r="AY339" s="8"/>
      <c r="AZ339" s="7"/>
      <c r="BA339" s="8"/>
      <c r="BB339" s="9"/>
      <c r="BC339" s="8"/>
      <c r="BD339" s="7"/>
      <c r="BE339" s="8"/>
      <c r="BF339" s="7"/>
      <c r="BG339" s="8"/>
      <c r="BH339" s="7"/>
      <c r="BI339" s="8"/>
      <c r="BJ339" s="9"/>
      <c r="BK339" s="8"/>
      <c r="BL339" s="7"/>
      <c r="BM339" s="8"/>
      <c r="BN339" s="7"/>
      <c r="BO339" s="8"/>
      <c r="BP339" s="7"/>
      <c r="BQ339" s="8"/>
      <c r="BR339" s="9"/>
      <c r="BS339" s="8"/>
      <c r="BT339" s="7"/>
      <c r="BU339" s="8"/>
      <c r="BV339" s="7"/>
      <c r="BW339" s="8"/>
      <c r="BX339" s="7"/>
      <c r="BY339" s="8"/>
      <c r="BZ339" s="9"/>
      <c r="CA339" s="8"/>
      <c r="CB339" s="7"/>
      <c r="CC339" s="8"/>
      <c r="CD339" s="7"/>
      <c r="CE339" s="8"/>
      <c r="CF339" s="7"/>
      <c r="CG339" s="8"/>
      <c r="CH339" s="9"/>
      <c r="CI339" s="8"/>
      <c r="CJ339" s="7"/>
      <c r="CK339" s="8"/>
      <c r="CL339" s="7"/>
      <c r="CM339" s="8"/>
      <c r="CN339" s="7"/>
      <c r="CO339" s="8"/>
      <c r="CP339" s="9"/>
    </row>
    <row r="340" spans="1:94" ht="28.8" hidden="1" customHeight="1" x14ac:dyDescent="0.3">
      <c r="A340" s="2"/>
      <c r="B340" s="2"/>
      <c r="C340" s="2"/>
      <c r="D340" s="2"/>
      <c r="E340" s="2" t="s">
        <v>352</v>
      </c>
      <c r="F340" s="2"/>
      <c r="G340" s="2"/>
      <c r="H340" s="7"/>
      <c r="I340" s="8"/>
      <c r="J340" s="7"/>
      <c r="K340" s="8"/>
      <c r="L340" s="7"/>
      <c r="M340" s="8"/>
      <c r="N340" s="9"/>
      <c r="O340" s="8"/>
      <c r="P340" s="7"/>
      <c r="Q340" s="8"/>
      <c r="R340" s="7"/>
      <c r="S340" s="8"/>
      <c r="T340" s="7"/>
      <c r="U340" s="8"/>
      <c r="V340" s="9"/>
      <c r="W340" s="8"/>
      <c r="X340" s="7"/>
      <c r="Y340" s="8"/>
      <c r="Z340" s="7"/>
      <c r="AA340" s="8"/>
      <c r="AB340" s="7"/>
      <c r="AC340" s="8"/>
      <c r="AD340" s="9"/>
      <c r="AE340" s="8"/>
      <c r="AF340" s="7"/>
      <c r="AG340" s="8"/>
      <c r="AH340" s="7"/>
      <c r="AI340" s="8"/>
      <c r="AJ340" s="7"/>
      <c r="AK340" s="8"/>
      <c r="AL340" s="9"/>
      <c r="AM340" s="8"/>
      <c r="AN340" s="7"/>
      <c r="AO340" s="8"/>
      <c r="AP340" s="7"/>
      <c r="AQ340" s="8"/>
      <c r="AR340" s="7"/>
      <c r="AS340" s="8"/>
      <c r="AT340" s="9"/>
      <c r="AU340" s="8"/>
      <c r="AV340" s="7"/>
      <c r="AW340" s="8"/>
      <c r="AX340" s="7"/>
      <c r="AY340" s="8"/>
      <c r="AZ340" s="7"/>
      <c r="BA340" s="8"/>
      <c r="BB340" s="9"/>
      <c r="BC340" s="8"/>
      <c r="BD340" s="7"/>
      <c r="BE340" s="8"/>
      <c r="BF340" s="7"/>
      <c r="BG340" s="8"/>
      <c r="BH340" s="7"/>
      <c r="BI340" s="8"/>
      <c r="BJ340" s="9"/>
      <c r="BK340" s="8"/>
      <c r="BL340" s="7"/>
      <c r="BM340" s="8"/>
      <c r="BN340" s="7"/>
      <c r="BO340" s="8"/>
      <c r="BP340" s="7"/>
      <c r="BQ340" s="8"/>
      <c r="BR340" s="9"/>
      <c r="BS340" s="8"/>
      <c r="BT340" s="7"/>
      <c r="BU340" s="8"/>
      <c r="BV340" s="7"/>
      <c r="BW340" s="8"/>
      <c r="BX340" s="7"/>
      <c r="BY340" s="8"/>
      <c r="BZ340" s="9"/>
      <c r="CA340" s="8"/>
      <c r="CB340" s="7"/>
      <c r="CC340" s="8"/>
      <c r="CD340" s="7"/>
      <c r="CE340" s="8"/>
      <c r="CF340" s="7"/>
      <c r="CG340" s="8"/>
      <c r="CH340" s="9"/>
      <c r="CI340" s="8"/>
      <c r="CJ340" s="7"/>
      <c r="CK340" s="8"/>
      <c r="CL340" s="7"/>
      <c r="CM340" s="8"/>
      <c r="CN340" s="7"/>
      <c r="CO340" s="8"/>
      <c r="CP340" s="9"/>
    </row>
    <row r="341" spans="1:94" hidden="1" x14ac:dyDescent="0.3">
      <c r="A341" s="2"/>
      <c r="B341" s="2"/>
      <c r="C341" s="2"/>
      <c r="D341" s="2"/>
      <c r="E341" s="2" t="s">
        <v>353</v>
      </c>
      <c r="F341" s="2"/>
      <c r="G341" s="2"/>
      <c r="H341" s="7"/>
      <c r="I341" s="8"/>
      <c r="J341" s="7"/>
      <c r="K341" s="8"/>
      <c r="L341" s="7"/>
      <c r="M341" s="8"/>
      <c r="N341" s="9"/>
      <c r="O341" s="8"/>
      <c r="P341" s="7"/>
      <c r="Q341" s="8"/>
      <c r="R341" s="7"/>
      <c r="S341" s="8"/>
      <c r="T341" s="7"/>
      <c r="U341" s="8"/>
      <c r="V341" s="9"/>
      <c r="W341" s="8"/>
      <c r="X341" s="7"/>
      <c r="Y341" s="8"/>
      <c r="Z341" s="7"/>
      <c r="AA341" s="8"/>
      <c r="AB341" s="7"/>
      <c r="AC341" s="8"/>
      <c r="AD341" s="9"/>
      <c r="AE341" s="8"/>
      <c r="AF341" s="7"/>
      <c r="AG341" s="8"/>
      <c r="AH341" s="7"/>
      <c r="AI341" s="8"/>
      <c r="AJ341" s="7"/>
      <c r="AK341" s="8"/>
      <c r="AL341" s="9"/>
      <c r="AM341" s="8"/>
      <c r="AN341" s="7"/>
      <c r="AO341" s="8"/>
      <c r="AP341" s="7"/>
      <c r="AQ341" s="8"/>
      <c r="AR341" s="7"/>
      <c r="AS341" s="8"/>
      <c r="AT341" s="9"/>
      <c r="AU341" s="8"/>
      <c r="AV341" s="7"/>
      <c r="AW341" s="8"/>
      <c r="AX341" s="7"/>
      <c r="AY341" s="8"/>
      <c r="AZ341" s="7"/>
      <c r="BA341" s="8"/>
      <c r="BB341" s="9"/>
      <c r="BC341" s="8"/>
      <c r="BD341" s="7"/>
      <c r="BE341" s="8"/>
      <c r="BF341" s="7"/>
      <c r="BG341" s="8"/>
      <c r="BH341" s="7"/>
      <c r="BI341" s="8"/>
      <c r="BJ341" s="9"/>
      <c r="BK341" s="8"/>
      <c r="BL341" s="7"/>
      <c r="BM341" s="8"/>
      <c r="BN341" s="7"/>
      <c r="BO341" s="8"/>
      <c r="BP341" s="7"/>
      <c r="BQ341" s="8"/>
      <c r="BR341" s="9"/>
      <c r="BS341" s="8"/>
      <c r="BT341" s="7"/>
      <c r="BU341" s="8"/>
      <c r="BV341" s="7"/>
      <c r="BW341" s="8"/>
      <c r="BX341" s="7"/>
      <c r="BY341" s="8"/>
      <c r="BZ341" s="9"/>
      <c r="CA341" s="8"/>
      <c r="CB341" s="7"/>
      <c r="CC341" s="8"/>
      <c r="CD341" s="7"/>
      <c r="CE341" s="8"/>
      <c r="CF341" s="7"/>
      <c r="CG341" s="8"/>
      <c r="CH341" s="9"/>
      <c r="CI341" s="8"/>
      <c r="CJ341" s="7"/>
      <c r="CK341" s="8"/>
      <c r="CL341" s="7"/>
      <c r="CM341" s="8"/>
      <c r="CN341" s="7"/>
      <c r="CO341" s="8"/>
      <c r="CP341" s="9"/>
    </row>
    <row r="342" spans="1:94" hidden="1" x14ac:dyDescent="0.3">
      <c r="A342" s="2"/>
      <c r="B342" s="2"/>
      <c r="C342" s="2"/>
      <c r="D342" s="2"/>
      <c r="E342" s="2" t="s">
        <v>354</v>
      </c>
      <c r="F342" s="2"/>
      <c r="G342" s="2"/>
      <c r="H342" s="7"/>
      <c r="I342" s="8"/>
      <c r="J342" s="7"/>
      <c r="K342" s="8"/>
      <c r="L342" s="7"/>
      <c r="M342" s="8"/>
      <c r="N342" s="9"/>
      <c r="O342" s="8"/>
      <c r="P342" s="7"/>
      <c r="Q342" s="8"/>
      <c r="R342" s="7"/>
      <c r="S342" s="8"/>
      <c r="T342" s="7"/>
      <c r="U342" s="8"/>
      <c r="V342" s="9"/>
      <c r="W342" s="8"/>
      <c r="X342" s="7"/>
      <c r="Y342" s="8"/>
      <c r="Z342" s="7"/>
      <c r="AA342" s="8"/>
      <c r="AB342" s="7"/>
      <c r="AC342" s="8"/>
      <c r="AD342" s="9"/>
      <c r="AE342" s="8"/>
      <c r="AF342" s="7"/>
      <c r="AG342" s="8"/>
      <c r="AH342" s="7"/>
      <c r="AI342" s="8"/>
      <c r="AJ342" s="7"/>
      <c r="AK342" s="8"/>
      <c r="AL342" s="9"/>
      <c r="AM342" s="8"/>
      <c r="AN342" s="7"/>
      <c r="AO342" s="8"/>
      <c r="AP342" s="7"/>
      <c r="AQ342" s="8"/>
      <c r="AR342" s="7"/>
      <c r="AS342" s="8"/>
      <c r="AT342" s="9"/>
      <c r="AU342" s="8"/>
      <c r="AV342" s="7"/>
      <c r="AW342" s="8"/>
      <c r="AX342" s="7"/>
      <c r="AY342" s="8"/>
      <c r="AZ342" s="7"/>
      <c r="BA342" s="8"/>
      <c r="BB342" s="9"/>
      <c r="BC342" s="8"/>
      <c r="BD342" s="7"/>
      <c r="BE342" s="8"/>
      <c r="BF342" s="7"/>
      <c r="BG342" s="8"/>
      <c r="BH342" s="7"/>
      <c r="BI342" s="8"/>
      <c r="BJ342" s="9"/>
      <c r="BK342" s="8"/>
      <c r="BL342" s="7"/>
      <c r="BM342" s="8"/>
      <c r="BN342" s="7"/>
      <c r="BO342" s="8"/>
      <c r="BP342" s="7"/>
      <c r="BQ342" s="8"/>
      <c r="BR342" s="9"/>
      <c r="BS342" s="8"/>
      <c r="BT342" s="7"/>
      <c r="BU342" s="8"/>
      <c r="BV342" s="7"/>
      <c r="BW342" s="8"/>
      <c r="BX342" s="7"/>
      <c r="BY342" s="8"/>
      <c r="BZ342" s="9"/>
      <c r="CA342" s="8"/>
      <c r="CB342" s="7"/>
      <c r="CC342" s="8"/>
      <c r="CD342" s="7"/>
      <c r="CE342" s="8"/>
      <c r="CF342" s="7"/>
      <c r="CG342" s="8"/>
      <c r="CH342" s="9"/>
      <c r="CI342" s="8"/>
      <c r="CJ342" s="7"/>
      <c r="CK342" s="8"/>
      <c r="CL342" s="7"/>
      <c r="CM342" s="8"/>
      <c r="CN342" s="7"/>
      <c r="CO342" s="8"/>
      <c r="CP342" s="9"/>
    </row>
    <row r="343" spans="1:94" hidden="1" x14ac:dyDescent="0.3">
      <c r="A343" s="2"/>
      <c r="B343" s="2"/>
      <c r="C343" s="2"/>
      <c r="D343" s="2"/>
      <c r="E343" s="2" t="s">
        <v>355</v>
      </c>
      <c r="F343" s="2"/>
      <c r="G343" s="2"/>
      <c r="H343" s="7"/>
      <c r="I343" s="8"/>
      <c r="J343" s="7"/>
      <c r="K343" s="8"/>
      <c r="L343" s="7"/>
      <c r="M343" s="8"/>
      <c r="N343" s="9"/>
      <c r="O343" s="8"/>
      <c r="P343" s="7"/>
      <c r="Q343" s="8"/>
      <c r="R343" s="7"/>
      <c r="S343" s="8"/>
      <c r="T343" s="7"/>
      <c r="U343" s="8"/>
      <c r="V343" s="9"/>
      <c r="W343" s="8"/>
      <c r="X343" s="7"/>
      <c r="Y343" s="8"/>
      <c r="Z343" s="7"/>
      <c r="AA343" s="8"/>
      <c r="AB343" s="7"/>
      <c r="AC343" s="8"/>
      <c r="AD343" s="9"/>
      <c r="AE343" s="8"/>
      <c r="AF343" s="7"/>
      <c r="AG343" s="8"/>
      <c r="AH343" s="7"/>
      <c r="AI343" s="8"/>
      <c r="AJ343" s="7"/>
      <c r="AK343" s="8"/>
      <c r="AL343" s="9"/>
      <c r="AM343" s="8"/>
      <c r="AN343" s="7"/>
      <c r="AO343" s="8"/>
      <c r="AP343" s="7"/>
      <c r="AQ343" s="8"/>
      <c r="AR343" s="7"/>
      <c r="AS343" s="8"/>
      <c r="AT343" s="9"/>
      <c r="AU343" s="8"/>
      <c r="AV343" s="7"/>
      <c r="AW343" s="8"/>
      <c r="AX343" s="7"/>
      <c r="AY343" s="8"/>
      <c r="AZ343" s="7"/>
      <c r="BA343" s="8"/>
      <c r="BB343" s="9"/>
      <c r="BC343" s="8"/>
      <c r="BD343" s="7"/>
      <c r="BE343" s="8"/>
      <c r="BF343" s="7"/>
      <c r="BG343" s="8"/>
      <c r="BH343" s="7"/>
      <c r="BI343" s="8"/>
      <c r="BJ343" s="9"/>
      <c r="BK343" s="8"/>
      <c r="BL343" s="7"/>
      <c r="BM343" s="8"/>
      <c r="BN343" s="7"/>
      <c r="BO343" s="8"/>
      <c r="BP343" s="7"/>
      <c r="BQ343" s="8"/>
      <c r="BR343" s="9"/>
      <c r="BS343" s="8"/>
      <c r="BT343" s="7"/>
      <c r="BU343" s="8"/>
      <c r="BV343" s="7"/>
      <c r="BW343" s="8"/>
      <c r="BX343" s="7"/>
      <c r="BY343" s="8"/>
      <c r="BZ343" s="9"/>
      <c r="CA343" s="8"/>
      <c r="CB343" s="7"/>
      <c r="CC343" s="8"/>
      <c r="CD343" s="7"/>
      <c r="CE343" s="8"/>
      <c r="CF343" s="7"/>
      <c r="CG343" s="8"/>
      <c r="CH343" s="9"/>
      <c r="CI343" s="8"/>
      <c r="CJ343" s="7"/>
      <c r="CK343" s="8"/>
      <c r="CL343" s="7"/>
      <c r="CM343" s="8"/>
      <c r="CN343" s="7"/>
      <c r="CO343" s="8"/>
      <c r="CP343" s="9"/>
    </row>
    <row r="344" spans="1:94" hidden="1" x14ac:dyDescent="0.3">
      <c r="A344" s="2"/>
      <c r="B344" s="2"/>
      <c r="C344" s="2"/>
      <c r="D344" s="2"/>
      <c r="E344" s="2" t="s">
        <v>356</v>
      </c>
      <c r="F344" s="2"/>
      <c r="G344" s="2"/>
      <c r="H344" s="7"/>
      <c r="I344" s="8"/>
      <c r="J344" s="7"/>
      <c r="K344" s="8"/>
      <c r="L344" s="7"/>
      <c r="M344" s="8"/>
      <c r="N344" s="9"/>
      <c r="O344" s="8"/>
      <c r="P344" s="7"/>
      <c r="Q344" s="8"/>
      <c r="R344" s="7"/>
      <c r="S344" s="8"/>
      <c r="T344" s="7"/>
      <c r="U344" s="8"/>
      <c r="V344" s="9"/>
      <c r="W344" s="8"/>
      <c r="X344" s="7"/>
      <c r="Y344" s="8"/>
      <c r="Z344" s="7"/>
      <c r="AA344" s="8"/>
      <c r="AB344" s="7"/>
      <c r="AC344" s="8"/>
      <c r="AD344" s="9"/>
      <c r="AE344" s="8"/>
      <c r="AF344" s="7"/>
      <c r="AG344" s="8"/>
      <c r="AH344" s="7"/>
      <c r="AI344" s="8"/>
      <c r="AJ344" s="7"/>
      <c r="AK344" s="8"/>
      <c r="AL344" s="9"/>
      <c r="AM344" s="8"/>
      <c r="AN344" s="7"/>
      <c r="AO344" s="8"/>
      <c r="AP344" s="7"/>
      <c r="AQ344" s="8"/>
      <c r="AR344" s="7"/>
      <c r="AS344" s="8"/>
      <c r="AT344" s="9"/>
      <c r="AU344" s="8"/>
      <c r="AV344" s="7"/>
      <c r="AW344" s="8"/>
      <c r="AX344" s="7"/>
      <c r="AY344" s="8"/>
      <c r="AZ344" s="7"/>
      <c r="BA344" s="8"/>
      <c r="BB344" s="9"/>
      <c r="BC344" s="8"/>
      <c r="BD344" s="7"/>
      <c r="BE344" s="8"/>
      <c r="BF344" s="7"/>
      <c r="BG344" s="8"/>
      <c r="BH344" s="7"/>
      <c r="BI344" s="8"/>
      <c r="BJ344" s="9"/>
      <c r="BK344" s="8"/>
      <c r="BL344" s="7"/>
      <c r="BM344" s="8"/>
      <c r="BN344" s="7"/>
      <c r="BO344" s="8"/>
      <c r="BP344" s="7"/>
      <c r="BQ344" s="8"/>
      <c r="BR344" s="9"/>
      <c r="BS344" s="8"/>
      <c r="BT344" s="7"/>
      <c r="BU344" s="8"/>
      <c r="BV344" s="7"/>
      <c r="BW344" s="8"/>
      <c r="BX344" s="7"/>
      <c r="BY344" s="8"/>
      <c r="BZ344" s="9"/>
      <c r="CA344" s="8"/>
      <c r="CB344" s="7"/>
      <c r="CC344" s="8"/>
      <c r="CD344" s="7"/>
      <c r="CE344" s="8"/>
      <c r="CF344" s="7"/>
      <c r="CG344" s="8"/>
      <c r="CH344" s="9"/>
      <c r="CI344" s="8"/>
      <c r="CJ344" s="7"/>
      <c r="CK344" s="8"/>
      <c r="CL344" s="7"/>
      <c r="CM344" s="8"/>
      <c r="CN344" s="7"/>
      <c r="CO344" s="8"/>
      <c r="CP344" s="9"/>
    </row>
    <row r="345" spans="1:94" hidden="1" x14ac:dyDescent="0.3">
      <c r="A345" s="2"/>
      <c r="B345" s="2"/>
      <c r="C345" s="2"/>
      <c r="D345" s="2"/>
      <c r="E345" s="2" t="s">
        <v>357</v>
      </c>
      <c r="F345" s="2"/>
      <c r="G345" s="2"/>
      <c r="H345" s="7"/>
      <c r="I345" s="8"/>
      <c r="J345" s="7"/>
      <c r="K345" s="8"/>
      <c r="L345" s="7"/>
      <c r="M345" s="8"/>
      <c r="N345" s="9"/>
      <c r="O345" s="8"/>
      <c r="P345" s="7"/>
      <c r="Q345" s="8"/>
      <c r="R345" s="7"/>
      <c r="S345" s="8"/>
      <c r="T345" s="7"/>
      <c r="U345" s="8"/>
      <c r="V345" s="9"/>
      <c r="W345" s="8"/>
      <c r="X345" s="7"/>
      <c r="Y345" s="8"/>
      <c r="Z345" s="7"/>
      <c r="AA345" s="8"/>
      <c r="AB345" s="7"/>
      <c r="AC345" s="8"/>
      <c r="AD345" s="9"/>
      <c r="AE345" s="8"/>
      <c r="AF345" s="7"/>
      <c r="AG345" s="8"/>
      <c r="AH345" s="7"/>
      <c r="AI345" s="8"/>
      <c r="AJ345" s="7"/>
      <c r="AK345" s="8"/>
      <c r="AL345" s="9"/>
      <c r="AM345" s="8"/>
      <c r="AN345" s="7"/>
      <c r="AO345" s="8"/>
      <c r="AP345" s="7"/>
      <c r="AQ345" s="8"/>
      <c r="AR345" s="7"/>
      <c r="AS345" s="8"/>
      <c r="AT345" s="9"/>
      <c r="AU345" s="8"/>
      <c r="AV345" s="7"/>
      <c r="AW345" s="8"/>
      <c r="AX345" s="7"/>
      <c r="AY345" s="8"/>
      <c r="AZ345" s="7"/>
      <c r="BA345" s="8"/>
      <c r="BB345" s="9"/>
      <c r="BC345" s="8"/>
      <c r="BD345" s="7"/>
      <c r="BE345" s="8"/>
      <c r="BF345" s="7"/>
      <c r="BG345" s="8"/>
      <c r="BH345" s="7"/>
      <c r="BI345" s="8"/>
      <c r="BJ345" s="9"/>
      <c r="BK345" s="8"/>
      <c r="BL345" s="7"/>
      <c r="BM345" s="8"/>
      <c r="BN345" s="7"/>
      <c r="BO345" s="8"/>
      <c r="BP345" s="7"/>
      <c r="BQ345" s="8"/>
      <c r="BR345" s="9"/>
      <c r="BS345" s="8"/>
      <c r="BT345" s="7"/>
      <c r="BU345" s="8"/>
      <c r="BV345" s="7"/>
      <c r="BW345" s="8"/>
      <c r="BX345" s="7"/>
      <c r="BY345" s="8"/>
      <c r="BZ345" s="9"/>
      <c r="CA345" s="8"/>
      <c r="CB345" s="7"/>
      <c r="CC345" s="8"/>
      <c r="CD345" s="7"/>
      <c r="CE345" s="8"/>
      <c r="CF345" s="7"/>
      <c r="CG345" s="8"/>
      <c r="CH345" s="9"/>
      <c r="CI345" s="8"/>
      <c r="CJ345" s="7"/>
      <c r="CK345" s="8"/>
      <c r="CL345" s="7"/>
      <c r="CM345" s="8"/>
      <c r="CN345" s="7"/>
      <c r="CO345" s="8"/>
      <c r="CP345" s="9"/>
    </row>
    <row r="346" spans="1:94" hidden="1" x14ac:dyDescent="0.3">
      <c r="A346" s="2"/>
      <c r="B346" s="2"/>
      <c r="C346" s="2"/>
      <c r="D346" s="2"/>
      <c r="E346" s="2" t="s">
        <v>358</v>
      </c>
      <c r="F346" s="2"/>
      <c r="G346" s="2"/>
      <c r="H346" s="7"/>
      <c r="I346" s="8"/>
      <c r="J346" s="7"/>
      <c r="K346" s="8"/>
      <c r="L346" s="7"/>
      <c r="M346" s="8"/>
      <c r="N346" s="9"/>
      <c r="O346" s="8"/>
      <c r="P346" s="7"/>
      <c r="Q346" s="8"/>
      <c r="R346" s="7"/>
      <c r="S346" s="8"/>
      <c r="T346" s="7"/>
      <c r="U346" s="8"/>
      <c r="V346" s="9"/>
      <c r="W346" s="8"/>
      <c r="X346" s="7"/>
      <c r="Y346" s="8"/>
      <c r="Z346" s="7"/>
      <c r="AA346" s="8"/>
      <c r="AB346" s="7"/>
      <c r="AC346" s="8"/>
      <c r="AD346" s="9"/>
      <c r="AE346" s="8"/>
      <c r="AF346" s="7"/>
      <c r="AG346" s="8"/>
      <c r="AH346" s="7"/>
      <c r="AI346" s="8"/>
      <c r="AJ346" s="7"/>
      <c r="AK346" s="8"/>
      <c r="AL346" s="9"/>
      <c r="AM346" s="8"/>
      <c r="AN346" s="7"/>
      <c r="AO346" s="8"/>
      <c r="AP346" s="7"/>
      <c r="AQ346" s="8"/>
      <c r="AR346" s="7"/>
      <c r="AS346" s="8"/>
      <c r="AT346" s="9"/>
      <c r="AU346" s="8"/>
      <c r="AV346" s="7"/>
      <c r="AW346" s="8"/>
      <c r="AX346" s="7"/>
      <c r="AY346" s="8"/>
      <c r="AZ346" s="7"/>
      <c r="BA346" s="8"/>
      <c r="BB346" s="9"/>
      <c r="BC346" s="8"/>
      <c r="BD346" s="7"/>
      <c r="BE346" s="8"/>
      <c r="BF346" s="7"/>
      <c r="BG346" s="8"/>
      <c r="BH346" s="7"/>
      <c r="BI346" s="8"/>
      <c r="BJ346" s="9"/>
      <c r="BK346" s="8"/>
      <c r="BL346" s="7"/>
      <c r="BM346" s="8"/>
      <c r="BN346" s="7"/>
      <c r="BO346" s="8"/>
      <c r="BP346" s="7"/>
      <c r="BQ346" s="8"/>
      <c r="BR346" s="9"/>
      <c r="BS346" s="8"/>
      <c r="BT346" s="7"/>
      <c r="BU346" s="8"/>
      <c r="BV346" s="7"/>
      <c r="BW346" s="8"/>
      <c r="BX346" s="7"/>
      <c r="BY346" s="8"/>
      <c r="BZ346" s="9"/>
      <c r="CA346" s="8"/>
      <c r="CB346" s="7"/>
      <c r="CC346" s="8"/>
      <c r="CD346" s="7"/>
      <c r="CE346" s="8"/>
      <c r="CF346" s="7"/>
      <c r="CG346" s="8"/>
      <c r="CH346" s="9"/>
      <c r="CI346" s="8"/>
      <c r="CJ346" s="7"/>
      <c r="CK346" s="8"/>
      <c r="CL346" s="7"/>
      <c r="CM346" s="8"/>
      <c r="CN346" s="7"/>
      <c r="CO346" s="8"/>
      <c r="CP346" s="9"/>
    </row>
    <row r="347" spans="1:94" hidden="1" x14ac:dyDescent="0.3">
      <c r="A347" s="2"/>
      <c r="B347" s="2"/>
      <c r="C347" s="2"/>
      <c r="D347" s="2"/>
      <c r="E347" s="2" t="s">
        <v>359</v>
      </c>
      <c r="F347" s="2"/>
      <c r="G347" s="2"/>
      <c r="H347" s="7"/>
      <c r="I347" s="8"/>
      <c r="J347" s="7"/>
      <c r="K347" s="8"/>
      <c r="L347" s="7"/>
      <c r="M347" s="8"/>
      <c r="N347" s="9"/>
      <c r="O347" s="8"/>
      <c r="P347" s="7"/>
      <c r="Q347" s="8"/>
      <c r="R347" s="7"/>
      <c r="S347" s="8"/>
      <c r="T347" s="7"/>
      <c r="U347" s="8"/>
      <c r="V347" s="9"/>
      <c r="W347" s="8"/>
      <c r="X347" s="7"/>
      <c r="Y347" s="8"/>
      <c r="Z347" s="7"/>
      <c r="AA347" s="8"/>
      <c r="AB347" s="7"/>
      <c r="AC347" s="8"/>
      <c r="AD347" s="9"/>
      <c r="AE347" s="8"/>
      <c r="AF347" s="7"/>
      <c r="AG347" s="8"/>
      <c r="AH347" s="7"/>
      <c r="AI347" s="8"/>
      <c r="AJ347" s="7"/>
      <c r="AK347" s="8"/>
      <c r="AL347" s="9"/>
      <c r="AM347" s="8"/>
      <c r="AN347" s="7"/>
      <c r="AO347" s="8"/>
      <c r="AP347" s="7"/>
      <c r="AQ347" s="8"/>
      <c r="AR347" s="7"/>
      <c r="AS347" s="8"/>
      <c r="AT347" s="9"/>
      <c r="AU347" s="8"/>
      <c r="AV347" s="7"/>
      <c r="AW347" s="8"/>
      <c r="AX347" s="7"/>
      <c r="AY347" s="8"/>
      <c r="AZ347" s="7"/>
      <c r="BA347" s="8"/>
      <c r="BB347" s="9"/>
      <c r="BC347" s="8"/>
      <c r="BD347" s="7"/>
      <c r="BE347" s="8"/>
      <c r="BF347" s="7"/>
      <c r="BG347" s="8"/>
      <c r="BH347" s="7"/>
      <c r="BI347" s="8"/>
      <c r="BJ347" s="9"/>
      <c r="BK347" s="8"/>
      <c r="BL347" s="7"/>
      <c r="BM347" s="8"/>
      <c r="BN347" s="7"/>
      <c r="BO347" s="8"/>
      <c r="BP347" s="7"/>
      <c r="BQ347" s="8"/>
      <c r="BR347" s="9"/>
      <c r="BS347" s="8"/>
      <c r="BT347" s="7"/>
      <c r="BU347" s="8"/>
      <c r="BV347" s="7"/>
      <c r="BW347" s="8"/>
      <c r="BX347" s="7"/>
      <c r="BY347" s="8"/>
      <c r="BZ347" s="9"/>
      <c r="CA347" s="8"/>
      <c r="CB347" s="7"/>
      <c r="CC347" s="8"/>
      <c r="CD347" s="7"/>
      <c r="CE347" s="8"/>
      <c r="CF347" s="7"/>
      <c r="CG347" s="8"/>
      <c r="CH347" s="9"/>
      <c r="CI347" s="8"/>
      <c r="CJ347" s="7"/>
      <c r="CK347" s="8"/>
      <c r="CL347" s="7"/>
      <c r="CM347" s="8"/>
      <c r="CN347" s="7"/>
      <c r="CO347" s="8"/>
      <c r="CP347" s="9"/>
    </row>
    <row r="348" spans="1:94" hidden="1" x14ac:dyDescent="0.3">
      <c r="A348" s="2"/>
      <c r="B348" s="2"/>
      <c r="C348" s="2"/>
      <c r="D348" s="2"/>
      <c r="E348" s="2" t="s">
        <v>360</v>
      </c>
      <c r="F348" s="2"/>
      <c r="G348" s="2"/>
      <c r="H348" s="7"/>
      <c r="I348" s="8"/>
      <c r="J348" s="7"/>
      <c r="K348" s="8"/>
      <c r="L348" s="7"/>
      <c r="M348" s="8"/>
      <c r="N348" s="9"/>
      <c r="O348" s="8"/>
      <c r="P348" s="7"/>
      <c r="Q348" s="8"/>
      <c r="R348" s="7"/>
      <c r="S348" s="8"/>
      <c r="T348" s="7"/>
      <c r="U348" s="8"/>
      <c r="V348" s="9"/>
      <c r="W348" s="8"/>
      <c r="X348" s="7"/>
      <c r="Y348" s="8"/>
      <c r="Z348" s="7"/>
      <c r="AA348" s="8"/>
      <c r="AB348" s="7"/>
      <c r="AC348" s="8"/>
      <c r="AD348" s="9"/>
      <c r="AE348" s="8"/>
      <c r="AF348" s="7"/>
      <c r="AG348" s="8"/>
      <c r="AH348" s="7"/>
      <c r="AI348" s="8"/>
      <c r="AJ348" s="7"/>
      <c r="AK348" s="8"/>
      <c r="AL348" s="9"/>
      <c r="AM348" s="8"/>
      <c r="AN348" s="7"/>
      <c r="AO348" s="8"/>
      <c r="AP348" s="7"/>
      <c r="AQ348" s="8"/>
      <c r="AR348" s="7"/>
      <c r="AS348" s="8"/>
      <c r="AT348" s="9"/>
      <c r="AU348" s="8"/>
      <c r="AV348" s="7"/>
      <c r="AW348" s="8"/>
      <c r="AX348" s="7"/>
      <c r="AY348" s="8"/>
      <c r="AZ348" s="7"/>
      <c r="BA348" s="8"/>
      <c r="BB348" s="9"/>
      <c r="BC348" s="8"/>
      <c r="BD348" s="7"/>
      <c r="BE348" s="8"/>
      <c r="BF348" s="7"/>
      <c r="BG348" s="8"/>
      <c r="BH348" s="7"/>
      <c r="BI348" s="8"/>
      <c r="BJ348" s="9"/>
      <c r="BK348" s="8"/>
      <c r="BL348" s="7"/>
      <c r="BM348" s="8"/>
      <c r="BN348" s="7"/>
      <c r="BO348" s="8"/>
      <c r="BP348" s="7"/>
      <c r="BQ348" s="8"/>
      <c r="BR348" s="9"/>
      <c r="BS348" s="8"/>
      <c r="BT348" s="7"/>
      <c r="BU348" s="8"/>
      <c r="BV348" s="7"/>
      <c r="BW348" s="8"/>
      <c r="BX348" s="7"/>
      <c r="BY348" s="8"/>
      <c r="BZ348" s="9"/>
      <c r="CA348" s="8"/>
      <c r="CB348" s="7"/>
      <c r="CC348" s="8"/>
      <c r="CD348" s="7"/>
      <c r="CE348" s="8"/>
      <c r="CF348" s="7"/>
      <c r="CG348" s="8"/>
      <c r="CH348" s="9"/>
      <c r="CI348" s="8"/>
      <c r="CJ348" s="7"/>
      <c r="CK348" s="8"/>
      <c r="CL348" s="7"/>
      <c r="CM348" s="8"/>
      <c r="CN348" s="7"/>
      <c r="CO348" s="8"/>
      <c r="CP348" s="9"/>
    </row>
    <row r="349" spans="1:94" hidden="1" x14ac:dyDescent="0.3">
      <c r="A349" s="2"/>
      <c r="B349" s="2"/>
      <c r="C349" s="2"/>
      <c r="D349" s="2"/>
      <c r="E349" s="2" t="s">
        <v>361</v>
      </c>
      <c r="F349" s="2"/>
      <c r="G349" s="2"/>
      <c r="H349" s="7"/>
      <c r="I349" s="8"/>
      <c r="J349" s="7"/>
      <c r="K349" s="8"/>
      <c r="L349" s="7"/>
      <c r="M349" s="8"/>
      <c r="N349" s="9"/>
      <c r="O349" s="8"/>
      <c r="P349" s="7"/>
      <c r="Q349" s="8"/>
      <c r="R349" s="7"/>
      <c r="S349" s="8"/>
      <c r="T349" s="7"/>
      <c r="U349" s="8"/>
      <c r="V349" s="9"/>
      <c r="W349" s="8"/>
      <c r="X349" s="7"/>
      <c r="Y349" s="8"/>
      <c r="Z349" s="7"/>
      <c r="AA349" s="8"/>
      <c r="AB349" s="7"/>
      <c r="AC349" s="8"/>
      <c r="AD349" s="9"/>
      <c r="AE349" s="8"/>
      <c r="AF349" s="7"/>
      <c r="AG349" s="8"/>
      <c r="AH349" s="7"/>
      <c r="AI349" s="8"/>
      <c r="AJ349" s="7"/>
      <c r="AK349" s="8"/>
      <c r="AL349" s="9"/>
      <c r="AM349" s="8"/>
      <c r="AN349" s="7"/>
      <c r="AO349" s="8"/>
      <c r="AP349" s="7"/>
      <c r="AQ349" s="8"/>
      <c r="AR349" s="7"/>
      <c r="AS349" s="8"/>
      <c r="AT349" s="9"/>
      <c r="AU349" s="8"/>
      <c r="AV349" s="7"/>
      <c r="AW349" s="8"/>
      <c r="AX349" s="7"/>
      <c r="AY349" s="8"/>
      <c r="AZ349" s="7"/>
      <c r="BA349" s="8"/>
      <c r="BB349" s="9"/>
      <c r="BC349" s="8"/>
      <c r="BD349" s="7"/>
      <c r="BE349" s="8"/>
      <c r="BF349" s="7"/>
      <c r="BG349" s="8"/>
      <c r="BH349" s="7"/>
      <c r="BI349" s="8"/>
      <c r="BJ349" s="9"/>
      <c r="BK349" s="8"/>
      <c r="BL349" s="7"/>
      <c r="BM349" s="8"/>
      <c r="BN349" s="7"/>
      <c r="BO349" s="8"/>
      <c r="BP349" s="7"/>
      <c r="BQ349" s="8"/>
      <c r="BR349" s="9"/>
      <c r="BS349" s="8"/>
      <c r="BT349" s="7"/>
      <c r="BU349" s="8"/>
      <c r="BV349" s="7"/>
      <c r="BW349" s="8"/>
      <c r="BX349" s="7"/>
      <c r="BY349" s="8"/>
      <c r="BZ349" s="9"/>
      <c r="CA349" s="8"/>
      <c r="CB349" s="7"/>
      <c r="CC349" s="8"/>
      <c r="CD349" s="7"/>
      <c r="CE349" s="8"/>
      <c r="CF349" s="7"/>
      <c r="CG349" s="8"/>
      <c r="CH349" s="9"/>
      <c r="CI349" s="8"/>
      <c r="CJ349" s="7"/>
      <c r="CK349" s="8"/>
      <c r="CL349" s="7"/>
      <c r="CM349" s="8"/>
      <c r="CN349" s="7"/>
      <c r="CO349" s="8"/>
      <c r="CP349" s="9"/>
    </row>
    <row r="350" spans="1:94" hidden="1" x14ac:dyDescent="0.3">
      <c r="A350" s="2"/>
      <c r="B350" s="2"/>
      <c r="C350" s="2"/>
      <c r="D350" s="2"/>
      <c r="E350" s="2" t="s">
        <v>362</v>
      </c>
      <c r="F350" s="2"/>
      <c r="G350" s="2"/>
      <c r="H350" s="7"/>
      <c r="I350" s="8"/>
      <c r="J350" s="7"/>
      <c r="K350" s="8"/>
      <c r="L350" s="7"/>
      <c r="M350" s="8"/>
      <c r="N350" s="9"/>
      <c r="O350" s="8"/>
      <c r="P350" s="7"/>
      <c r="Q350" s="8"/>
      <c r="R350" s="7"/>
      <c r="S350" s="8"/>
      <c r="T350" s="7"/>
      <c r="U350" s="8"/>
      <c r="V350" s="9"/>
      <c r="W350" s="8"/>
      <c r="X350" s="7"/>
      <c r="Y350" s="8"/>
      <c r="Z350" s="7"/>
      <c r="AA350" s="8"/>
      <c r="AB350" s="7"/>
      <c r="AC350" s="8"/>
      <c r="AD350" s="9"/>
      <c r="AE350" s="8"/>
      <c r="AF350" s="7"/>
      <c r="AG350" s="8"/>
      <c r="AH350" s="7"/>
      <c r="AI350" s="8"/>
      <c r="AJ350" s="7"/>
      <c r="AK350" s="8"/>
      <c r="AL350" s="9"/>
      <c r="AM350" s="8"/>
      <c r="AN350" s="7"/>
      <c r="AO350" s="8"/>
      <c r="AP350" s="7"/>
      <c r="AQ350" s="8"/>
      <c r="AR350" s="7"/>
      <c r="AS350" s="8"/>
      <c r="AT350" s="9"/>
      <c r="AU350" s="8"/>
      <c r="AV350" s="7"/>
      <c r="AW350" s="8"/>
      <c r="AX350" s="7"/>
      <c r="AY350" s="8"/>
      <c r="AZ350" s="7"/>
      <c r="BA350" s="8"/>
      <c r="BB350" s="9"/>
      <c r="BC350" s="8"/>
      <c r="BD350" s="7"/>
      <c r="BE350" s="8"/>
      <c r="BF350" s="7"/>
      <c r="BG350" s="8"/>
      <c r="BH350" s="7"/>
      <c r="BI350" s="8"/>
      <c r="BJ350" s="9"/>
      <c r="BK350" s="8"/>
      <c r="BL350" s="7"/>
      <c r="BM350" s="8"/>
      <c r="BN350" s="7"/>
      <c r="BO350" s="8"/>
      <c r="BP350" s="7"/>
      <c r="BQ350" s="8"/>
      <c r="BR350" s="9"/>
      <c r="BS350" s="8"/>
      <c r="BT350" s="7"/>
      <c r="BU350" s="8"/>
      <c r="BV350" s="7"/>
      <c r="BW350" s="8"/>
      <c r="BX350" s="7"/>
      <c r="BY350" s="8"/>
      <c r="BZ350" s="9"/>
      <c r="CA350" s="8"/>
      <c r="CB350" s="7"/>
      <c r="CC350" s="8"/>
      <c r="CD350" s="7"/>
      <c r="CE350" s="8"/>
      <c r="CF350" s="7"/>
      <c r="CG350" s="8"/>
      <c r="CH350" s="9"/>
      <c r="CI350" s="8"/>
      <c r="CJ350" s="7"/>
      <c r="CK350" s="8"/>
      <c r="CL350" s="7"/>
      <c r="CM350" s="8"/>
      <c r="CN350" s="7"/>
      <c r="CO350" s="8"/>
      <c r="CP350" s="9"/>
    </row>
    <row r="351" spans="1:94" hidden="1" x14ac:dyDescent="0.3">
      <c r="A351" s="2"/>
      <c r="B351" s="2"/>
      <c r="C351" s="2"/>
      <c r="D351" s="2"/>
      <c r="E351" s="2" t="s">
        <v>363</v>
      </c>
      <c r="F351" s="2"/>
      <c r="G351" s="2"/>
      <c r="H351" s="7"/>
      <c r="I351" s="8"/>
      <c r="J351" s="7"/>
      <c r="K351" s="8"/>
      <c r="L351" s="7"/>
      <c r="M351" s="8"/>
      <c r="N351" s="9"/>
      <c r="O351" s="8"/>
      <c r="P351" s="7"/>
      <c r="Q351" s="8"/>
      <c r="R351" s="7"/>
      <c r="S351" s="8"/>
      <c r="T351" s="7"/>
      <c r="U351" s="8"/>
      <c r="V351" s="9"/>
      <c r="W351" s="8"/>
      <c r="X351" s="7"/>
      <c r="Y351" s="8"/>
      <c r="Z351" s="7"/>
      <c r="AA351" s="8"/>
      <c r="AB351" s="7"/>
      <c r="AC351" s="8"/>
      <c r="AD351" s="9"/>
      <c r="AE351" s="8"/>
      <c r="AF351" s="7"/>
      <c r="AG351" s="8"/>
      <c r="AH351" s="7"/>
      <c r="AI351" s="8"/>
      <c r="AJ351" s="7"/>
      <c r="AK351" s="8"/>
      <c r="AL351" s="9"/>
      <c r="AM351" s="8"/>
      <c r="AN351" s="7"/>
      <c r="AO351" s="8"/>
      <c r="AP351" s="7"/>
      <c r="AQ351" s="8"/>
      <c r="AR351" s="7"/>
      <c r="AS351" s="8"/>
      <c r="AT351" s="9"/>
      <c r="AU351" s="8"/>
      <c r="AV351" s="7"/>
      <c r="AW351" s="8"/>
      <c r="AX351" s="7"/>
      <c r="AY351" s="8"/>
      <c r="AZ351" s="7"/>
      <c r="BA351" s="8"/>
      <c r="BB351" s="9"/>
      <c r="BC351" s="8"/>
      <c r="BD351" s="7"/>
      <c r="BE351" s="8"/>
      <c r="BF351" s="7"/>
      <c r="BG351" s="8"/>
      <c r="BH351" s="7"/>
      <c r="BI351" s="8"/>
      <c r="BJ351" s="9"/>
      <c r="BK351" s="8"/>
      <c r="BL351" s="7"/>
      <c r="BM351" s="8"/>
      <c r="BN351" s="7"/>
      <c r="BO351" s="8"/>
      <c r="BP351" s="7"/>
      <c r="BQ351" s="8"/>
      <c r="BR351" s="9"/>
      <c r="BS351" s="8"/>
      <c r="BT351" s="7"/>
      <c r="BU351" s="8"/>
      <c r="BV351" s="7"/>
      <c r="BW351" s="8"/>
      <c r="BX351" s="7"/>
      <c r="BY351" s="8"/>
      <c r="BZ351" s="9"/>
      <c r="CA351" s="8"/>
      <c r="CB351" s="7"/>
      <c r="CC351" s="8"/>
      <c r="CD351" s="7"/>
      <c r="CE351" s="8"/>
      <c r="CF351" s="7"/>
      <c r="CG351" s="8"/>
      <c r="CH351" s="9"/>
      <c r="CI351" s="8"/>
      <c r="CJ351" s="7"/>
      <c r="CK351" s="8"/>
      <c r="CL351" s="7"/>
      <c r="CM351" s="8"/>
      <c r="CN351" s="7"/>
      <c r="CO351" s="8"/>
      <c r="CP351" s="9"/>
    </row>
    <row r="352" spans="1:94" ht="15" thickBot="1" x14ac:dyDescent="0.35">
      <c r="A352" s="2"/>
      <c r="B352" s="2"/>
      <c r="C352" s="2"/>
      <c r="D352" s="2"/>
      <c r="E352" s="2" t="s">
        <v>364</v>
      </c>
      <c r="F352" s="2"/>
      <c r="G352" s="2"/>
      <c r="H352" s="12"/>
      <c r="I352" s="8"/>
      <c r="J352" s="12"/>
      <c r="K352" s="8"/>
      <c r="L352" s="12"/>
      <c r="M352" s="8"/>
      <c r="N352" s="13"/>
      <c r="O352" s="8"/>
      <c r="P352" s="12"/>
      <c r="Q352" s="8"/>
      <c r="R352" s="12"/>
      <c r="S352" s="8"/>
      <c r="T352" s="12"/>
      <c r="U352" s="8"/>
      <c r="V352" s="13"/>
      <c r="W352" s="8"/>
      <c r="X352" s="12"/>
      <c r="Y352" s="8"/>
      <c r="Z352" s="12"/>
      <c r="AA352" s="8"/>
      <c r="AB352" s="12"/>
      <c r="AC352" s="8"/>
      <c r="AD352" s="13"/>
      <c r="AE352" s="8"/>
      <c r="AF352" s="12"/>
      <c r="AG352" s="8"/>
      <c r="AH352" s="12"/>
      <c r="AI352" s="8"/>
      <c r="AJ352" s="12"/>
      <c r="AK352" s="8"/>
      <c r="AL352" s="13"/>
      <c r="AM352" s="8"/>
      <c r="AN352" s="12"/>
      <c r="AO352" s="8"/>
      <c r="AP352" s="12"/>
      <c r="AQ352" s="8"/>
      <c r="AR352" s="12"/>
      <c r="AS352" s="8"/>
      <c r="AT352" s="13"/>
      <c r="AU352" s="8"/>
      <c r="AV352" s="12"/>
      <c r="AW352" s="8"/>
      <c r="AX352" s="12"/>
      <c r="AY352" s="8"/>
      <c r="AZ352" s="12"/>
      <c r="BA352" s="8"/>
      <c r="BB352" s="13"/>
      <c r="BC352" s="8"/>
      <c r="BD352" s="12"/>
      <c r="BE352" s="8"/>
      <c r="BF352" s="12"/>
      <c r="BG352" s="8"/>
      <c r="BH352" s="12"/>
      <c r="BI352" s="8"/>
      <c r="BJ352" s="13"/>
      <c r="BK352" s="8"/>
      <c r="BL352" s="12"/>
      <c r="BM352" s="8"/>
      <c r="BN352" s="12"/>
      <c r="BO352" s="8"/>
      <c r="BP352" s="12"/>
      <c r="BQ352" s="8"/>
      <c r="BR352" s="13"/>
      <c r="BS352" s="8"/>
      <c r="BT352" s="12"/>
      <c r="BU352" s="8"/>
      <c r="BV352" s="12"/>
      <c r="BW352" s="8"/>
      <c r="BX352" s="12"/>
      <c r="BY352" s="8"/>
      <c r="BZ352" s="13"/>
      <c r="CA352" s="8"/>
      <c r="CB352" s="12"/>
      <c r="CC352" s="8"/>
      <c r="CD352" s="12"/>
      <c r="CE352" s="8"/>
      <c r="CF352" s="12"/>
      <c r="CG352" s="8"/>
      <c r="CH352" s="13"/>
      <c r="CI352" s="8"/>
      <c r="CJ352" s="12"/>
      <c r="CK352" s="8"/>
      <c r="CL352" s="12"/>
      <c r="CM352" s="8"/>
      <c r="CN352" s="12"/>
      <c r="CO352" s="8"/>
      <c r="CP352" s="13"/>
    </row>
    <row r="353" spans="1:94" ht="15" thickBot="1" x14ac:dyDescent="0.35">
      <c r="A353" s="2"/>
      <c r="B353" s="2"/>
      <c r="C353" s="2"/>
      <c r="D353" s="2" t="s">
        <v>365</v>
      </c>
      <c r="E353" s="2"/>
      <c r="F353" s="2"/>
      <c r="G353" s="2"/>
      <c r="H353" s="14">
        <f>ROUND(H146+SUM(H150:H155)+H170+H175+SUM(H188:H190)+H215+SUM(H246:H247)+H256+SUM(H260:H265)+SUM(H281:H297)+SUM(H301:H312)+SUM(H316:H317)+H321+SUM(H331:H332)+SUM(H339:H352),5)</f>
        <v>89217.59</v>
      </c>
      <c r="I353" s="8"/>
      <c r="J353" s="14">
        <f>ROUND(J146+SUM(J150:J155)+J170+J175+SUM(J188:J190)+J215+SUM(J246:J247)+J256+SUM(J260:J265)+SUM(J281:J297)+SUM(J301:J312)+SUM(J316:J317)+J321+SUM(J331:J332)+SUM(J339:J352),5)</f>
        <v>52184.58</v>
      </c>
      <c r="K353" s="8"/>
      <c r="L353" s="14">
        <f>ROUND((H353-J353),5)</f>
        <v>37033.01</v>
      </c>
      <c r="M353" s="8"/>
      <c r="N353" s="15">
        <f>ROUND(IF(J353=0, IF(H353=0, 0, 1), H353/J353),5)</f>
        <v>1.7096499999999999</v>
      </c>
      <c r="O353" s="8"/>
      <c r="P353" s="14">
        <f>ROUND(P146+SUM(P150:P155)+P170+P175+SUM(P188:P190)+P215+SUM(P246:P247)+P256+SUM(P260:P265)+SUM(P281:P297)+SUM(P301:P312)+SUM(P316:P317)+P321+SUM(P331:P332)+SUM(P339:P352),5)</f>
        <v>65812.41</v>
      </c>
      <c r="Q353" s="8"/>
      <c r="R353" s="14">
        <f>ROUND(R146+SUM(R150:R155)+R170+R175+SUM(R188:R190)+R215+SUM(R246:R247)+R256+SUM(R260:R265)+SUM(R281:R297)+SUM(R301:R312)+SUM(R316:R317)+R321+SUM(R331:R332)+SUM(R339:R352),5)</f>
        <v>55830.61</v>
      </c>
      <c r="S353" s="8"/>
      <c r="T353" s="14">
        <f>ROUND((P353-R353),5)</f>
        <v>9981.7999999999993</v>
      </c>
      <c r="U353" s="8"/>
      <c r="V353" s="15">
        <f>ROUND(IF(R353=0, IF(P353=0, 0, 1), P353/R353),5)</f>
        <v>1.17879</v>
      </c>
      <c r="W353" s="8"/>
      <c r="X353" s="14">
        <f>ROUND(X146+SUM(X150:X155)+X170+X175+SUM(X188:X190)+X215+SUM(X246:X247)+X256+SUM(X260:X265)+SUM(X281:X297)+SUM(X301:X312)+SUM(X316:X317)+X321+SUM(X331:X332)+SUM(X339:X352),5)</f>
        <v>44883.51</v>
      </c>
      <c r="Y353" s="8"/>
      <c r="Z353" s="14">
        <f>ROUND(Z146+SUM(Z150:Z155)+Z170+Z175+SUM(Z188:Z190)+Z215+SUM(Z246:Z247)+Z256+SUM(Z260:Z265)+SUM(Z281:Z297)+SUM(Z301:Z312)+SUM(Z316:Z317)+Z321+SUM(Z331:Z332)+SUM(Z339:Z352),5)</f>
        <v>61966.62</v>
      </c>
      <c r="AA353" s="8"/>
      <c r="AB353" s="14">
        <f>ROUND((X353-Z353),5)</f>
        <v>-17083.11</v>
      </c>
      <c r="AC353" s="8"/>
      <c r="AD353" s="15">
        <f>ROUND(IF(Z353=0, IF(X353=0, 0, 1), X353/Z353),5)</f>
        <v>0.72431999999999996</v>
      </c>
      <c r="AE353" s="8"/>
      <c r="AF353" s="14">
        <f>ROUND(AF146+SUM(AF150:AF155)+AF170+AF175+SUM(AF188:AF190)+AF215+SUM(AF246:AF247)+AF256+SUM(AF260:AF265)+SUM(AF281:AF297)+SUM(AF301:AF312)+SUM(AF316:AF317)+AF321+SUM(AF331:AF332)+SUM(AF339:AF352),5)</f>
        <v>42628.14</v>
      </c>
      <c r="AG353" s="8"/>
      <c r="AH353" s="14">
        <f>ROUND(AH146+SUM(AH150:AH155)+AH170+AH175+SUM(AH188:AH190)+AH215+SUM(AH246:AH247)+AH256+SUM(AH260:AH265)+SUM(AH281:AH297)+SUM(AH301:AH312)+SUM(AH316:AH317)+AH321+SUM(AH331:AH332)+SUM(AH339:AH352),5)</f>
        <v>73039.53</v>
      </c>
      <c r="AI353" s="8"/>
      <c r="AJ353" s="14">
        <f>ROUND((AF353-AH353),5)</f>
        <v>-30411.39</v>
      </c>
      <c r="AK353" s="8"/>
      <c r="AL353" s="15">
        <f>ROUND(IF(AH353=0, IF(AF353=0, 0, 1), AF353/AH353),5)</f>
        <v>0.58362999999999998</v>
      </c>
      <c r="AM353" s="8"/>
      <c r="AN353" s="14">
        <f>ROUND(AN146+SUM(AN150:AN155)+AN170+AN175+SUM(AN188:AN190)+AN215+SUM(AN246:AN247)+AN256+SUM(AN260:AN265)+SUM(AN281:AN297)+SUM(AN301:AN312)+SUM(AN316:AN317)+AN321+SUM(AN331:AN332)+SUM(AN339:AN352),5)</f>
        <v>76998</v>
      </c>
      <c r="AO353" s="8"/>
      <c r="AP353" s="14">
        <f>ROUND(AP146+SUM(AP150:AP155)+AP170+AP175+SUM(AP188:AP190)+AP215+SUM(AP246:AP247)+AP256+SUM(AP260:AP265)+SUM(AP281:AP297)+SUM(AP301:AP312)+SUM(AP316:AP317)+AP321+SUM(AP331:AP332)+SUM(AP339:AP352),5)</f>
        <v>59049.599999999999</v>
      </c>
      <c r="AQ353" s="8"/>
      <c r="AR353" s="14">
        <f>ROUND((AN353-AP353),5)</f>
        <v>17948.400000000001</v>
      </c>
      <c r="AS353" s="8"/>
      <c r="AT353" s="15">
        <f>ROUND(IF(AP353=0, IF(AN353=0, 0, 1), AN353/AP353),5)</f>
        <v>1.3039499999999999</v>
      </c>
      <c r="AU353" s="8"/>
      <c r="AV353" s="14">
        <f>ROUND(AV146+SUM(AV150:AV155)+AV170+AV175+SUM(AV188:AV190)+AV215+SUM(AV246:AV247)+AV256+SUM(AV260:AV265)+SUM(AV281:AV297)+SUM(AV301:AV312)+SUM(AV316:AV317)+AV321+SUM(AV331:AV332)+SUM(AV339:AV352),5)</f>
        <v>119539.21</v>
      </c>
      <c r="AW353" s="8"/>
      <c r="AX353" s="14">
        <f>ROUND(AX146+SUM(AX150:AX155)+AX170+AX175+SUM(AX188:AX190)+AX215+SUM(AX246:AX247)+AX256+SUM(AX260:AX265)+SUM(AX281:AX297)+SUM(AX301:AX312)+SUM(AX316:AX317)+AX321+SUM(AX331:AX332)+SUM(AX339:AX352),5)</f>
        <v>72175.64</v>
      </c>
      <c r="AY353" s="8"/>
      <c r="AZ353" s="14">
        <f>ROUND((AV353-AX353),5)</f>
        <v>47363.57</v>
      </c>
      <c r="BA353" s="8"/>
      <c r="BB353" s="15">
        <f>ROUND(IF(AX353=0, IF(AV353=0, 0, 1), AV353/AX353),5)</f>
        <v>1.6562300000000001</v>
      </c>
      <c r="BC353" s="8"/>
      <c r="BD353" s="14">
        <f>ROUND(BD146+SUM(BD150:BD155)+BD170+BD175+SUM(BD188:BD190)+BD215+SUM(BD246:BD247)+BD256+SUM(BD260:BD265)+SUM(BD281:BD297)+SUM(BD301:BD312)+SUM(BD316:BD317)+BD321+SUM(BD331:BD332)+SUM(BD339:BD352),5)</f>
        <v>85924.68</v>
      </c>
      <c r="BE353" s="8"/>
      <c r="BF353" s="14">
        <f>ROUND(BF146+SUM(BF150:BF155)+BF170+BF175+SUM(BF188:BF190)+BF215+SUM(BF246:BF247)+BF256+SUM(BF260:BF265)+SUM(BF281:BF297)+SUM(BF301:BF312)+SUM(BF316:BF317)+BF321+SUM(BF331:BF332)+SUM(BF339:BF352),5)</f>
        <v>60617.599999999999</v>
      </c>
      <c r="BG353" s="8"/>
      <c r="BH353" s="14">
        <f>ROUND((BD353-BF353),5)</f>
        <v>25307.08</v>
      </c>
      <c r="BI353" s="8"/>
      <c r="BJ353" s="15">
        <f>ROUND(IF(BF353=0, IF(BD353=0, 0, 1), BD353/BF353),5)</f>
        <v>1.4174899999999999</v>
      </c>
      <c r="BK353" s="8"/>
      <c r="BL353" s="14">
        <f>ROUND(BL146+SUM(BL150:BL155)+BL170+BL175+SUM(BL188:BL190)+BL215+SUM(BL246:BL247)+BL256+SUM(BL260:BL265)+SUM(BL281:BL297)+SUM(BL301:BL312)+SUM(BL316:BL317)+BL321+SUM(BL331:BL332)+SUM(BL339:BL352),5)</f>
        <v>55087.33</v>
      </c>
      <c r="BM353" s="8"/>
      <c r="BN353" s="14">
        <f>ROUND(BN146+SUM(BN150:BN155)+BN170+BN175+SUM(BN188:BN190)+BN215+SUM(BN246:BN247)+BN256+SUM(BN260:BN265)+SUM(BN281:BN297)+SUM(BN301:BN312)+SUM(BN316:BN317)+BN321+SUM(BN331:BN332)+SUM(BN339:BN352),5)</f>
        <v>54399.6</v>
      </c>
      <c r="BO353" s="8"/>
      <c r="BP353" s="14">
        <f>ROUND((BL353-BN353),5)</f>
        <v>687.73</v>
      </c>
      <c r="BQ353" s="8"/>
      <c r="BR353" s="15">
        <f>ROUND(IF(BN353=0, IF(BL353=0, 0, 1), BL353/BN353),5)</f>
        <v>1.01264</v>
      </c>
      <c r="BS353" s="8"/>
      <c r="BT353" s="14">
        <f>ROUND(BT146+SUM(BT150:BT155)+BT170+BT175+SUM(BT188:BT190)+BT215+SUM(BT246:BT247)+BT256+SUM(BT260:BT265)+SUM(BT281:BT297)+SUM(BT301:BT312)+SUM(BT316:BT317)+BT321+SUM(BT331:BT332)+SUM(BT339:BT352),5)</f>
        <v>206567.24</v>
      </c>
      <c r="BU353" s="8"/>
      <c r="BV353" s="14">
        <f>ROUND(BV146+SUM(BV150:BV155)+BV170+BV175+SUM(BV188:BV190)+BV215+SUM(BV246:BV247)+BV256+SUM(BV260:BV265)+SUM(BV281:BV297)+SUM(BV301:BV312)+SUM(BV316:BV317)+BV321+SUM(BV331:BV332)+SUM(BV339:BV352),5)</f>
        <v>88542.62</v>
      </c>
      <c r="BW353" s="8"/>
      <c r="BX353" s="14">
        <f>ROUND((BT353-BV353),5)</f>
        <v>118024.62</v>
      </c>
      <c r="BY353" s="8"/>
      <c r="BZ353" s="15">
        <f>ROUND(IF(BV353=0, IF(BT353=0, 0, 1), BT353/BV353),5)</f>
        <v>2.33297</v>
      </c>
      <c r="CA353" s="8"/>
      <c r="CB353" s="14">
        <f>ROUND(CB146+SUM(CB150:CB155)+CB170+CB175+SUM(CB188:CB190)+CB215+SUM(CB246:CB247)+CB256+SUM(CB260:CB265)+SUM(CB281:CB297)+SUM(CB301:CB312)+SUM(CB316:CB317)+CB321+SUM(CB331:CB332)+SUM(CB339:CB352),5)</f>
        <v>14360.68</v>
      </c>
      <c r="CC353" s="8"/>
      <c r="CD353" s="14">
        <f>ROUND(CD146+SUM(CD150:CD155)+CD170+CD175+SUM(CD188:CD190)+CD215+SUM(CD246:CD247)+CD256+SUM(CD260:CD265)+SUM(CD281:CD297)+SUM(CD301:CD312)+SUM(CD316:CD317)+CD321+SUM(CD331:CD332)+SUM(CD339:CD352),5)</f>
        <v>18287.599999999999</v>
      </c>
      <c r="CE353" s="8"/>
      <c r="CF353" s="14">
        <f>ROUND((CB353-CD353),5)</f>
        <v>-3926.92</v>
      </c>
      <c r="CG353" s="8"/>
      <c r="CH353" s="15">
        <f>ROUND(IF(CD353=0, IF(CB353=0, 0, 1), CB353/CD353),5)</f>
        <v>0.78527000000000002</v>
      </c>
      <c r="CI353" s="8"/>
      <c r="CJ353" s="14">
        <f>ROUND(H353+P353+X353+AF353+AN353+AV353+BD353+BL353+BT353+CB353,5)</f>
        <v>801018.79</v>
      </c>
      <c r="CK353" s="8"/>
      <c r="CL353" s="14">
        <f>ROUND(J353+R353+Z353+AH353+AP353+AX353+BF353+BN353+BV353+CD353,5)</f>
        <v>596094</v>
      </c>
      <c r="CM353" s="8"/>
      <c r="CN353" s="14">
        <f>ROUND((CJ353-CL353),5)</f>
        <v>204924.79</v>
      </c>
      <c r="CO353" s="8"/>
      <c r="CP353" s="15">
        <f>ROUND(IF(CL353=0, IF(CJ353=0, 0, 1), CJ353/CL353),5)</f>
        <v>1.34378</v>
      </c>
    </row>
    <row r="354" spans="1:94" ht="28.8" customHeight="1" thickBot="1" x14ac:dyDescent="0.35">
      <c r="A354" s="2"/>
      <c r="B354" s="2" t="s">
        <v>366</v>
      </c>
      <c r="C354" s="2"/>
      <c r="D354" s="2"/>
      <c r="E354" s="2"/>
      <c r="F354" s="2"/>
      <c r="G354" s="2"/>
      <c r="H354" s="7">
        <f>ROUND(H3+H145-H353,5)</f>
        <v>-55046.96</v>
      </c>
      <c r="I354" s="8"/>
      <c r="J354" s="7">
        <f>ROUND(J3+J145-J353,5)</f>
        <v>-38044.17</v>
      </c>
      <c r="K354" s="8"/>
      <c r="L354" s="7">
        <f>ROUND((H354-J354),5)</f>
        <v>-17002.79</v>
      </c>
      <c r="M354" s="8"/>
      <c r="N354" s="9">
        <f>ROUND(IF(J354=0, IF(H354=0, 0, 1), H354/J354),5)</f>
        <v>1.44692</v>
      </c>
      <c r="O354" s="8"/>
      <c r="P354" s="7">
        <f>ROUND(P3+P145-P353,5)</f>
        <v>-17495.66</v>
      </c>
      <c r="Q354" s="8"/>
      <c r="R354" s="7">
        <f>ROUND(R3+R145-R353,5)</f>
        <v>-26980.19</v>
      </c>
      <c r="S354" s="8"/>
      <c r="T354" s="7">
        <f>ROUND((P354-R354),5)</f>
        <v>9484.5300000000007</v>
      </c>
      <c r="U354" s="8"/>
      <c r="V354" s="9">
        <f>ROUND(IF(R354=0, IF(P354=0, 0, 1), P354/R354),5)</f>
        <v>0.64846000000000004</v>
      </c>
      <c r="W354" s="8"/>
      <c r="X354" s="7">
        <f>ROUND(X3+X145-X353,5)</f>
        <v>42651.1</v>
      </c>
      <c r="Y354" s="8"/>
      <c r="Z354" s="7">
        <f>ROUND(Z3+Z145-Z353,5)</f>
        <v>37306.300000000003</v>
      </c>
      <c r="AA354" s="8"/>
      <c r="AB354" s="7">
        <f>ROUND((X354-Z354),5)</f>
        <v>5344.8</v>
      </c>
      <c r="AC354" s="8"/>
      <c r="AD354" s="9">
        <f>ROUND(IF(Z354=0, IF(X354=0, 0, 1), X354/Z354),5)</f>
        <v>1.14327</v>
      </c>
      <c r="AE354" s="8"/>
      <c r="AF354" s="7">
        <f>ROUND(AF3+AF145-AF353,5)</f>
        <v>118395.37</v>
      </c>
      <c r="AG354" s="8"/>
      <c r="AH354" s="7">
        <f>ROUND(AH3+AH145-AH353,5)</f>
        <v>-5759.11</v>
      </c>
      <c r="AI354" s="8"/>
      <c r="AJ354" s="7">
        <f>ROUND((AF354-AH354),5)</f>
        <v>124154.48</v>
      </c>
      <c r="AK354" s="8"/>
      <c r="AL354" s="9">
        <f>ROUND(IF(AH354=0, IF(AF354=0, 0, 1), AF354/AH354),5)</f>
        <v>-20.557929999999999</v>
      </c>
      <c r="AM354" s="8"/>
      <c r="AN354" s="7">
        <f>ROUND(AN3+AN145-AN353,5)</f>
        <v>-14882.96</v>
      </c>
      <c r="AO354" s="8"/>
      <c r="AP354" s="7">
        <f>ROUND(AP3+AP145-AP353,5)</f>
        <v>23830.82</v>
      </c>
      <c r="AQ354" s="8"/>
      <c r="AR354" s="7">
        <f>ROUND((AN354-AP354),5)</f>
        <v>-38713.78</v>
      </c>
      <c r="AS354" s="8"/>
      <c r="AT354" s="9">
        <f>ROUND(IF(AP354=0, IF(AN354=0, 0, 1), AN354/AP354),5)</f>
        <v>-0.62453000000000003</v>
      </c>
      <c r="AU354" s="8"/>
      <c r="AV354" s="7">
        <f>ROUND(AV3+AV145-AV353,5)</f>
        <v>82530.720000000001</v>
      </c>
      <c r="AW354" s="8"/>
      <c r="AX354" s="7">
        <f>ROUND(AX3+AX145-AX353,5)</f>
        <v>159487.28</v>
      </c>
      <c r="AY354" s="8"/>
      <c r="AZ354" s="7">
        <f>ROUND((AV354-AX354),5)</f>
        <v>-76956.56</v>
      </c>
      <c r="BA354" s="8"/>
      <c r="BB354" s="9">
        <f>ROUND(IF(AX354=0, IF(AV354=0, 0, 1), AV354/AX354),5)</f>
        <v>0.51748000000000005</v>
      </c>
      <c r="BC354" s="8"/>
      <c r="BD354" s="7">
        <f>ROUND(BD3+BD145-BD353,5)</f>
        <v>20636.37</v>
      </c>
      <c r="BE354" s="8"/>
      <c r="BF354" s="7">
        <f>ROUND(BF3+BF145-BF353,5)</f>
        <v>-8067.18</v>
      </c>
      <c r="BG354" s="8"/>
      <c r="BH354" s="7">
        <f>ROUND((BD354-BF354),5)</f>
        <v>28703.55</v>
      </c>
      <c r="BI354" s="8"/>
      <c r="BJ354" s="9">
        <f>ROUND(IF(BF354=0, IF(BD354=0, 0, 1), BD354/BF354),5)</f>
        <v>-2.5580599999999998</v>
      </c>
      <c r="BK354" s="8"/>
      <c r="BL354" s="7">
        <f>ROUND(BL3+BL145-BL353,5)</f>
        <v>-4706.75</v>
      </c>
      <c r="BM354" s="8"/>
      <c r="BN354" s="7">
        <f>ROUND(BN3+BN145-BN353,5)</f>
        <v>-13994.18</v>
      </c>
      <c r="BO354" s="8"/>
      <c r="BP354" s="7">
        <f>ROUND((BL354-BN354),5)</f>
        <v>9287.43</v>
      </c>
      <c r="BQ354" s="8"/>
      <c r="BR354" s="9">
        <f>ROUND(IF(BN354=0, IF(BL354=0, 0, 1), BL354/BN354),5)</f>
        <v>0.33633999999999997</v>
      </c>
      <c r="BS354" s="8"/>
      <c r="BT354" s="7">
        <f>ROUND(BT3+BT145-BT353,5)</f>
        <v>-139492.89000000001</v>
      </c>
      <c r="BU354" s="8"/>
      <c r="BV354" s="7">
        <f>ROUND(BV3+BV145-BV353,5)</f>
        <v>-19819.7</v>
      </c>
      <c r="BW354" s="8"/>
      <c r="BX354" s="7">
        <f>ROUND((BT354-BV354),5)</f>
        <v>-119673.19</v>
      </c>
      <c r="BY354" s="8"/>
      <c r="BZ354" s="9">
        <f>ROUND(IF(BV354=0, IF(BT354=0, 0, 1), BT354/BV354),5)</f>
        <v>7.0380900000000004</v>
      </c>
      <c r="CA354" s="8"/>
      <c r="CB354" s="7">
        <f>ROUND(CB3+CB145-CB353,5)</f>
        <v>12580.84</v>
      </c>
      <c r="CC354" s="8"/>
      <c r="CD354" s="7">
        <f>ROUND(CD3+CD145-CD353,5)</f>
        <v>-13701.72</v>
      </c>
      <c r="CE354" s="8"/>
      <c r="CF354" s="7">
        <f>ROUND((CB354-CD354),5)</f>
        <v>26282.560000000001</v>
      </c>
      <c r="CG354" s="8"/>
      <c r="CH354" s="9">
        <f>ROUND(IF(CD354=0, IF(CB354=0, 0, 1), CB354/CD354),5)</f>
        <v>-0.91818999999999995</v>
      </c>
      <c r="CI354" s="8"/>
      <c r="CJ354" s="7">
        <f>ROUND(H354+P354+X354+AF354+AN354+AV354+BD354+BL354+BT354+CB354,5)</f>
        <v>45169.18</v>
      </c>
      <c r="CK354" s="8"/>
      <c r="CL354" s="7">
        <f>ROUND(J354+R354+Z354+AH354+AP354+AX354+BF354+BN354+BV354+CD354,5)</f>
        <v>94258.15</v>
      </c>
      <c r="CM354" s="8"/>
      <c r="CN354" s="7">
        <f>ROUND((CJ354-CL354),5)</f>
        <v>-49088.97</v>
      </c>
      <c r="CO354" s="8"/>
      <c r="CP354" s="9">
        <f>ROUND(IF(CL354=0, IF(CJ354=0, 0, 1), CJ354/CL354),5)</f>
        <v>0.47921000000000002</v>
      </c>
    </row>
    <row r="355" spans="1:94" ht="28.8" hidden="1" customHeight="1" x14ac:dyDescent="0.3">
      <c r="A355" s="2"/>
      <c r="B355" s="2" t="s">
        <v>367</v>
      </c>
      <c r="C355" s="2"/>
      <c r="D355" s="2"/>
      <c r="E355" s="2"/>
      <c r="F355" s="2"/>
      <c r="G355" s="2"/>
      <c r="H355" s="7"/>
      <c r="I355" s="8"/>
      <c r="J355" s="7"/>
      <c r="K355" s="8"/>
      <c r="L355" s="7"/>
      <c r="M355" s="8"/>
      <c r="N355" s="9"/>
      <c r="O355" s="8"/>
      <c r="P355" s="7"/>
      <c r="Q355" s="8"/>
      <c r="R355" s="7"/>
      <c r="S355" s="8"/>
      <c r="T355" s="7"/>
      <c r="U355" s="8"/>
      <c r="V355" s="9"/>
      <c r="W355" s="8"/>
      <c r="X355" s="7"/>
      <c r="Y355" s="8"/>
      <c r="Z355" s="7"/>
      <c r="AA355" s="8"/>
      <c r="AB355" s="7"/>
      <c r="AC355" s="8"/>
      <c r="AD355" s="9"/>
      <c r="AE355" s="8"/>
      <c r="AF355" s="7"/>
      <c r="AG355" s="8"/>
      <c r="AH355" s="7"/>
      <c r="AI355" s="8"/>
      <c r="AJ355" s="7"/>
      <c r="AK355" s="8"/>
      <c r="AL355" s="9"/>
      <c r="AM355" s="8"/>
      <c r="AN355" s="7"/>
      <c r="AO355" s="8"/>
      <c r="AP355" s="7"/>
      <c r="AQ355" s="8"/>
      <c r="AR355" s="7"/>
      <c r="AS355" s="8"/>
      <c r="AT355" s="9"/>
      <c r="AU355" s="8"/>
      <c r="AV355" s="7"/>
      <c r="AW355" s="8"/>
      <c r="AX355" s="7"/>
      <c r="AY355" s="8"/>
      <c r="AZ355" s="7"/>
      <c r="BA355" s="8"/>
      <c r="BB355" s="9"/>
      <c r="BC355" s="8"/>
      <c r="BD355" s="7"/>
      <c r="BE355" s="8"/>
      <c r="BF355" s="7"/>
      <c r="BG355" s="8"/>
      <c r="BH355" s="7"/>
      <c r="BI355" s="8"/>
      <c r="BJ355" s="9"/>
      <c r="BK355" s="8"/>
      <c r="BL355" s="7"/>
      <c r="BM355" s="8"/>
      <c r="BN355" s="7"/>
      <c r="BO355" s="8"/>
      <c r="BP355" s="7"/>
      <c r="BQ355" s="8"/>
      <c r="BR355" s="9"/>
      <c r="BS355" s="8"/>
      <c r="BT355" s="7"/>
      <c r="BU355" s="8"/>
      <c r="BV355" s="7"/>
      <c r="BW355" s="8"/>
      <c r="BX355" s="7"/>
      <c r="BY355" s="8"/>
      <c r="BZ355" s="9"/>
      <c r="CA355" s="8"/>
      <c r="CB355" s="7"/>
      <c r="CC355" s="8"/>
      <c r="CD355" s="7"/>
      <c r="CE355" s="8"/>
      <c r="CF355" s="7"/>
      <c r="CG355" s="8"/>
      <c r="CH355" s="9"/>
      <c r="CI355" s="8"/>
      <c r="CJ355" s="7"/>
      <c r="CK355" s="8"/>
      <c r="CL355" s="7"/>
      <c r="CM355" s="8"/>
      <c r="CN355" s="7"/>
      <c r="CO355" s="8"/>
      <c r="CP355" s="9"/>
    </row>
    <row r="356" spans="1:94" hidden="1" x14ac:dyDescent="0.3">
      <c r="A356" s="2"/>
      <c r="B356" s="2"/>
      <c r="C356" s="2" t="s">
        <v>368</v>
      </c>
      <c r="D356" s="2"/>
      <c r="E356" s="2"/>
      <c r="F356" s="2"/>
      <c r="G356" s="2"/>
      <c r="H356" s="7"/>
      <c r="I356" s="8"/>
      <c r="J356" s="7"/>
      <c r="K356" s="8"/>
      <c r="L356" s="7"/>
      <c r="M356" s="8"/>
      <c r="N356" s="9"/>
      <c r="O356" s="8"/>
      <c r="P356" s="7"/>
      <c r="Q356" s="8"/>
      <c r="R356" s="7"/>
      <c r="S356" s="8"/>
      <c r="T356" s="7"/>
      <c r="U356" s="8"/>
      <c r="V356" s="9"/>
      <c r="W356" s="8"/>
      <c r="X356" s="7"/>
      <c r="Y356" s="8"/>
      <c r="Z356" s="7"/>
      <c r="AA356" s="8"/>
      <c r="AB356" s="7"/>
      <c r="AC356" s="8"/>
      <c r="AD356" s="9"/>
      <c r="AE356" s="8"/>
      <c r="AF356" s="7"/>
      <c r="AG356" s="8"/>
      <c r="AH356" s="7"/>
      <c r="AI356" s="8"/>
      <c r="AJ356" s="7"/>
      <c r="AK356" s="8"/>
      <c r="AL356" s="9"/>
      <c r="AM356" s="8"/>
      <c r="AN356" s="7"/>
      <c r="AO356" s="8"/>
      <c r="AP356" s="7"/>
      <c r="AQ356" s="8"/>
      <c r="AR356" s="7"/>
      <c r="AS356" s="8"/>
      <c r="AT356" s="9"/>
      <c r="AU356" s="8"/>
      <c r="AV356" s="7"/>
      <c r="AW356" s="8"/>
      <c r="AX356" s="7"/>
      <c r="AY356" s="8"/>
      <c r="AZ356" s="7"/>
      <c r="BA356" s="8"/>
      <c r="BB356" s="9"/>
      <c r="BC356" s="8"/>
      <c r="BD356" s="7"/>
      <c r="BE356" s="8"/>
      <c r="BF356" s="7"/>
      <c r="BG356" s="8"/>
      <c r="BH356" s="7"/>
      <c r="BI356" s="8"/>
      <c r="BJ356" s="9"/>
      <c r="BK356" s="8"/>
      <c r="BL356" s="7"/>
      <c r="BM356" s="8"/>
      <c r="BN356" s="7"/>
      <c r="BO356" s="8"/>
      <c r="BP356" s="7"/>
      <c r="BQ356" s="8"/>
      <c r="BR356" s="9"/>
      <c r="BS356" s="8"/>
      <c r="BT356" s="7"/>
      <c r="BU356" s="8"/>
      <c r="BV356" s="7"/>
      <c r="BW356" s="8"/>
      <c r="BX356" s="7"/>
      <c r="BY356" s="8"/>
      <c r="BZ356" s="9"/>
      <c r="CA356" s="8"/>
      <c r="CB356" s="7"/>
      <c r="CC356" s="8"/>
      <c r="CD356" s="7"/>
      <c r="CE356" s="8"/>
      <c r="CF356" s="7"/>
      <c r="CG356" s="8"/>
      <c r="CH356" s="9"/>
      <c r="CI356" s="8"/>
      <c r="CJ356" s="7"/>
      <c r="CK356" s="8"/>
      <c r="CL356" s="7"/>
      <c r="CM356" s="8"/>
      <c r="CN356" s="7"/>
      <c r="CO356" s="8"/>
      <c r="CP356" s="9"/>
    </row>
    <row r="357" spans="1:94" ht="15" hidden="1" thickBot="1" x14ac:dyDescent="0.35">
      <c r="A357" s="2"/>
      <c r="B357" s="2"/>
      <c r="C357" s="2"/>
      <c r="D357" s="2" t="s">
        <v>369</v>
      </c>
      <c r="E357" s="2"/>
      <c r="F357" s="2"/>
      <c r="G357" s="2"/>
      <c r="H357" s="12"/>
      <c r="I357" s="8"/>
      <c r="J357" s="7"/>
      <c r="K357" s="8"/>
      <c r="L357" s="7"/>
      <c r="M357" s="8"/>
      <c r="N357" s="9"/>
      <c r="O357" s="8"/>
      <c r="P357" s="12"/>
      <c r="Q357" s="8"/>
      <c r="R357" s="7"/>
      <c r="S357" s="8"/>
      <c r="T357" s="7"/>
      <c r="U357" s="8"/>
      <c r="V357" s="9"/>
      <c r="W357" s="8"/>
      <c r="X357" s="12"/>
      <c r="Y357" s="8"/>
      <c r="Z357" s="7"/>
      <c r="AA357" s="8"/>
      <c r="AB357" s="7"/>
      <c r="AC357" s="8"/>
      <c r="AD357" s="9"/>
      <c r="AE357" s="8"/>
      <c r="AF357" s="12"/>
      <c r="AG357" s="8"/>
      <c r="AH357" s="7"/>
      <c r="AI357" s="8"/>
      <c r="AJ357" s="7"/>
      <c r="AK357" s="8"/>
      <c r="AL357" s="9"/>
      <c r="AM357" s="8"/>
      <c r="AN357" s="12"/>
      <c r="AO357" s="8"/>
      <c r="AP357" s="7"/>
      <c r="AQ357" s="8"/>
      <c r="AR357" s="7"/>
      <c r="AS357" s="8"/>
      <c r="AT357" s="9"/>
      <c r="AU357" s="8"/>
      <c r="AV357" s="12"/>
      <c r="AW357" s="8"/>
      <c r="AX357" s="7"/>
      <c r="AY357" s="8"/>
      <c r="AZ357" s="7"/>
      <c r="BA357" s="8"/>
      <c r="BB357" s="9"/>
      <c r="BC357" s="8"/>
      <c r="BD357" s="12"/>
      <c r="BE357" s="8"/>
      <c r="BF357" s="7"/>
      <c r="BG357" s="8"/>
      <c r="BH357" s="7"/>
      <c r="BI357" s="8"/>
      <c r="BJ357" s="9"/>
      <c r="BK357" s="8"/>
      <c r="BL357" s="12"/>
      <c r="BM357" s="8"/>
      <c r="BN357" s="7"/>
      <c r="BO357" s="8"/>
      <c r="BP357" s="7"/>
      <c r="BQ357" s="8"/>
      <c r="BR357" s="9"/>
      <c r="BS357" s="8"/>
      <c r="BT357" s="12"/>
      <c r="BU357" s="8"/>
      <c r="BV357" s="7"/>
      <c r="BW357" s="8"/>
      <c r="BX357" s="7"/>
      <c r="BY357" s="8"/>
      <c r="BZ357" s="9"/>
      <c r="CA357" s="8"/>
      <c r="CB357" s="12"/>
      <c r="CC357" s="8"/>
      <c r="CD357" s="12"/>
      <c r="CE357" s="8"/>
      <c r="CF357" s="12"/>
      <c r="CG357" s="8"/>
      <c r="CH357" s="13"/>
      <c r="CI357" s="8"/>
      <c r="CJ357" s="12"/>
      <c r="CK357" s="8"/>
      <c r="CL357" s="12"/>
      <c r="CM357" s="8"/>
      <c r="CN357" s="12"/>
      <c r="CO357" s="8"/>
      <c r="CP357" s="13"/>
    </row>
    <row r="358" spans="1:94" ht="15" hidden="1" thickBot="1" x14ac:dyDescent="0.35">
      <c r="A358" s="2"/>
      <c r="B358" s="2"/>
      <c r="C358" s="2" t="s">
        <v>370</v>
      </c>
      <c r="D358" s="2"/>
      <c r="E358" s="2"/>
      <c r="F358" s="2"/>
      <c r="G358" s="2"/>
      <c r="H358" s="16"/>
      <c r="I358" s="8"/>
      <c r="J358" s="12"/>
      <c r="K358" s="8"/>
      <c r="L358" s="12"/>
      <c r="M358" s="8"/>
      <c r="N358" s="13"/>
      <c r="O358" s="8"/>
      <c r="P358" s="16"/>
      <c r="Q358" s="8"/>
      <c r="R358" s="12"/>
      <c r="S358" s="8"/>
      <c r="T358" s="12"/>
      <c r="U358" s="8"/>
      <c r="V358" s="13"/>
      <c r="W358" s="8"/>
      <c r="X358" s="16"/>
      <c r="Y358" s="8"/>
      <c r="Z358" s="12"/>
      <c r="AA358" s="8"/>
      <c r="AB358" s="12"/>
      <c r="AC358" s="8"/>
      <c r="AD358" s="13"/>
      <c r="AE358" s="8"/>
      <c r="AF358" s="16"/>
      <c r="AG358" s="8"/>
      <c r="AH358" s="12"/>
      <c r="AI358" s="8"/>
      <c r="AJ358" s="12"/>
      <c r="AK358" s="8"/>
      <c r="AL358" s="13"/>
      <c r="AM358" s="8"/>
      <c r="AN358" s="16"/>
      <c r="AO358" s="8"/>
      <c r="AP358" s="12"/>
      <c r="AQ358" s="8"/>
      <c r="AR358" s="12"/>
      <c r="AS358" s="8"/>
      <c r="AT358" s="13"/>
      <c r="AU358" s="8"/>
      <c r="AV358" s="16"/>
      <c r="AW358" s="8"/>
      <c r="AX358" s="12"/>
      <c r="AY358" s="8"/>
      <c r="AZ358" s="12"/>
      <c r="BA358" s="8"/>
      <c r="BB358" s="13"/>
      <c r="BC358" s="8"/>
      <c r="BD358" s="16"/>
      <c r="BE358" s="8"/>
      <c r="BF358" s="12"/>
      <c r="BG358" s="8"/>
      <c r="BH358" s="12"/>
      <c r="BI358" s="8"/>
      <c r="BJ358" s="13"/>
      <c r="BK358" s="8"/>
      <c r="BL358" s="16"/>
      <c r="BM358" s="8"/>
      <c r="BN358" s="12"/>
      <c r="BO358" s="8"/>
      <c r="BP358" s="12"/>
      <c r="BQ358" s="8"/>
      <c r="BR358" s="13"/>
      <c r="BS358" s="8"/>
      <c r="BT358" s="16"/>
      <c r="BU358" s="8"/>
      <c r="BV358" s="12"/>
      <c r="BW358" s="8"/>
      <c r="BX358" s="12"/>
      <c r="BY358" s="8"/>
      <c r="BZ358" s="13"/>
      <c r="CA358" s="8"/>
      <c r="CB358" s="16"/>
      <c r="CC358" s="8"/>
      <c r="CD358" s="16"/>
      <c r="CE358" s="8"/>
      <c r="CF358" s="16"/>
      <c r="CG358" s="8"/>
      <c r="CH358" s="17"/>
      <c r="CI358" s="8"/>
      <c r="CJ358" s="16"/>
      <c r="CK358" s="8"/>
      <c r="CL358" s="16"/>
      <c r="CM358" s="8"/>
      <c r="CN358" s="16"/>
      <c r="CO358" s="8"/>
      <c r="CP358" s="17"/>
    </row>
    <row r="359" spans="1:94" ht="28.8" hidden="1" customHeight="1" thickBot="1" x14ac:dyDescent="0.35">
      <c r="A359" s="2"/>
      <c r="B359" s="2" t="s">
        <v>371</v>
      </c>
      <c r="C359" s="2"/>
      <c r="D359" s="2"/>
      <c r="E359" s="2"/>
      <c r="F359" s="2"/>
      <c r="G359" s="2"/>
      <c r="H359" s="16"/>
      <c r="I359" s="8"/>
      <c r="J359" s="16"/>
      <c r="K359" s="8"/>
      <c r="L359" s="16"/>
      <c r="M359" s="8"/>
      <c r="N359" s="17"/>
      <c r="O359" s="8"/>
      <c r="P359" s="16"/>
      <c r="Q359" s="8"/>
      <c r="R359" s="16"/>
      <c r="S359" s="8"/>
      <c r="T359" s="16"/>
      <c r="U359" s="8"/>
      <c r="V359" s="17"/>
      <c r="W359" s="8"/>
      <c r="X359" s="16"/>
      <c r="Y359" s="8"/>
      <c r="Z359" s="16"/>
      <c r="AA359" s="8"/>
      <c r="AB359" s="16"/>
      <c r="AC359" s="8"/>
      <c r="AD359" s="17"/>
      <c r="AE359" s="8"/>
      <c r="AF359" s="16"/>
      <c r="AG359" s="8"/>
      <c r="AH359" s="16"/>
      <c r="AI359" s="8"/>
      <c r="AJ359" s="16"/>
      <c r="AK359" s="8"/>
      <c r="AL359" s="17"/>
      <c r="AM359" s="8"/>
      <c r="AN359" s="16"/>
      <c r="AO359" s="8"/>
      <c r="AP359" s="16"/>
      <c r="AQ359" s="8"/>
      <c r="AR359" s="16"/>
      <c r="AS359" s="8"/>
      <c r="AT359" s="17"/>
      <c r="AU359" s="8"/>
      <c r="AV359" s="16"/>
      <c r="AW359" s="8"/>
      <c r="AX359" s="16"/>
      <c r="AY359" s="8"/>
      <c r="AZ359" s="16"/>
      <c r="BA359" s="8"/>
      <c r="BB359" s="17"/>
      <c r="BC359" s="8"/>
      <c r="BD359" s="16"/>
      <c r="BE359" s="8"/>
      <c r="BF359" s="16"/>
      <c r="BG359" s="8"/>
      <c r="BH359" s="16"/>
      <c r="BI359" s="8"/>
      <c r="BJ359" s="17"/>
      <c r="BK359" s="8"/>
      <c r="BL359" s="16"/>
      <c r="BM359" s="8"/>
      <c r="BN359" s="16"/>
      <c r="BO359" s="8"/>
      <c r="BP359" s="16"/>
      <c r="BQ359" s="8"/>
      <c r="BR359" s="17"/>
      <c r="BS359" s="8"/>
      <c r="BT359" s="16"/>
      <c r="BU359" s="8"/>
      <c r="BV359" s="16"/>
      <c r="BW359" s="8"/>
      <c r="BX359" s="16"/>
      <c r="BY359" s="8"/>
      <c r="BZ359" s="17"/>
      <c r="CA359" s="8"/>
      <c r="CB359" s="16"/>
      <c r="CC359" s="8"/>
      <c r="CD359" s="16"/>
      <c r="CE359" s="8"/>
      <c r="CF359" s="16"/>
      <c r="CG359" s="8"/>
      <c r="CH359" s="17"/>
      <c r="CI359" s="8"/>
      <c r="CJ359" s="16"/>
      <c r="CK359" s="8"/>
      <c r="CL359" s="16"/>
      <c r="CM359" s="8"/>
      <c r="CN359" s="16"/>
      <c r="CO359" s="8"/>
      <c r="CP359" s="17"/>
    </row>
    <row r="360" spans="1:94" s="20" customFormat="1" ht="28.8" customHeight="1" thickBot="1" x14ac:dyDescent="0.25">
      <c r="A360" s="2" t="s">
        <v>372</v>
      </c>
      <c r="B360" s="2"/>
      <c r="C360" s="2"/>
      <c r="D360" s="2"/>
      <c r="E360" s="2"/>
      <c r="F360" s="2"/>
      <c r="G360" s="2"/>
      <c r="H360" s="18">
        <f>ROUND(H354+H359,5)</f>
        <v>-55046.96</v>
      </c>
      <c r="I360" s="2"/>
      <c r="J360" s="18">
        <f>ROUND(J354+J359,5)</f>
        <v>-38044.17</v>
      </c>
      <c r="K360" s="2"/>
      <c r="L360" s="18">
        <f>ROUND((H360-J360),5)</f>
        <v>-17002.79</v>
      </c>
      <c r="M360" s="2"/>
      <c r="N360" s="19">
        <f>ROUND(IF(J360=0, IF(H360=0, 0, 1), H360/J360),5)</f>
        <v>1.44692</v>
      </c>
      <c r="O360" s="2"/>
      <c r="P360" s="18">
        <f>ROUND(P354+P359,5)</f>
        <v>-17495.66</v>
      </c>
      <c r="Q360" s="2"/>
      <c r="R360" s="18">
        <f>ROUND(R354+R359,5)</f>
        <v>-26980.19</v>
      </c>
      <c r="S360" s="2"/>
      <c r="T360" s="18">
        <f>ROUND((P360-R360),5)</f>
        <v>9484.5300000000007</v>
      </c>
      <c r="U360" s="2"/>
      <c r="V360" s="19">
        <f>ROUND(IF(R360=0, IF(P360=0, 0, 1), P360/R360),5)</f>
        <v>0.64846000000000004</v>
      </c>
      <c r="W360" s="2"/>
      <c r="X360" s="18">
        <f>ROUND(X354+X359,5)</f>
        <v>42651.1</v>
      </c>
      <c r="Y360" s="2"/>
      <c r="Z360" s="18">
        <f>ROUND(Z354+Z359,5)</f>
        <v>37306.300000000003</v>
      </c>
      <c r="AA360" s="2"/>
      <c r="AB360" s="18">
        <f>ROUND((X360-Z360),5)</f>
        <v>5344.8</v>
      </c>
      <c r="AC360" s="2"/>
      <c r="AD360" s="19">
        <f>ROUND(IF(Z360=0, IF(X360=0, 0, 1), X360/Z360),5)</f>
        <v>1.14327</v>
      </c>
      <c r="AE360" s="2"/>
      <c r="AF360" s="18">
        <f>ROUND(AF354+AF359,5)</f>
        <v>118395.37</v>
      </c>
      <c r="AG360" s="2"/>
      <c r="AH360" s="18">
        <f>ROUND(AH354+AH359,5)</f>
        <v>-5759.11</v>
      </c>
      <c r="AI360" s="2"/>
      <c r="AJ360" s="18">
        <f>ROUND((AF360-AH360),5)</f>
        <v>124154.48</v>
      </c>
      <c r="AK360" s="2"/>
      <c r="AL360" s="19">
        <f>ROUND(IF(AH360=0, IF(AF360=0, 0, 1), AF360/AH360),5)</f>
        <v>-20.557929999999999</v>
      </c>
      <c r="AM360" s="2"/>
      <c r="AN360" s="18">
        <f>ROUND(AN354+AN359,5)</f>
        <v>-14882.96</v>
      </c>
      <c r="AO360" s="2"/>
      <c r="AP360" s="18">
        <f>ROUND(AP354+AP359,5)</f>
        <v>23830.82</v>
      </c>
      <c r="AQ360" s="2"/>
      <c r="AR360" s="18">
        <f>ROUND((AN360-AP360),5)</f>
        <v>-38713.78</v>
      </c>
      <c r="AS360" s="2"/>
      <c r="AT360" s="19">
        <f>ROUND(IF(AP360=0, IF(AN360=0, 0, 1), AN360/AP360),5)</f>
        <v>-0.62453000000000003</v>
      </c>
      <c r="AU360" s="2"/>
      <c r="AV360" s="18">
        <f>ROUND(AV354+AV359,5)</f>
        <v>82530.720000000001</v>
      </c>
      <c r="AW360" s="2"/>
      <c r="AX360" s="18">
        <f>ROUND(AX354+AX359,5)</f>
        <v>159487.28</v>
      </c>
      <c r="AY360" s="2"/>
      <c r="AZ360" s="18">
        <f>ROUND((AV360-AX360),5)</f>
        <v>-76956.56</v>
      </c>
      <c r="BA360" s="2"/>
      <c r="BB360" s="19">
        <f>ROUND(IF(AX360=0, IF(AV360=0, 0, 1), AV360/AX360),5)</f>
        <v>0.51748000000000005</v>
      </c>
      <c r="BC360" s="2"/>
      <c r="BD360" s="18">
        <f>ROUND(BD354+BD359,5)</f>
        <v>20636.37</v>
      </c>
      <c r="BE360" s="2"/>
      <c r="BF360" s="18">
        <f>ROUND(BF354+BF359,5)</f>
        <v>-8067.18</v>
      </c>
      <c r="BG360" s="2"/>
      <c r="BH360" s="18">
        <f>ROUND((BD360-BF360),5)</f>
        <v>28703.55</v>
      </c>
      <c r="BI360" s="2"/>
      <c r="BJ360" s="19">
        <f>ROUND(IF(BF360=0, IF(BD360=0, 0, 1), BD360/BF360),5)</f>
        <v>-2.5580599999999998</v>
      </c>
      <c r="BK360" s="2"/>
      <c r="BL360" s="18">
        <f>ROUND(BL354+BL359,5)</f>
        <v>-4706.75</v>
      </c>
      <c r="BM360" s="2"/>
      <c r="BN360" s="18">
        <f>ROUND(BN354+BN359,5)</f>
        <v>-13994.18</v>
      </c>
      <c r="BO360" s="2"/>
      <c r="BP360" s="18">
        <f>ROUND((BL360-BN360),5)</f>
        <v>9287.43</v>
      </c>
      <c r="BQ360" s="2"/>
      <c r="BR360" s="19">
        <f>ROUND(IF(BN360=0, IF(BL360=0, 0, 1), BL360/BN360),5)</f>
        <v>0.33633999999999997</v>
      </c>
      <c r="BS360" s="2"/>
      <c r="BT360" s="18">
        <f>ROUND(BT354+BT359,5)</f>
        <v>-139492.89000000001</v>
      </c>
      <c r="BU360" s="2"/>
      <c r="BV360" s="18">
        <f>ROUND(BV354+BV359,5)</f>
        <v>-19819.7</v>
      </c>
      <c r="BW360" s="2"/>
      <c r="BX360" s="18">
        <f>ROUND((BT360-BV360),5)</f>
        <v>-119673.19</v>
      </c>
      <c r="BY360" s="2"/>
      <c r="BZ360" s="19">
        <f>ROUND(IF(BV360=0, IF(BT360=0, 0, 1), BT360/BV360),5)</f>
        <v>7.0380900000000004</v>
      </c>
      <c r="CA360" s="2"/>
      <c r="CB360" s="18">
        <f>ROUND(CB354+CB359,5)</f>
        <v>12580.84</v>
      </c>
      <c r="CC360" s="2"/>
      <c r="CD360" s="18">
        <f>ROUND(CD354+CD359,5)</f>
        <v>-13701.72</v>
      </c>
      <c r="CE360" s="2"/>
      <c r="CF360" s="18">
        <f>ROUND((CB360-CD360),5)</f>
        <v>26282.560000000001</v>
      </c>
      <c r="CG360" s="2"/>
      <c r="CH360" s="19">
        <f>ROUND(IF(CD360=0, IF(CB360=0, 0, 1), CB360/CD360),5)</f>
        <v>-0.91818999999999995</v>
      </c>
      <c r="CI360" s="2"/>
      <c r="CJ360" s="18">
        <f>ROUND(H360+P360+X360+AF360+AN360+AV360+BD360+BL360+BT360+CB360,5)</f>
        <v>45169.18</v>
      </c>
      <c r="CK360" s="2"/>
      <c r="CL360" s="18">
        <f>ROUND(J360+R360+Z360+AH360+AP360+AX360+BF360+BN360+BV360+CD360,5)</f>
        <v>94258.15</v>
      </c>
      <c r="CM360" s="2"/>
      <c r="CN360" s="18">
        <f>ROUND((CJ360-CL360),5)</f>
        <v>-49088.97</v>
      </c>
      <c r="CO360" s="2"/>
      <c r="CP360" s="19">
        <f>ROUND(IF(CL360=0, IF(CJ360=0, 0, 1), CJ360/CL360),5)</f>
        <v>0.47921000000000002</v>
      </c>
    </row>
    <row r="361" spans="1:94" ht="15" thickTop="1" x14ac:dyDescent="0.3"/>
  </sheetData>
  <pageMargins left="0.7" right="0.7" top="0.75" bottom="0.75" header="0.1" footer="0.3"/>
  <pageSetup orientation="portrait" r:id="rId1"/>
  <headerFooter>
    <oddHeader>&amp;L&amp;"Arial,Bold"&amp;8 11:10 AM
&amp;"Arial,Bold"&amp;8 10/08/19
&amp;"Arial,Bold"&amp;8 Cash Basis&amp;C&amp;"Arial,Bold"&amp;12 Borough of Elizabeth
&amp;"Arial,Bold"&amp;14 Profit &amp;&amp; Loss Budget vs. Actual
&amp;"Arial,Bold"&amp;10 January 1 through October 8,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7030A0"/>
  </sheetPr>
  <dimension ref="A1:CX349"/>
  <sheetViews>
    <sheetView tabSelected="1" zoomScale="106" zoomScaleNormal="106" workbookViewId="0">
      <pane xSplit="87" ySplit="2" topLeftCell="CQ3" activePane="bottomRight" state="frozen"/>
      <selection pane="topRight" activeCell="CJ1" sqref="CJ1"/>
      <selection pane="bottomLeft" activeCell="A3" sqref="A3"/>
      <selection pane="bottomRight" activeCell="CY315" sqref="CY315"/>
    </sheetView>
  </sheetViews>
  <sheetFormatPr defaultRowHeight="14.4" x14ac:dyDescent="0.3"/>
  <cols>
    <col min="1" max="6" width="3" style="25" customWidth="1"/>
    <col min="7" max="7" width="32.21875" style="25" customWidth="1"/>
    <col min="8" max="8" width="8" style="26" hidden="1" customWidth="1"/>
    <col min="9" max="9" width="2.33203125" style="26" hidden="1" customWidth="1"/>
    <col min="10" max="10" width="8" style="26" hidden="1" customWidth="1"/>
    <col min="11" max="11" width="2.33203125" style="26" hidden="1" customWidth="1"/>
    <col min="12" max="12" width="10.77734375" style="26" hidden="1" customWidth="1"/>
    <col min="13" max="13" width="2.33203125" style="26" hidden="1" customWidth="1"/>
    <col min="14" max="14" width="9.109375" style="26" hidden="1" customWidth="1"/>
    <col min="15" max="15" width="2.33203125" style="26" hidden="1" customWidth="1"/>
    <col min="16" max="16" width="8" style="26" hidden="1" customWidth="1"/>
    <col min="17" max="17" width="2.33203125" style="26" hidden="1" customWidth="1"/>
    <col min="18" max="18" width="8" style="26" hidden="1" customWidth="1"/>
    <col min="19" max="19" width="2.33203125" style="26" hidden="1" customWidth="1"/>
    <col min="20" max="20" width="10.77734375" style="26" hidden="1" customWidth="1"/>
    <col min="21" max="21" width="2.33203125" style="26" hidden="1" customWidth="1"/>
    <col min="22" max="22" width="9.109375" style="26" hidden="1" customWidth="1"/>
    <col min="23" max="23" width="2.33203125" style="26" hidden="1" customWidth="1"/>
    <col min="24" max="24" width="7.5546875" style="26" hidden="1" customWidth="1"/>
    <col min="25" max="25" width="2.33203125" style="26" hidden="1" customWidth="1"/>
    <col min="26" max="26" width="7.5546875" style="26" hidden="1" customWidth="1"/>
    <col min="27" max="27" width="2.33203125" style="26" hidden="1" customWidth="1"/>
    <col min="28" max="28" width="10.77734375" style="26" hidden="1" customWidth="1"/>
    <col min="29" max="29" width="2.33203125" style="26" hidden="1" customWidth="1"/>
    <col min="30" max="30" width="9.109375" style="26" hidden="1" customWidth="1"/>
    <col min="31" max="31" width="2.33203125" style="26" hidden="1" customWidth="1"/>
    <col min="32" max="32" width="8.33203125" style="26" hidden="1" customWidth="1"/>
    <col min="33" max="33" width="2.33203125" style="26" hidden="1" customWidth="1"/>
    <col min="34" max="34" width="7.5546875" style="26" hidden="1" customWidth="1"/>
    <col min="35" max="35" width="2.33203125" style="26" hidden="1" customWidth="1"/>
    <col min="36" max="36" width="10.77734375" style="26" hidden="1" customWidth="1"/>
    <col min="37" max="37" width="2.33203125" style="26" hidden="1" customWidth="1"/>
    <col min="38" max="38" width="9.109375" style="26" hidden="1" customWidth="1"/>
    <col min="39" max="39" width="2.33203125" style="26" hidden="1" customWidth="1"/>
    <col min="40" max="40" width="8" style="26" hidden="1" customWidth="1"/>
    <col min="41" max="41" width="2.33203125" style="26" hidden="1" customWidth="1"/>
    <col min="42" max="42" width="7.5546875" style="26" hidden="1" customWidth="1"/>
    <col min="43" max="43" width="2.33203125" style="26" hidden="1" customWidth="1"/>
    <col min="44" max="44" width="10.77734375" style="26" hidden="1" customWidth="1"/>
    <col min="45" max="45" width="2.33203125" style="26" hidden="1" customWidth="1"/>
    <col min="46" max="46" width="9.109375" style="26" hidden="1" customWidth="1"/>
    <col min="47" max="47" width="2.33203125" style="26" hidden="1" customWidth="1"/>
    <col min="48" max="48" width="8.33203125" style="26" hidden="1" customWidth="1"/>
    <col min="49" max="49" width="2.33203125" style="26" hidden="1" customWidth="1"/>
    <col min="50" max="50" width="8.33203125" style="26" hidden="1" customWidth="1"/>
    <col min="51" max="51" width="2.33203125" style="26" hidden="1" customWidth="1"/>
    <col min="52" max="52" width="10.77734375" style="26" hidden="1" customWidth="1"/>
    <col min="53" max="53" width="2.33203125" style="26" hidden="1" customWidth="1"/>
    <col min="54" max="54" width="9.109375" style="26" hidden="1" customWidth="1"/>
    <col min="55" max="55" width="2.33203125" style="26" hidden="1" customWidth="1"/>
    <col min="56" max="56" width="8.33203125" style="26" hidden="1" customWidth="1"/>
    <col min="57" max="57" width="2.33203125" style="26" hidden="1" customWidth="1"/>
    <col min="58" max="58" width="7.5546875" style="26" hidden="1" customWidth="1"/>
    <col min="59" max="59" width="2.33203125" style="26" hidden="1" customWidth="1"/>
    <col min="60" max="60" width="10.77734375" style="26" hidden="1" customWidth="1"/>
    <col min="61" max="61" width="2.33203125" style="26" hidden="1" customWidth="1"/>
    <col min="62" max="62" width="9.109375" style="26" hidden="1" customWidth="1"/>
    <col min="63" max="63" width="2.33203125" style="26" hidden="1" customWidth="1"/>
    <col min="64" max="64" width="7.5546875" style="26" hidden="1" customWidth="1"/>
    <col min="65" max="65" width="2.33203125" style="26" hidden="1" customWidth="1"/>
    <col min="66" max="66" width="8" style="26" hidden="1" customWidth="1"/>
    <col min="67" max="67" width="2.33203125" style="26" hidden="1" customWidth="1"/>
    <col min="68" max="68" width="10.77734375" style="26" hidden="1" customWidth="1"/>
    <col min="69" max="69" width="2.33203125" style="26" hidden="1" customWidth="1"/>
    <col min="70" max="70" width="9.109375" style="26" hidden="1" customWidth="1"/>
    <col min="71" max="71" width="2.33203125" style="26" hidden="1" customWidth="1"/>
    <col min="72" max="72" width="8.77734375" style="26" hidden="1" customWidth="1"/>
    <col min="73" max="73" width="2.33203125" style="26" hidden="1" customWidth="1"/>
    <col min="74" max="74" width="8" style="26" hidden="1" customWidth="1"/>
    <col min="75" max="75" width="2.33203125" style="26" hidden="1" customWidth="1"/>
    <col min="76" max="76" width="10.77734375" style="26" hidden="1" customWidth="1"/>
    <col min="77" max="77" width="2.33203125" style="26" hidden="1" customWidth="1"/>
    <col min="78" max="78" width="9.109375" style="26" hidden="1" customWidth="1"/>
    <col min="79" max="79" width="2.33203125" style="26" hidden="1" customWidth="1"/>
    <col min="80" max="80" width="8.88671875" style="26" hidden="1" customWidth="1"/>
    <col min="81" max="81" width="2.33203125" style="26" hidden="1" customWidth="1"/>
    <col min="82" max="82" width="8" style="26" hidden="1" customWidth="1"/>
    <col min="83" max="83" width="2.33203125" style="26" hidden="1" customWidth="1"/>
    <col min="84" max="84" width="10.77734375" style="26" hidden="1" customWidth="1"/>
    <col min="85" max="85" width="2.33203125" style="26" hidden="1" customWidth="1"/>
    <col min="86" max="86" width="9.109375" style="26" hidden="1" customWidth="1"/>
    <col min="87" max="87" width="2.33203125" style="26" hidden="1" customWidth="1"/>
    <col min="88" max="88" width="11.88671875" style="26" hidden="1" customWidth="1"/>
    <col min="89" max="89" width="2.33203125" style="26" hidden="1" customWidth="1"/>
    <col min="90" max="90" width="9.109375" style="26" hidden="1" customWidth="1"/>
    <col min="91" max="91" width="2.33203125" style="26" hidden="1" customWidth="1"/>
    <col min="92" max="92" width="10.77734375" style="26" hidden="1" customWidth="1"/>
    <col min="93" max="93" width="2.33203125" style="26" hidden="1" customWidth="1"/>
    <col min="94" max="94" width="1" style="26" hidden="1" customWidth="1"/>
    <col min="95" max="95" width="13.44140625" customWidth="1"/>
    <col min="97" max="97" width="11.33203125" customWidth="1"/>
    <col min="98" max="98" width="11.109375" bestFit="1" customWidth="1"/>
  </cols>
  <sheetData>
    <row r="1" spans="1:95" ht="15" thickBot="1" x14ac:dyDescent="0.35">
      <c r="A1" s="2"/>
      <c r="B1" s="2"/>
      <c r="C1" s="2"/>
      <c r="D1" s="2"/>
      <c r="E1" s="2"/>
      <c r="F1" s="2"/>
      <c r="G1" s="93"/>
      <c r="H1" s="72"/>
      <c r="I1" s="73"/>
      <c r="J1" s="72"/>
      <c r="K1" s="73"/>
      <c r="L1" s="72"/>
      <c r="M1" s="73"/>
      <c r="N1" s="72"/>
      <c r="O1" s="74"/>
      <c r="P1" s="72"/>
      <c r="Q1" s="73"/>
      <c r="R1" s="72"/>
      <c r="S1" s="73"/>
      <c r="T1" s="72"/>
      <c r="U1" s="73"/>
      <c r="V1" s="72"/>
      <c r="W1" s="74"/>
      <c r="X1" s="72"/>
      <c r="Y1" s="73"/>
      <c r="Z1" s="72"/>
      <c r="AA1" s="73"/>
      <c r="AB1" s="72"/>
      <c r="AC1" s="73"/>
      <c r="AD1" s="72"/>
      <c r="AE1" s="74"/>
      <c r="AF1" s="72"/>
      <c r="AG1" s="73"/>
      <c r="AH1" s="72"/>
      <c r="AI1" s="73"/>
      <c r="AJ1" s="72"/>
      <c r="AK1" s="73"/>
      <c r="AL1" s="72"/>
      <c r="AM1" s="74"/>
      <c r="AN1" s="72"/>
      <c r="AO1" s="73"/>
      <c r="AP1" s="72"/>
      <c r="AQ1" s="73"/>
      <c r="AR1" s="72"/>
      <c r="AS1" s="73"/>
      <c r="AT1" s="72"/>
      <c r="AU1" s="74"/>
      <c r="AV1" s="72"/>
      <c r="AW1" s="73"/>
      <c r="AX1" s="72"/>
      <c r="AY1" s="73"/>
      <c r="AZ1" s="72"/>
      <c r="BA1" s="73"/>
      <c r="BB1" s="72"/>
      <c r="BC1" s="74"/>
      <c r="BD1" s="72"/>
      <c r="BE1" s="73"/>
      <c r="BF1" s="72"/>
      <c r="BG1" s="73"/>
      <c r="BH1" s="72"/>
      <c r="BI1" s="73"/>
      <c r="BJ1" s="72"/>
      <c r="BK1" s="74"/>
      <c r="BL1" s="72"/>
      <c r="BM1" s="73"/>
      <c r="BN1" s="72"/>
      <c r="BO1" s="73"/>
      <c r="BP1" s="72"/>
      <c r="BQ1" s="73"/>
      <c r="BR1" s="72"/>
      <c r="BS1" s="74"/>
      <c r="BT1" s="72"/>
      <c r="BU1" s="73"/>
      <c r="BV1" s="72"/>
      <c r="BW1" s="73"/>
      <c r="BX1" s="72"/>
      <c r="BY1" s="73"/>
      <c r="BZ1" s="72"/>
      <c r="CA1" s="74"/>
      <c r="CB1" s="72"/>
      <c r="CC1" s="73"/>
      <c r="CD1" s="72"/>
      <c r="CE1" s="73"/>
      <c r="CF1" s="72"/>
      <c r="CG1" s="73"/>
      <c r="CH1" s="72"/>
      <c r="CI1" s="74"/>
      <c r="CJ1" s="75" t="s">
        <v>428</v>
      </c>
      <c r="CK1" s="73"/>
      <c r="CL1" s="72"/>
      <c r="CM1" s="3"/>
      <c r="CN1" s="4"/>
      <c r="CO1" s="3"/>
      <c r="CP1" s="4"/>
      <c r="CQ1" s="102"/>
    </row>
    <row r="2" spans="1:95" s="24" customFormat="1" ht="15.6" thickTop="1" thickBot="1" x14ac:dyDescent="0.35">
      <c r="A2" s="21"/>
      <c r="B2" s="21"/>
      <c r="C2" s="21"/>
      <c r="D2" s="21"/>
      <c r="E2" s="21"/>
      <c r="F2" s="21"/>
      <c r="G2" s="21"/>
      <c r="H2" s="22" t="s">
        <v>1</v>
      </c>
      <c r="I2" s="23"/>
      <c r="J2" s="22" t="s">
        <v>2</v>
      </c>
      <c r="K2" s="23"/>
      <c r="L2" s="22" t="s">
        <v>3</v>
      </c>
      <c r="M2" s="23"/>
      <c r="N2" s="22" t="s">
        <v>4</v>
      </c>
      <c r="O2" s="23"/>
      <c r="P2" s="22" t="s">
        <v>5</v>
      </c>
      <c r="Q2" s="23"/>
      <c r="R2" s="22" t="s">
        <v>2</v>
      </c>
      <c r="S2" s="23"/>
      <c r="T2" s="22" t="s">
        <v>3</v>
      </c>
      <c r="U2" s="23"/>
      <c r="V2" s="22" t="s">
        <v>4</v>
      </c>
      <c r="W2" s="23"/>
      <c r="X2" s="22" t="s">
        <v>6</v>
      </c>
      <c r="Y2" s="23"/>
      <c r="Z2" s="22" t="s">
        <v>2</v>
      </c>
      <c r="AA2" s="23"/>
      <c r="AB2" s="22" t="s">
        <v>3</v>
      </c>
      <c r="AC2" s="23"/>
      <c r="AD2" s="22" t="s">
        <v>4</v>
      </c>
      <c r="AE2" s="23"/>
      <c r="AF2" s="22" t="s">
        <v>7</v>
      </c>
      <c r="AG2" s="23"/>
      <c r="AH2" s="22" t="s">
        <v>2</v>
      </c>
      <c r="AI2" s="23"/>
      <c r="AJ2" s="22" t="s">
        <v>3</v>
      </c>
      <c r="AK2" s="23"/>
      <c r="AL2" s="22" t="s">
        <v>4</v>
      </c>
      <c r="AM2" s="23"/>
      <c r="AN2" s="22" t="s">
        <v>8</v>
      </c>
      <c r="AO2" s="23"/>
      <c r="AP2" s="22" t="s">
        <v>2</v>
      </c>
      <c r="AQ2" s="23"/>
      <c r="AR2" s="22" t="s">
        <v>3</v>
      </c>
      <c r="AS2" s="23"/>
      <c r="AT2" s="22" t="s">
        <v>4</v>
      </c>
      <c r="AU2" s="23"/>
      <c r="AV2" s="22" t="s">
        <v>9</v>
      </c>
      <c r="AW2" s="23"/>
      <c r="AX2" s="22" t="s">
        <v>2</v>
      </c>
      <c r="AY2" s="23"/>
      <c r="AZ2" s="22" t="s">
        <v>3</v>
      </c>
      <c r="BA2" s="23"/>
      <c r="BB2" s="22" t="s">
        <v>4</v>
      </c>
      <c r="BC2" s="23"/>
      <c r="BD2" s="22" t="s">
        <v>10</v>
      </c>
      <c r="BE2" s="23"/>
      <c r="BF2" s="22" t="s">
        <v>2</v>
      </c>
      <c r="BG2" s="23"/>
      <c r="BH2" s="22" t="s">
        <v>3</v>
      </c>
      <c r="BI2" s="23"/>
      <c r="BJ2" s="22" t="s">
        <v>4</v>
      </c>
      <c r="BK2" s="23"/>
      <c r="BL2" s="22" t="s">
        <v>11</v>
      </c>
      <c r="BM2" s="23"/>
      <c r="BN2" s="22" t="s">
        <v>2</v>
      </c>
      <c r="BO2" s="23"/>
      <c r="BP2" s="22" t="s">
        <v>3</v>
      </c>
      <c r="BQ2" s="23"/>
      <c r="BR2" s="22" t="s">
        <v>4</v>
      </c>
      <c r="BS2" s="23"/>
      <c r="BT2" s="22" t="s">
        <v>12</v>
      </c>
      <c r="BU2" s="23"/>
      <c r="BV2" s="22" t="s">
        <v>2</v>
      </c>
      <c r="BW2" s="23"/>
      <c r="BX2" s="22" t="s">
        <v>3</v>
      </c>
      <c r="BY2" s="23"/>
      <c r="BZ2" s="22" t="s">
        <v>4</v>
      </c>
      <c r="CA2" s="23"/>
      <c r="CB2" s="22" t="s">
        <v>13</v>
      </c>
      <c r="CC2" s="23"/>
      <c r="CD2" s="22" t="s">
        <v>2</v>
      </c>
      <c r="CE2" s="23"/>
      <c r="CF2" s="22" t="s">
        <v>3</v>
      </c>
      <c r="CG2" s="23"/>
      <c r="CH2" s="22" t="s">
        <v>4</v>
      </c>
      <c r="CI2" s="23"/>
      <c r="CJ2" s="22" t="s">
        <v>14</v>
      </c>
      <c r="CK2" s="23"/>
      <c r="CL2" s="22" t="s">
        <v>2</v>
      </c>
      <c r="CM2" s="23"/>
      <c r="CN2" s="22" t="s">
        <v>3</v>
      </c>
      <c r="CO2" s="23"/>
      <c r="CP2" s="22" t="s">
        <v>4</v>
      </c>
      <c r="CQ2" s="103" t="s">
        <v>441</v>
      </c>
    </row>
    <row r="3" spans="1:95" ht="15" thickTop="1" x14ac:dyDescent="0.3">
      <c r="A3" s="2"/>
      <c r="B3" s="2" t="s">
        <v>15</v>
      </c>
      <c r="C3" s="2"/>
      <c r="D3" s="2"/>
      <c r="E3" s="2"/>
      <c r="F3" s="2"/>
      <c r="G3" s="2"/>
      <c r="H3" s="7"/>
      <c r="I3" s="8"/>
      <c r="J3" s="7"/>
      <c r="K3" s="8"/>
      <c r="L3" s="7"/>
      <c r="M3" s="8"/>
      <c r="N3" s="9"/>
      <c r="O3" s="8"/>
      <c r="P3" s="7"/>
      <c r="Q3" s="8"/>
      <c r="R3" s="7"/>
      <c r="S3" s="8"/>
      <c r="T3" s="7"/>
      <c r="U3" s="8"/>
      <c r="V3" s="9"/>
      <c r="W3" s="8"/>
      <c r="X3" s="7"/>
      <c r="Y3" s="8"/>
      <c r="Z3" s="7"/>
      <c r="AA3" s="8"/>
      <c r="AB3" s="7"/>
      <c r="AC3" s="8"/>
      <c r="AD3" s="9"/>
      <c r="AE3" s="8"/>
      <c r="AF3" s="7"/>
      <c r="AG3" s="8"/>
      <c r="AH3" s="7"/>
      <c r="AI3" s="8"/>
      <c r="AJ3" s="7"/>
      <c r="AK3" s="8"/>
      <c r="AL3" s="9"/>
      <c r="AM3" s="8"/>
      <c r="AN3" s="7"/>
      <c r="AO3" s="8"/>
      <c r="AP3" s="7"/>
      <c r="AQ3" s="8"/>
      <c r="AR3" s="7"/>
      <c r="AS3" s="8"/>
      <c r="AT3" s="9"/>
      <c r="AU3" s="8"/>
      <c r="AV3" s="7"/>
      <c r="AW3" s="8"/>
      <c r="AX3" s="7"/>
      <c r="AY3" s="8"/>
      <c r="AZ3" s="7"/>
      <c r="BA3" s="8"/>
      <c r="BB3" s="9"/>
      <c r="BC3" s="8"/>
      <c r="BD3" s="7"/>
      <c r="BE3" s="8"/>
      <c r="BF3" s="7"/>
      <c r="BG3" s="8"/>
      <c r="BH3" s="7"/>
      <c r="BI3" s="8"/>
      <c r="BJ3" s="9"/>
      <c r="BK3" s="8"/>
      <c r="BL3" s="7"/>
      <c r="BM3" s="8"/>
      <c r="BN3" s="7"/>
      <c r="BO3" s="8"/>
      <c r="BP3" s="7"/>
      <c r="BQ3" s="8"/>
      <c r="BR3" s="9"/>
      <c r="BS3" s="8"/>
      <c r="BT3" s="7"/>
      <c r="BU3" s="8"/>
      <c r="BV3" s="7"/>
      <c r="BW3" s="8"/>
      <c r="BX3" s="7"/>
      <c r="BY3" s="8"/>
      <c r="BZ3" s="9"/>
      <c r="CA3" s="8"/>
      <c r="CB3" s="7"/>
      <c r="CC3" s="8"/>
      <c r="CD3" s="7"/>
      <c r="CE3" s="8"/>
      <c r="CF3" s="7"/>
      <c r="CG3" s="8"/>
      <c r="CH3" s="9"/>
      <c r="CI3" s="8"/>
      <c r="CJ3" s="7"/>
      <c r="CK3" s="8"/>
      <c r="CL3" s="7"/>
      <c r="CM3" s="8"/>
      <c r="CN3" s="7"/>
      <c r="CO3" s="8"/>
      <c r="CP3" s="9"/>
    </row>
    <row r="4" spans="1:95" x14ac:dyDescent="0.3">
      <c r="A4" s="2"/>
      <c r="B4" s="2"/>
      <c r="C4" s="2"/>
      <c r="D4" s="2" t="s">
        <v>16</v>
      </c>
      <c r="E4" s="2"/>
      <c r="F4" s="2"/>
      <c r="G4" s="2"/>
      <c r="H4" s="7"/>
      <c r="I4" s="8"/>
      <c r="J4" s="7"/>
      <c r="K4" s="8"/>
      <c r="L4" s="7"/>
      <c r="M4" s="8"/>
      <c r="N4" s="9"/>
      <c r="O4" s="8"/>
      <c r="P4" s="7"/>
      <c r="Q4" s="8"/>
      <c r="R4" s="7"/>
      <c r="S4" s="8"/>
      <c r="T4" s="7"/>
      <c r="U4" s="8"/>
      <c r="V4" s="9"/>
      <c r="W4" s="8"/>
      <c r="X4" s="7"/>
      <c r="Y4" s="8"/>
      <c r="Z4" s="7"/>
      <c r="AA4" s="8"/>
      <c r="AB4" s="7"/>
      <c r="AC4" s="8"/>
      <c r="AD4" s="9"/>
      <c r="AE4" s="8"/>
      <c r="AF4" s="7"/>
      <c r="AG4" s="8"/>
      <c r="AH4" s="7"/>
      <c r="AI4" s="8"/>
      <c r="AJ4" s="7"/>
      <c r="AK4" s="8"/>
      <c r="AL4" s="9"/>
      <c r="AM4" s="8"/>
      <c r="AN4" s="7"/>
      <c r="AO4" s="8"/>
      <c r="AP4" s="7"/>
      <c r="AQ4" s="8"/>
      <c r="AR4" s="7"/>
      <c r="AS4" s="8"/>
      <c r="AT4" s="9"/>
      <c r="AU4" s="8"/>
      <c r="AV4" s="7"/>
      <c r="AW4" s="8"/>
      <c r="AX4" s="7"/>
      <c r="AY4" s="8"/>
      <c r="AZ4" s="7"/>
      <c r="BA4" s="8"/>
      <c r="BB4" s="9"/>
      <c r="BC4" s="8"/>
      <c r="BD4" s="7"/>
      <c r="BE4" s="8"/>
      <c r="BF4" s="7"/>
      <c r="BG4" s="8"/>
      <c r="BH4" s="7"/>
      <c r="BI4" s="8"/>
      <c r="BJ4" s="9"/>
      <c r="BK4" s="8"/>
      <c r="BL4" s="7"/>
      <c r="BM4" s="8"/>
      <c r="BN4" s="7"/>
      <c r="BO4" s="8"/>
      <c r="BP4" s="7"/>
      <c r="BQ4" s="8"/>
      <c r="BR4" s="9"/>
      <c r="BS4" s="8"/>
      <c r="BT4" s="7"/>
      <c r="BU4" s="8"/>
      <c r="BV4" s="7"/>
      <c r="BW4" s="8"/>
      <c r="BX4" s="7"/>
      <c r="BY4" s="8"/>
      <c r="BZ4" s="9"/>
      <c r="CA4" s="8"/>
      <c r="CB4" s="7"/>
      <c r="CC4" s="8"/>
      <c r="CD4" s="7"/>
      <c r="CE4" s="8"/>
      <c r="CF4" s="7"/>
      <c r="CG4" s="8"/>
      <c r="CH4" s="9"/>
      <c r="CI4" s="8"/>
      <c r="CJ4" s="7"/>
      <c r="CK4" s="8"/>
      <c r="CL4" s="7"/>
      <c r="CM4" s="8"/>
      <c r="CN4" s="7"/>
      <c r="CO4" s="8"/>
      <c r="CP4" s="9"/>
    </row>
    <row r="5" spans="1:95" x14ac:dyDescent="0.3">
      <c r="A5" s="2"/>
      <c r="B5" s="2"/>
      <c r="C5" s="2"/>
      <c r="D5" s="2"/>
      <c r="E5" s="2" t="s">
        <v>17</v>
      </c>
      <c r="F5" s="2"/>
      <c r="G5" s="2"/>
      <c r="H5" s="7"/>
      <c r="I5" s="8"/>
      <c r="J5" s="7"/>
      <c r="K5" s="8"/>
      <c r="L5" s="7"/>
      <c r="M5" s="8"/>
      <c r="N5" s="9"/>
      <c r="O5" s="8"/>
      <c r="P5" s="7"/>
      <c r="Q5" s="8"/>
      <c r="R5" s="7"/>
      <c r="S5" s="8"/>
      <c r="T5" s="7"/>
      <c r="U5" s="8"/>
      <c r="V5" s="9"/>
      <c r="W5" s="8"/>
      <c r="X5" s="7"/>
      <c r="Y5" s="8"/>
      <c r="Z5" s="7"/>
      <c r="AA5" s="8"/>
      <c r="AB5" s="7"/>
      <c r="AC5" s="8"/>
      <c r="AD5" s="9"/>
      <c r="AE5" s="8"/>
      <c r="AF5" s="7"/>
      <c r="AG5" s="8"/>
      <c r="AH5" s="7"/>
      <c r="AI5" s="8"/>
      <c r="AJ5" s="7"/>
      <c r="AK5" s="8"/>
      <c r="AL5" s="9"/>
      <c r="AM5" s="8"/>
      <c r="AN5" s="7"/>
      <c r="AO5" s="8"/>
      <c r="AP5" s="7"/>
      <c r="AQ5" s="8"/>
      <c r="AR5" s="7"/>
      <c r="AS5" s="8"/>
      <c r="AT5" s="9"/>
      <c r="AU5" s="8"/>
      <c r="AV5" s="7"/>
      <c r="AW5" s="8"/>
      <c r="AX5" s="7"/>
      <c r="AY5" s="8"/>
      <c r="AZ5" s="7"/>
      <c r="BA5" s="8"/>
      <c r="BB5" s="9"/>
      <c r="BC5" s="8"/>
      <c r="BD5" s="7"/>
      <c r="BE5" s="8"/>
      <c r="BF5" s="7"/>
      <c r="BG5" s="8"/>
      <c r="BH5" s="7"/>
      <c r="BI5" s="8"/>
      <c r="BJ5" s="9"/>
      <c r="BK5" s="8"/>
      <c r="BL5" s="7"/>
      <c r="BM5" s="8"/>
      <c r="BN5" s="7"/>
      <c r="BO5" s="8"/>
      <c r="BP5" s="7"/>
      <c r="BQ5" s="8"/>
      <c r="BR5" s="9"/>
      <c r="BS5" s="8"/>
      <c r="BT5" s="7"/>
      <c r="BU5" s="8"/>
      <c r="BV5" s="7"/>
      <c r="BW5" s="8"/>
      <c r="BX5" s="7"/>
      <c r="BY5" s="8"/>
      <c r="BZ5" s="9"/>
      <c r="CA5" s="8"/>
      <c r="CB5" s="7"/>
      <c r="CC5" s="8"/>
      <c r="CD5" s="7"/>
      <c r="CE5" s="8"/>
      <c r="CF5" s="7"/>
      <c r="CG5" s="8"/>
      <c r="CH5" s="9"/>
      <c r="CI5" s="8"/>
      <c r="CJ5" s="7"/>
      <c r="CK5" s="8"/>
      <c r="CL5" s="7"/>
      <c r="CM5" s="8"/>
      <c r="CN5" s="7"/>
      <c r="CO5" s="8"/>
      <c r="CP5" s="9"/>
    </row>
    <row r="6" spans="1:95" x14ac:dyDescent="0.3">
      <c r="A6" s="2"/>
      <c r="B6" s="2"/>
      <c r="C6" s="2"/>
      <c r="D6" s="2"/>
      <c r="E6" s="2"/>
      <c r="F6" s="2" t="s">
        <v>18</v>
      </c>
      <c r="G6" s="2"/>
      <c r="H6" s="7"/>
      <c r="I6" s="8"/>
      <c r="J6" s="7"/>
      <c r="K6" s="8"/>
      <c r="L6" s="7"/>
      <c r="M6" s="8"/>
      <c r="N6" s="9"/>
      <c r="O6" s="8"/>
      <c r="P6" s="7"/>
      <c r="Q6" s="8"/>
      <c r="R6" s="7"/>
      <c r="S6" s="8"/>
      <c r="T6" s="7"/>
      <c r="U6" s="8"/>
      <c r="V6" s="9"/>
      <c r="W6" s="8"/>
      <c r="X6" s="7"/>
      <c r="Y6" s="8"/>
      <c r="Z6" s="7"/>
      <c r="AA6" s="8"/>
      <c r="AB6" s="7"/>
      <c r="AC6" s="8"/>
      <c r="AD6" s="9"/>
      <c r="AE6" s="8"/>
      <c r="AF6" s="7">
        <v>32392.959999999999</v>
      </c>
      <c r="AG6" s="8"/>
      <c r="AH6" s="7">
        <v>40750</v>
      </c>
      <c r="AI6" s="8"/>
      <c r="AJ6" s="7">
        <f>ROUND((AF6-AH6),5)</f>
        <v>-8357.0400000000009</v>
      </c>
      <c r="AK6" s="8"/>
      <c r="AL6" s="9">
        <f>ROUND(IF(AH6=0, IF(AF6=0, 0, 1), AF6/AH6),5)</f>
        <v>0.79491999999999996</v>
      </c>
      <c r="AM6" s="8"/>
      <c r="AN6" s="7">
        <v>18067.39</v>
      </c>
      <c r="AO6" s="8"/>
      <c r="AP6" s="7">
        <v>38000</v>
      </c>
      <c r="AQ6" s="8"/>
      <c r="AR6" s="7">
        <f>ROUND((AN6-AP6),5)</f>
        <v>-19932.61</v>
      </c>
      <c r="AS6" s="8"/>
      <c r="AT6" s="9">
        <f>ROUND(IF(AP6=0, IF(AN6=0, 0, 1), AN6/AP6),5)</f>
        <v>0.47545999999999999</v>
      </c>
      <c r="AU6" s="8"/>
      <c r="AV6" s="7">
        <v>143007.70000000001</v>
      </c>
      <c r="AW6" s="8"/>
      <c r="AX6" s="7">
        <v>184000</v>
      </c>
      <c r="AY6" s="8"/>
      <c r="AZ6" s="7">
        <f>ROUND((AV6-AX6),5)</f>
        <v>-40992.300000000003</v>
      </c>
      <c r="BA6" s="8"/>
      <c r="BB6" s="9">
        <f>ROUND(IF(AX6=0, IF(AV6=0, 0, 1), AV6/AX6),5)</f>
        <v>0.77722000000000002</v>
      </c>
      <c r="BC6" s="8"/>
      <c r="BD6" s="7">
        <v>61106.37</v>
      </c>
      <c r="BE6" s="8"/>
      <c r="BF6" s="7">
        <v>19250</v>
      </c>
      <c r="BG6" s="8"/>
      <c r="BH6" s="7">
        <f>ROUND((BD6-BF6),5)</f>
        <v>41856.370000000003</v>
      </c>
      <c r="BI6" s="8"/>
      <c r="BJ6" s="9">
        <f>ROUND(IF(BF6=0, IF(BD6=0, 0, 1), BD6/BF6),5)</f>
        <v>3.1743600000000001</v>
      </c>
      <c r="BK6" s="8"/>
      <c r="BL6" s="7">
        <v>5409.77</v>
      </c>
      <c r="BM6" s="8"/>
      <c r="BN6" s="7">
        <v>7500</v>
      </c>
      <c r="BO6" s="8"/>
      <c r="BP6" s="7">
        <f>ROUND((BL6-BN6),5)</f>
        <v>-2090.23</v>
      </c>
      <c r="BQ6" s="8"/>
      <c r="BR6" s="9">
        <f>ROUND(IF(BN6=0, IF(BL6=0, 0, 1), BL6/BN6),5)</f>
        <v>0.72130000000000005</v>
      </c>
      <c r="BS6" s="8"/>
      <c r="BT6" s="7">
        <v>12008.12</v>
      </c>
      <c r="BU6" s="8"/>
      <c r="BV6" s="7">
        <v>7000</v>
      </c>
      <c r="BW6" s="8"/>
      <c r="BX6" s="7">
        <f>ROUND((BT6-BV6),5)</f>
        <v>5008.12</v>
      </c>
      <c r="BY6" s="8"/>
      <c r="BZ6" s="9">
        <f>ROUND(IF(BV6=0, IF(BT6=0, 0, 1), BT6/BV6),5)</f>
        <v>1.7154499999999999</v>
      </c>
      <c r="CA6" s="8"/>
      <c r="CB6" s="7">
        <v>6678.99</v>
      </c>
      <c r="CC6" s="8"/>
      <c r="CD6" s="7">
        <v>258.06</v>
      </c>
      <c r="CE6" s="8"/>
      <c r="CF6" s="7">
        <f>ROUND((CB6-CD6),5)</f>
        <v>6420.93</v>
      </c>
      <c r="CG6" s="8"/>
      <c r="CH6" s="9">
        <f>ROUND(IF(CD6=0, IF(CB6=0, 0, 1), CB6/CD6),5)</f>
        <v>25.881540000000001</v>
      </c>
      <c r="CI6" s="8"/>
      <c r="CJ6" s="7">
        <f>ROUND(H6+P6+X6+AF6+AN6+AV6+BD6+BL6+BT6+CB6,5)+21304.91</f>
        <v>299976.20999999996</v>
      </c>
      <c r="CK6" s="8"/>
      <c r="CL6" s="37">
        <v>298000</v>
      </c>
      <c r="CM6" s="8"/>
      <c r="CN6" s="7">
        <f>ROUND((CJ6-CL6),5)</f>
        <v>1976.21</v>
      </c>
      <c r="CO6" s="8"/>
      <c r="CP6" s="9">
        <f>ROUND(IF(CL6=0, IF(CJ6=0, 0, 1), CJ6/CL6),5)</f>
        <v>1.0066299999999999</v>
      </c>
      <c r="CQ6" s="76">
        <v>300000</v>
      </c>
    </row>
    <row r="7" spans="1:95" x14ac:dyDescent="0.3">
      <c r="A7" s="2"/>
      <c r="B7" s="2"/>
      <c r="C7" s="2"/>
      <c r="D7" s="2"/>
      <c r="E7" s="2"/>
      <c r="F7" s="2" t="s">
        <v>19</v>
      </c>
      <c r="G7" s="2"/>
      <c r="H7" s="7">
        <v>8237.15</v>
      </c>
      <c r="I7" s="8"/>
      <c r="J7" s="7">
        <v>2900</v>
      </c>
      <c r="K7" s="8"/>
      <c r="L7" s="7">
        <f>ROUND((H7-J7),5)</f>
        <v>5337.15</v>
      </c>
      <c r="M7" s="8"/>
      <c r="N7" s="9">
        <f>ROUND(IF(J7=0, IF(H7=0, 0, 1), H7/J7),5)</f>
        <v>2.8403999999999998</v>
      </c>
      <c r="O7" s="8"/>
      <c r="P7" s="7">
        <v>5740.14</v>
      </c>
      <c r="Q7" s="8"/>
      <c r="R7" s="7">
        <v>3500</v>
      </c>
      <c r="S7" s="8"/>
      <c r="T7" s="7">
        <f>ROUND((P7-R7),5)</f>
        <v>2240.14</v>
      </c>
      <c r="U7" s="8"/>
      <c r="V7" s="9">
        <f>ROUND(IF(R7=0, IF(P7=0, 0, 1), P7/R7),5)</f>
        <v>1.6400399999999999</v>
      </c>
      <c r="W7" s="8"/>
      <c r="X7" s="7">
        <v>7457.36</v>
      </c>
      <c r="Y7" s="8"/>
      <c r="Z7" s="7">
        <v>4400</v>
      </c>
      <c r="AA7" s="8"/>
      <c r="AB7" s="7">
        <f>ROUND((X7-Z7),5)</f>
        <v>3057.36</v>
      </c>
      <c r="AC7" s="8"/>
      <c r="AD7" s="9">
        <f>ROUND(IF(Z7=0, IF(X7=0, 0, 1), X7/Z7),5)</f>
        <v>1.69485</v>
      </c>
      <c r="AE7" s="8"/>
      <c r="AF7" s="7">
        <v>2076.4899999999998</v>
      </c>
      <c r="AG7" s="8"/>
      <c r="AH7" s="7">
        <v>2400</v>
      </c>
      <c r="AI7" s="8"/>
      <c r="AJ7" s="7">
        <f>ROUND((AF7-AH7),5)</f>
        <v>-323.51</v>
      </c>
      <c r="AK7" s="8"/>
      <c r="AL7" s="9">
        <f>ROUND(IF(AH7=0, IF(AF7=0, 0, 1), AF7/AH7),5)</f>
        <v>0.86519999999999997</v>
      </c>
      <c r="AM7" s="8"/>
      <c r="AN7" s="7">
        <v>2708.58</v>
      </c>
      <c r="AO7" s="8"/>
      <c r="AP7" s="7">
        <v>11100</v>
      </c>
      <c r="AQ7" s="8"/>
      <c r="AR7" s="7">
        <f>ROUND((AN7-AP7),5)</f>
        <v>-8391.42</v>
      </c>
      <c r="AS7" s="8"/>
      <c r="AT7" s="9">
        <f>ROUND(IF(AP7=0, IF(AN7=0, 0, 1), AN7/AP7),5)</f>
        <v>0.24401999999999999</v>
      </c>
      <c r="AU7" s="8"/>
      <c r="AV7" s="7">
        <v>7091.84</v>
      </c>
      <c r="AW7" s="8"/>
      <c r="AX7" s="7">
        <v>9000</v>
      </c>
      <c r="AY7" s="8"/>
      <c r="AZ7" s="7">
        <f>ROUND((AV7-AX7),5)</f>
        <v>-1908.16</v>
      </c>
      <c r="BA7" s="8"/>
      <c r="BB7" s="9">
        <f>ROUND(IF(AX7=0, IF(AV7=0, 0, 1), AV7/AX7),5)</f>
        <v>0.78798000000000001</v>
      </c>
      <c r="BC7" s="8"/>
      <c r="BD7" s="7"/>
      <c r="BE7" s="8"/>
      <c r="BF7" s="7">
        <v>11000</v>
      </c>
      <c r="BG7" s="8"/>
      <c r="BH7" s="7">
        <f>ROUND((BD7-BF7),5)</f>
        <v>-11000</v>
      </c>
      <c r="BI7" s="8"/>
      <c r="BJ7" s="9"/>
      <c r="BK7" s="8"/>
      <c r="BL7" s="7">
        <v>9194.93</v>
      </c>
      <c r="BM7" s="8"/>
      <c r="BN7" s="7">
        <v>5000</v>
      </c>
      <c r="BO7" s="8"/>
      <c r="BP7" s="7">
        <f>ROUND((BL7-BN7),5)</f>
        <v>4194.93</v>
      </c>
      <c r="BQ7" s="8"/>
      <c r="BR7" s="9">
        <f>ROUND(IF(BN7=0, IF(BL7=0, 0, 1), BL7/BN7),5)</f>
        <v>1.8389899999999999</v>
      </c>
      <c r="BS7" s="8"/>
      <c r="BT7" s="7">
        <v>757.71</v>
      </c>
      <c r="BU7" s="8"/>
      <c r="BV7" s="7">
        <v>900</v>
      </c>
      <c r="BW7" s="8"/>
      <c r="BX7" s="7">
        <f>ROUND((BT7-BV7),5)</f>
        <v>-142.29</v>
      </c>
      <c r="BY7" s="8"/>
      <c r="BZ7" s="9">
        <f>ROUND(IF(BV7=0, IF(BT7=0, 0, 1), BT7/BV7),5)</f>
        <v>0.84189999999999998</v>
      </c>
      <c r="CA7" s="8"/>
      <c r="CB7" s="7"/>
      <c r="CC7" s="8"/>
      <c r="CD7" s="7">
        <v>283.87</v>
      </c>
      <c r="CE7" s="8"/>
      <c r="CF7" s="7">
        <f>ROUND((CB7-CD7),5)</f>
        <v>-283.87</v>
      </c>
      <c r="CG7" s="8"/>
      <c r="CH7" s="9"/>
      <c r="CI7" s="8"/>
      <c r="CJ7" s="7">
        <f>ROUND(H7+P7+X7+AF7+AN7+AV7+BD7+BL7+BT7+CB7,5)</f>
        <v>43264.2</v>
      </c>
      <c r="CK7" s="8"/>
      <c r="CL7" s="37">
        <v>54500</v>
      </c>
      <c r="CM7" s="8"/>
      <c r="CN7" s="7">
        <f>ROUND((CJ7-CL7),5)</f>
        <v>-11235.8</v>
      </c>
      <c r="CO7" s="8"/>
      <c r="CP7" s="9">
        <f>ROUND(IF(CL7=0, IF(CJ7=0, 0, 1), CJ7/CL7),5)</f>
        <v>0.79383999999999999</v>
      </c>
      <c r="CQ7" s="76">
        <v>42000</v>
      </c>
    </row>
    <row r="8" spans="1:95" hidden="1" x14ac:dyDescent="0.3">
      <c r="A8" s="2"/>
      <c r="B8" s="2"/>
      <c r="C8" s="2"/>
      <c r="D8" s="2"/>
      <c r="E8" s="2"/>
      <c r="F8" s="2" t="s">
        <v>20</v>
      </c>
      <c r="G8" s="2"/>
      <c r="H8" s="7"/>
      <c r="I8" s="8"/>
      <c r="J8" s="7"/>
      <c r="K8" s="8"/>
      <c r="L8" s="7"/>
      <c r="M8" s="8"/>
      <c r="N8" s="9"/>
      <c r="O8" s="8"/>
      <c r="P8" s="7"/>
      <c r="Q8" s="8"/>
      <c r="R8" s="7"/>
      <c r="S8" s="8"/>
      <c r="T8" s="7"/>
      <c r="U8" s="8"/>
      <c r="V8" s="9"/>
      <c r="W8" s="8"/>
      <c r="X8" s="7"/>
      <c r="Y8" s="8"/>
      <c r="Z8" s="7"/>
      <c r="AA8" s="8"/>
      <c r="AB8" s="7"/>
      <c r="AC8" s="8"/>
      <c r="AD8" s="9"/>
      <c r="AE8" s="8"/>
      <c r="AF8" s="7"/>
      <c r="AG8" s="8"/>
      <c r="AH8" s="7"/>
      <c r="AI8" s="8"/>
      <c r="AJ8" s="7"/>
      <c r="AK8" s="8"/>
      <c r="AL8" s="9"/>
      <c r="AM8" s="8"/>
      <c r="AN8" s="7"/>
      <c r="AO8" s="8"/>
      <c r="AP8" s="7"/>
      <c r="AQ8" s="8"/>
      <c r="AR8" s="7"/>
      <c r="AS8" s="8"/>
      <c r="AT8" s="9"/>
      <c r="AU8" s="8"/>
      <c r="AV8" s="7"/>
      <c r="AW8" s="8"/>
      <c r="AX8" s="7"/>
      <c r="AY8" s="8"/>
      <c r="AZ8" s="7"/>
      <c r="BA8" s="8"/>
      <c r="BB8" s="9"/>
      <c r="BC8" s="8"/>
      <c r="BD8" s="7"/>
      <c r="BE8" s="8"/>
      <c r="BF8" s="7"/>
      <c r="BG8" s="8"/>
      <c r="BH8" s="7"/>
      <c r="BI8" s="8"/>
      <c r="BJ8" s="9"/>
      <c r="BK8" s="8"/>
      <c r="BL8" s="7"/>
      <c r="BM8" s="8"/>
      <c r="BN8" s="7"/>
      <c r="BO8" s="8"/>
      <c r="BP8" s="7"/>
      <c r="BQ8" s="8"/>
      <c r="BR8" s="9"/>
      <c r="BS8" s="8"/>
      <c r="BT8" s="7"/>
      <c r="BU8" s="8"/>
      <c r="BV8" s="7"/>
      <c r="BW8" s="8"/>
      <c r="BX8" s="7"/>
      <c r="BY8" s="8"/>
      <c r="BZ8" s="9"/>
      <c r="CA8" s="8"/>
      <c r="CB8" s="7"/>
      <c r="CC8" s="8"/>
      <c r="CD8" s="7"/>
      <c r="CE8" s="8"/>
      <c r="CF8" s="7"/>
      <c r="CG8" s="8"/>
      <c r="CH8" s="9"/>
      <c r="CI8" s="8"/>
      <c r="CJ8" s="7"/>
      <c r="CK8" s="8"/>
      <c r="CL8" s="7"/>
      <c r="CM8" s="8"/>
      <c r="CN8" s="7"/>
      <c r="CO8" s="8"/>
      <c r="CP8" s="9"/>
      <c r="CQ8" s="76"/>
    </row>
    <row r="9" spans="1:95" ht="15" thickBot="1" x14ac:dyDescent="0.35">
      <c r="A9" s="2"/>
      <c r="B9" s="2"/>
      <c r="C9" s="2"/>
      <c r="D9" s="2"/>
      <c r="E9" s="2"/>
      <c r="F9" s="2" t="s">
        <v>21</v>
      </c>
      <c r="G9" s="2"/>
      <c r="H9" s="10"/>
      <c r="I9" s="8"/>
      <c r="J9" s="10"/>
      <c r="K9" s="8"/>
      <c r="L9" s="10"/>
      <c r="M9" s="8"/>
      <c r="N9" s="11"/>
      <c r="O9" s="8"/>
      <c r="P9" s="10"/>
      <c r="Q9" s="8"/>
      <c r="R9" s="10"/>
      <c r="S9" s="8"/>
      <c r="T9" s="10"/>
      <c r="U9" s="8"/>
      <c r="V9" s="11"/>
      <c r="W9" s="8"/>
      <c r="X9" s="10"/>
      <c r="Y9" s="8"/>
      <c r="Z9" s="10"/>
      <c r="AA9" s="8"/>
      <c r="AB9" s="10"/>
      <c r="AC9" s="8"/>
      <c r="AD9" s="11"/>
      <c r="AE9" s="8"/>
      <c r="AF9" s="10"/>
      <c r="AG9" s="8"/>
      <c r="AH9" s="10"/>
      <c r="AI9" s="8"/>
      <c r="AJ9" s="10"/>
      <c r="AK9" s="8"/>
      <c r="AL9" s="11"/>
      <c r="AM9" s="8"/>
      <c r="AN9" s="10"/>
      <c r="AO9" s="8"/>
      <c r="AP9" s="10"/>
      <c r="AQ9" s="8"/>
      <c r="AR9" s="10"/>
      <c r="AS9" s="8"/>
      <c r="AT9" s="11"/>
      <c r="AU9" s="8"/>
      <c r="AV9" s="10">
        <v>21304.91</v>
      </c>
      <c r="AW9" s="8"/>
      <c r="AX9" s="10"/>
      <c r="AY9" s="8"/>
      <c r="AZ9" s="10"/>
      <c r="BA9" s="8"/>
      <c r="BB9" s="11"/>
      <c r="BC9" s="8"/>
      <c r="BD9" s="10"/>
      <c r="BE9" s="8"/>
      <c r="BF9" s="10"/>
      <c r="BG9" s="8"/>
      <c r="BH9" s="10"/>
      <c r="BI9" s="8"/>
      <c r="BJ9" s="11"/>
      <c r="BK9" s="8"/>
      <c r="BL9" s="10"/>
      <c r="BM9" s="8"/>
      <c r="BN9" s="10"/>
      <c r="BO9" s="8"/>
      <c r="BP9" s="10"/>
      <c r="BQ9" s="8"/>
      <c r="BR9" s="11"/>
      <c r="BS9" s="8"/>
      <c r="BT9" s="10"/>
      <c r="BU9" s="8"/>
      <c r="BV9" s="10"/>
      <c r="BW9" s="8"/>
      <c r="BX9" s="10"/>
      <c r="BY9" s="8"/>
      <c r="BZ9" s="11"/>
      <c r="CA9" s="8"/>
      <c r="CB9" s="10"/>
      <c r="CC9" s="8"/>
      <c r="CD9" s="10"/>
      <c r="CE9" s="8"/>
      <c r="CF9" s="10"/>
      <c r="CG9" s="8"/>
      <c r="CH9" s="11"/>
      <c r="CI9" s="8"/>
      <c r="CJ9" s="10"/>
      <c r="CK9" s="8"/>
      <c r="CL9" s="10"/>
      <c r="CM9" s="8"/>
      <c r="CN9" s="10">
        <f>ROUND((CJ9-CL9),5)</f>
        <v>0</v>
      </c>
      <c r="CO9" s="8"/>
      <c r="CP9" s="11">
        <f>ROUND(IF(CL9=0, IF(CJ9=0, 0, 1), CJ9/CL9),5)</f>
        <v>0</v>
      </c>
      <c r="CQ9" s="10"/>
    </row>
    <row r="10" spans="1:95" x14ac:dyDescent="0.3">
      <c r="A10" s="2"/>
      <c r="B10" s="2"/>
      <c r="C10" s="2"/>
      <c r="D10" s="2"/>
      <c r="E10" s="2" t="s">
        <v>22</v>
      </c>
      <c r="F10" s="2"/>
      <c r="G10" s="2"/>
      <c r="H10" s="7">
        <f>ROUND(SUM(H5:H9),5)</f>
        <v>8237.15</v>
      </c>
      <c r="I10" s="8"/>
      <c r="J10" s="7">
        <f>ROUND(SUM(J5:J9),5)</f>
        <v>2900</v>
      </c>
      <c r="K10" s="8"/>
      <c r="L10" s="7">
        <f>ROUND((H10-J10),5)</f>
        <v>5337.15</v>
      </c>
      <c r="M10" s="8"/>
      <c r="N10" s="9">
        <f>ROUND(IF(J10=0, IF(H10=0, 0, 1), H10/J10),5)</f>
        <v>2.8403999999999998</v>
      </c>
      <c r="O10" s="8"/>
      <c r="P10" s="7">
        <f>ROUND(SUM(P5:P9),5)</f>
        <v>5740.14</v>
      </c>
      <c r="Q10" s="8"/>
      <c r="R10" s="7">
        <f>ROUND(SUM(R5:R9),5)</f>
        <v>3500</v>
      </c>
      <c r="S10" s="8"/>
      <c r="T10" s="7">
        <f>ROUND((P10-R10),5)</f>
        <v>2240.14</v>
      </c>
      <c r="U10" s="8"/>
      <c r="V10" s="9">
        <f>ROUND(IF(R10=0, IF(P10=0, 0, 1), P10/R10),5)</f>
        <v>1.6400399999999999</v>
      </c>
      <c r="W10" s="8"/>
      <c r="X10" s="7">
        <f>ROUND(SUM(X5:X9),5)</f>
        <v>7457.36</v>
      </c>
      <c r="Y10" s="8"/>
      <c r="Z10" s="7">
        <f>ROUND(SUM(Z5:Z9),5)</f>
        <v>4400</v>
      </c>
      <c r="AA10" s="8"/>
      <c r="AB10" s="7">
        <f>ROUND((X10-Z10),5)</f>
        <v>3057.36</v>
      </c>
      <c r="AC10" s="8"/>
      <c r="AD10" s="9">
        <f>ROUND(IF(Z10=0, IF(X10=0, 0, 1), X10/Z10),5)</f>
        <v>1.69485</v>
      </c>
      <c r="AE10" s="8"/>
      <c r="AF10" s="7">
        <f>ROUND(SUM(AF5:AF9),5)</f>
        <v>34469.449999999997</v>
      </c>
      <c r="AG10" s="8"/>
      <c r="AH10" s="7">
        <f>ROUND(SUM(AH5:AH9),5)</f>
        <v>43150</v>
      </c>
      <c r="AI10" s="8"/>
      <c r="AJ10" s="7">
        <f>ROUND((AF10-AH10),5)</f>
        <v>-8680.5499999999993</v>
      </c>
      <c r="AK10" s="8"/>
      <c r="AL10" s="9">
        <f>ROUND(IF(AH10=0, IF(AF10=0, 0, 1), AF10/AH10),5)</f>
        <v>0.79883000000000004</v>
      </c>
      <c r="AM10" s="8"/>
      <c r="AN10" s="7">
        <f>ROUND(SUM(AN5:AN9),5)</f>
        <v>20775.97</v>
      </c>
      <c r="AO10" s="8"/>
      <c r="AP10" s="7">
        <f>ROUND(SUM(AP5:AP9),5)</f>
        <v>49100</v>
      </c>
      <c r="AQ10" s="8"/>
      <c r="AR10" s="7">
        <f>ROUND((AN10-AP10),5)</f>
        <v>-28324.03</v>
      </c>
      <c r="AS10" s="8"/>
      <c r="AT10" s="9">
        <f>ROUND(IF(AP10=0, IF(AN10=0, 0, 1), AN10/AP10),5)</f>
        <v>0.42314000000000002</v>
      </c>
      <c r="AU10" s="8"/>
      <c r="AV10" s="7">
        <f>ROUND(SUM(AV5:AV9),5)</f>
        <v>171404.45</v>
      </c>
      <c r="AW10" s="8"/>
      <c r="AX10" s="7">
        <f>ROUND(SUM(AX5:AX9),5)</f>
        <v>193000</v>
      </c>
      <c r="AY10" s="8"/>
      <c r="AZ10" s="7">
        <f>ROUND((AV10-AX10),5)</f>
        <v>-21595.55</v>
      </c>
      <c r="BA10" s="8"/>
      <c r="BB10" s="9">
        <f>ROUND(IF(AX10=0, IF(AV10=0, 0, 1), AV10/AX10),5)</f>
        <v>0.88810999999999996</v>
      </c>
      <c r="BC10" s="8"/>
      <c r="BD10" s="7">
        <f>ROUND(SUM(BD5:BD9),5)</f>
        <v>61106.37</v>
      </c>
      <c r="BE10" s="8"/>
      <c r="BF10" s="7">
        <f>ROUND(SUM(BF5:BF9),5)</f>
        <v>30250</v>
      </c>
      <c r="BG10" s="8"/>
      <c r="BH10" s="7">
        <f>ROUND((BD10-BF10),5)</f>
        <v>30856.37</v>
      </c>
      <c r="BI10" s="8"/>
      <c r="BJ10" s="9">
        <f>ROUND(IF(BF10=0, IF(BD10=0, 0, 1), BD10/BF10),5)</f>
        <v>2.0200499999999999</v>
      </c>
      <c r="BK10" s="8"/>
      <c r="BL10" s="7">
        <f>ROUND(SUM(BL5:BL9),5)</f>
        <v>14604.7</v>
      </c>
      <c r="BM10" s="8"/>
      <c r="BN10" s="7">
        <f>ROUND(SUM(BN5:BN9),5)</f>
        <v>12500</v>
      </c>
      <c r="BO10" s="8"/>
      <c r="BP10" s="7">
        <f>ROUND((BL10-BN10),5)</f>
        <v>2104.6999999999998</v>
      </c>
      <c r="BQ10" s="8"/>
      <c r="BR10" s="9">
        <f>ROUND(IF(BN10=0, IF(BL10=0, 0, 1), BL10/BN10),5)</f>
        <v>1.16838</v>
      </c>
      <c r="BS10" s="8"/>
      <c r="BT10" s="7">
        <f>ROUND(SUM(BT5:BT9),5)</f>
        <v>12765.83</v>
      </c>
      <c r="BU10" s="8"/>
      <c r="BV10" s="7">
        <f>ROUND(SUM(BV5:BV9),5)</f>
        <v>7900</v>
      </c>
      <c r="BW10" s="8"/>
      <c r="BX10" s="7">
        <f>ROUND((BT10-BV10),5)</f>
        <v>4865.83</v>
      </c>
      <c r="BY10" s="8"/>
      <c r="BZ10" s="9">
        <f>ROUND(IF(BV10=0, IF(BT10=0, 0, 1), BT10/BV10),5)</f>
        <v>1.6159300000000001</v>
      </c>
      <c r="CA10" s="8"/>
      <c r="CB10" s="7">
        <f>ROUND(SUM(CB5:CB9),5)</f>
        <v>6678.99</v>
      </c>
      <c r="CC10" s="8"/>
      <c r="CD10" s="7">
        <f>ROUND(SUM(CD5:CD9),5)</f>
        <v>541.92999999999995</v>
      </c>
      <c r="CE10" s="8"/>
      <c r="CF10" s="7">
        <f>ROUND((CB10-CD10),5)</f>
        <v>6137.06</v>
      </c>
      <c r="CG10" s="8"/>
      <c r="CH10" s="9">
        <f>ROUND(IF(CD10=0, IF(CB10=0, 0, 1), CB10/CD10),5)</f>
        <v>12.324450000000001</v>
      </c>
      <c r="CI10" s="8"/>
      <c r="CJ10" s="7">
        <f>ROUND(H10+P10+X10+AF10+AN10+AV10+BD10+BL10+BT10+CB10,5)</f>
        <v>343240.41</v>
      </c>
      <c r="CK10" s="8"/>
      <c r="CL10" s="7">
        <f>CL6+CL7+CL8+CL9</f>
        <v>352500</v>
      </c>
      <c r="CM10" s="8"/>
      <c r="CN10" s="7">
        <f>ROUND((CJ10-CL10),5)</f>
        <v>-9259.59</v>
      </c>
      <c r="CO10" s="8"/>
      <c r="CP10" s="9">
        <f>ROUND(IF(CL10=0, IF(CJ10=0, 0, 1), CJ10/CL10),5)</f>
        <v>0.97372999999999998</v>
      </c>
      <c r="CQ10" s="76">
        <f>SUM(CQ6:CQ9)</f>
        <v>342000</v>
      </c>
    </row>
    <row r="11" spans="1:95" ht="28.8" customHeight="1" x14ac:dyDescent="0.3">
      <c r="A11" s="2"/>
      <c r="B11" s="2"/>
      <c r="C11" s="2"/>
      <c r="D11" s="2"/>
      <c r="E11" s="2" t="s">
        <v>23</v>
      </c>
      <c r="F11" s="2"/>
      <c r="G11" s="2"/>
      <c r="H11" s="7"/>
      <c r="I11" s="8"/>
      <c r="J11" s="7"/>
      <c r="K11" s="8"/>
      <c r="L11" s="7"/>
      <c r="M11" s="8"/>
      <c r="N11" s="9"/>
      <c r="O11" s="8"/>
      <c r="P11" s="7"/>
      <c r="Q11" s="8"/>
      <c r="R11" s="7"/>
      <c r="S11" s="8"/>
      <c r="T11" s="7"/>
      <c r="U11" s="8"/>
      <c r="V11" s="9"/>
      <c r="W11" s="8"/>
      <c r="X11" s="7"/>
      <c r="Y11" s="8"/>
      <c r="Z11" s="7"/>
      <c r="AA11" s="8"/>
      <c r="AB11" s="7"/>
      <c r="AC11" s="8"/>
      <c r="AD11" s="9"/>
      <c r="AE11" s="8"/>
      <c r="AF11" s="7"/>
      <c r="AG11" s="8"/>
      <c r="AH11" s="7"/>
      <c r="AI11" s="8"/>
      <c r="AJ11" s="7"/>
      <c r="AK11" s="8"/>
      <c r="AL11" s="9"/>
      <c r="AM11" s="8"/>
      <c r="AN11" s="7"/>
      <c r="AO11" s="8"/>
      <c r="AP11" s="7"/>
      <c r="AQ11" s="8"/>
      <c r="AR11" s="7"/>
      <c r="AS11" s="8"/>
      <c r="AT11" s="9"/>
      <c r="AU11" s="8"/>
      <c r="AV11" s="7"/>
      <c r="AW11" s="8"/>
      <c r="AX11" s="7"/>
      <c r="AY11" s="8"/>
      <c r="AZ11" s="7"/>
      <c r="BA11" s="8"/>
      <c r="BB11" s="9"/>
      <c r="BC11" s="8"/>
      <c r="BD11" s="7"/>
      <c r="BE11" s="8"/>
      <c r="BF11" s="7"/>
      <c r="BG11" s="8"/>
      <c r="BH11" s="7"/>
      <c r="BI11" s="8"/>
      <c r="BJ11" s="9"/>
      <c r="BK11" s="8"/>
      <c r="BL11" s="7"/>
      <c r="BM11" s="8"/>
      <c r="BN11" s="7"/>
      <c r="BO11" s="8"/>
      <c r="BP11" s="7"/>
      <c r="BQ11" s="8"/>
      <c r="BR11" s="9"/>
      <c r="BS11" s="8"/>
      <c r="BT11" s="7"/>
      <c r="BU11" s="8"/>
      <c r="BV11" s="7"/>
      <c r="BW11" s="8"/>
      <c r="BX11" s="7"/>
      <c r="BY11" s="8"/>
      <c r="BZ11" s="9"/>
      <c r="CA11" s="8"/>
      <c r="CB11" s="7"/>
      <c r="CC11" s="8"/>
      <c r="CD11" s="7"/>
      <c r="CE11" s="8"/>
      <c r="CF11" s="7"/>
      <c r="CG11" s="8"/>
      <c r="CH11" s="9"/>
      <c r="CI11" s="8"/>
      <c r="CJ11" s="7"/>
      <c r="CK11" s="8"/>
      <c r="CL11" s="7"/>
      <c r="CM11" s="8"/>
      <c r="CN11" s="7"/>
      <c r="CO11" s="8"/>
      <c r="CP11" s="9"/>
      <c r="CQ11" s="76"/>
    </row>
    <row r="12" spans="1:95" x14ac:dyDescent="0.3">
      <c r="A12" s="2"/>
      <c r="B12" s="2"/>
      <c r="C12" s="2"/>
      <c r="D12" s="2"/>
      <c r="E12" s="2"/>
      <c r="F12" s="2" t="s">
        <v>24</v>
      </c>
      <c r="G12" s="2"/>
      <c r="H12" s="7"/>
      <c r="I12" s="8"/>
      <c r="J12" s="7"/>
      <c r="K12" s="8"/>
      <c r="L12" s="7"/>
      <c r="M12" s="8"/>
      <c r="N12" s="9"/>
      <c r="O12" s="8"/>
      <c r="P12" s="7">
        <v>22</v>
      </c>
      <c r="Q12" s="8"/>
      <c r="R12" s="7">
        <v>15</v>
      </c>
      <c r="S12" s="8"/>
      <c r="T12" s="7">
        <f>ROUND((P12-R12),5)</f>
        <v>7</v>
      </c>
      <c r="U12" s="8"/>
      <c r="V12" s="9">
        <f>ROUND(IF(R12=0, IF(P12=0, 0, 1), P12/R12),5)</f>
        <v>1.4666699999999999</v>
      </c>
      <c r="W12" s="8"/>
      <c r="X12" s="7"/>
      <c r="Y12" s="8"/>
      <c r="Z12" s="7">
        <v>120</v>
      </c>
      <c r="AA12" s="8"/>
      <c r="AB12" s="7">
        <f>ROUND((X12-Z12),5)</f>
        <v>-120</v>
      </c>
      <c r="AC12" s="8"/>
      <c r="AD12" s="9"/>
      <c r="AE12" s="8"/>
      <c r="AF12" s="7"/>
      <c r="AG12" s="8"/>
      <c r="AH12" s="7">
        <v>120</v>
      </c>
      <c r="AI12" s="8"/>
      <c r="AJ12" s="7">
        <f>ROUND((AF12-AH12),5)</f>
        <v>-120</v>
      </c>
      <c r="AK12" s="8"/>
      <c r="AL12" s="9"/>
      <c r="AM12" s="8"/>
      <c r="AN12" s="7">
        <v>431.4</v>
      </c>
      <c r="AO12" s="8"/>
      <c r="AP12" s="7">
        <v>800</v>
      </c>
      <c r="AQ12" s="8"/>
      <c r="AR12" s="7">
        <f>ROUND((AN12-AP12),5)</f>
        <v>-368.6</v>
      </c>
      <c r="AS12" s="8"/>
      <c r="AT12" s="9">
        <f>ROUND(IF(AP12=0, IF(AN12=0, 0, 1), AN12/AP12),5)</f>
        <v>0.53925000000000001</v>
      </c>
      <c r="AU12" s="8"/>
      <c r="AV12" s="7">
        <v>568.4</v>
      </c>
      <c r="AW12" s="8"/>
      <c r="AX12" s="7">
        <v>1100</v>
      </c>
      <c r="AY12" s="8"/>
      <c r="AZ12" s="7">
        <f>ROUND((AV12-AX12),5)</f>
        <v>-531.6</v>
      </c>
      <c r="BA12" s="8"/>
      <c r="BB12" s="9">
        <f>ROUND(IF(AX12=0, IF(AV12=0, 0, 1), AV12/AX12),5)</f>
        <v>0.51673000000000002</v>
      </c>
      <c r="BC12" s="8"/>
      <c r="BD12" s="7">
        <v>1269.4000000000001</v>
      </c>
      <c r="BE12" s="8"/>
      <c r="BF12" s="7">
        <v>50</v>
      </c>
      <c r="BG12" s="8"/>
      <c r="BH12" s="7">
        <f>ROUND((BD12-BF12),5)</f>
        <v>1219.4000000000001</v>
      </c>
      <c r="BI12" s="8"/>
      <c r="BJ12" s="9">
        <f>ROUND(IF(BF12=0, IF(BD12=0, 0, 1), BD12/BF12),5)</f>
        <v>25.388000000000002</v>
      </c>
      <c r="BK12" s="8"/>
      <c r="BL12" s="7">
        <v>85</v>
      </c>
      <c r="BM12" s="8"/>
      <c r="BN12" s="7">
        <v>125</v>
      </c>
      <c r="BO12" s="8"/>
      <c r="BP12" s="7">
        <f>ROUND((BL12-BN12),5)</f>
        <v>-40</v>
      </c>
      <c r="BQ12" s="8"/>
      <c r="BR12" s="9">
        <f>ROUND(IF(BN12=0, IF(BL12=0, 0, 1), BL12/BN12),5)</f>
        <v>0.68</v>
      </c>
      <c r="BS12" s="8"/>
      <c r="BT12" s="7">
        <v>49.8</v>
      </c>
      <c r="BU12" s="8"/>
      <c r="BV12" s="7">
        <v>20</v>
      </c>
      <c r="BW12" s="8"/>
      <c r="BX12" s="7">
        <f>ROUND((BT12-BV12),5)</f>
        <v>29.8</v>
      </c>
      <c r="BY12" s="8"/>
      <c r="BZ12" s="9">
        <f>ROUND(IF(BV12=0, IF(BT12=0, 0, 1), BT12/BV12),5)</f>
        <v>2.4900000000000002</v>
      </c>
      <c r="CA12" s="8"/>
      <c r="CB12" s="7"/>
      <c r="CC12" s="8"/>
      <c r="CD12" s="7">
        <v>12.9</v>
      </c>
      <c r="CE12" s="8"/>
      <c r="CF12" s="7">
        <f>ROUND((CB12-CD12),5)</f>
        <v>-12.9</v>
      </c>
      <c r="CG12" s="8"/>
      <c r="CH12" s="9"/>
      <c r="CI12" s="8"/>
      <c r="CJ12" s="7">
        <f>ROUND(H12+P12+X12+AF12+AN12+AV12+BD12+BL12+BT12+CB12,5)</f>
        <v>2426</v>
      </c>
      <c r="CK12" s="8"/>
      <c r="CL12" s="37">
        <v>2500</v>
      </c>
      <c r="CM12" s="8"/>
      <c r="CN12" s="7">
        <f>ROUND((CJ12-CL12),5)</f>
        <v>-74</v>
      </c>
      <c r="CO12" s="8"/>
      <c r="CP12" s="9">
        <f>ROUND(IF(CL12=0, IF(CJ12=0, 0, 1), CJ12/CL12),5)</f>
        <v>0.97040000000000004</v>
      </c>
      <c r="CQ12" s="76">
        <v>2500</v>
      </c>
    </row>
    <row r="13" spans="1:95" x14ac:dyDescent="0.3">
      <c r="A13" s="2"/>
      <c r="B13" s="2"/>
      <c r="C13" s="2"/>
      <c r="D13" s="2"/>
      <c r="E13" s="2"/>
      <c r="F13" s="2" t="s">
        <v>25</v>
      </c>
      <c r="G13" s="2"/>
      <c r="H13" s="7">
        <v>2853.33</v>
      </c>
      <c r="I13" s="8"/>
      <c r="J13" s="7">
        <v>350</v>
      </c>
      <c r="K13" s="8"/>
      <c r="L13" s="7">
        <f>ROUND((H13-J13),5)</f>
        <v>2503.33</v>
      </c>
      <c r="M13" s="8"/>
      <c r="N13" s="9">
        <f>ROUND(IF(J13=0, IF(H13=0, 0, 1), H13/J13),5)</f>
        <v>8.1523699999999995</v>
      </c>
      <c r="O13" s="8"/>
      <c r="P13" s="7">
        <v>467.95</v>
      </c>
      <c r="Q13" s="8"/>
      <c r="R13" s="7">
        <v>950</v>
      </c>
      <c r="S13" s="8"/>
      <c r="T13" s="7">
        <f>ROUND((P13-R13),5)</f>
        <v>-482.05</v>
      </c>
      <c r="U13" s="8"/>
      <c r="V13" s="9">
        <f>ROUND(IF(R13=0, IF(P13=0, 0, 1), P13/R13),5)</f>
        <v>0.49258000000000002</v>
      </c>
      <c r="W13" s="8"/>
      <c r="X13" s="7">
        <v>191.1</v>
      </c>
      <c r="Y13" s="8"/>
      <c r="Z13" s="7">
        <v>5000</v>
      </c>
      <c r="AA13" s="8"/>
      <c r="AB13" s="7">
        <f>ROUND((X13-Z13),5)</f>
        <v>-4808.8999999999996</v>
      </c>
      <c r="AC13" s="8"/>
      <c r="AD13" s="9">
        <f>ROUND(IF(Z13=0, IF(X13=0, 0, 1), X13/Z13),5)</f>
        <v>3.8219999999999997E-2</v>
      </c>
      <c r="AE13" s="8"/>
      <c r="AF13" s="7"/>
      <c r="AG13" s="8"/>
      <c r="AH13" s="7">
        <v>4000</v>
      </c>
      <c r="AI13" s="8"/>
      <c r="AJ13" s="7">
        <f>ROUND((AF13-AH13),5)</f>
        <v>-4000</v>
      </c>
      <c r="AK13" s="8"/>
      <c r="AL13" s="9"/>
      <c r="AM13" s="8"/>
      <c r="AN13" s="7">
        <v>1114.75</v>
      </c>
      <c r="AO13" s="8"/>
      <c r="AP13" s="7">
        <v>6500</v>
      </c>
      <c r="AQ13" s="8"/>
      <c r="AR13" s="7">
        <f>ROUND((AN13-AP13),5)</f>
        <v>-5385.25</v>
      </c>
      <c r="AS13" s="8"/>
      <c r="AT13" s="9">
        <f>ROUND(IF(AP13=0, IF(AN13=0, 0, 1), AN13/AP13),5)</f>
        <v>0.17150000000000001</v>
      </c>
      <c r="AU13" s="8"/>
      <c r="AV13" s="7">
        <v>1944.15</v>
      </c>
      <c r="AW13" s="8"/>
      <c r="AX13" s="7">
        <v>1800</v>
      </c>
      <c r="AY13" s="8"/>
      <c r="AZ13" s="7">
        <f>ROUND((AV13-AX13),5)</f>
        <v>144.15</v>
      </c>
      <c r="BA13" s="8"/>
      <c r="BB13" s="9">
        <f>ROUND(IF(AX13=0, IF(AV13=0, 0, 1), AV13/AX13),5)</f>
        <v>1.0800799999999999</v>
      </c>
      <c r="BC13" s="8"/>
      <c r="BD13" s="7">
        <v>3855.32</v>
      </c>
      <c r="BE13" s="8"/>
      <c r="BF13" s="7">
        <v>1500</v>
      </c>
      <c r="BG13" s="8"/>
      <c r="BH13" s="7">
        <f>ROUND((BD13-BF13),5)</f>
        <v>2355.3200000000002</v>
      </c>
      <c r="BI13" s="8"/>
      <c r="BJ13" s="9">
        <f>ROUND(IF(BF13=0, IF(BD13=0, 0, 1), BD13/BF13),5)</f>
        <v>2.5702099999999999</v>
      </c>
      <c r="BK13" s="8"/>
      <c r="BL13" s="7">
        <v>2013.83</v>
      </c>
      <c r="BM13" s="8"/>
      <c r="BN13" s="7">
        <v>1500</v>
      </c>
      <c r="BO13" s="8"/>
      <c r="BP13" s="7">
        <f>ROUND((BL13-BN13),5)</f>
        <v>513.83000000000004</v>
      </c>
      <c r="BQ13" s="8"/>
      <c r="BR13" s="9">
        <f>ROUND(IF(BN13=0, IF(BL13=0, 0, 1), BL13/BN13),5)</f>
        <v>1.3425499999999999</v>
      </c>
      <c r="BS13" s="8"/>
      <c r="BT13" s="7">
        <v>525.77</v>
      </c>
      <c r="BU13" s="8"/>
      <c r="BV13" s="7">
        <v>700</v>
      </c>
      <c r="BW13" s="8"/>
      <c r="BX13" s="7">
        <f>ROUND((BT13-BV13),5)</f>
        <v>-174.23</v>
      </c>
      <c r="BY13" s="8"/>
      <c r="BZ13" s="9">
        <f>ROUND(IF(BV13=0, IF(BT13=0, 0, 1), BT13/BV13),5)</f>
        <v>0.75109999999999999</v>
      </c>
      <c r="CA13" s="8"/>
      <c r="CB13" s="7"/>
      <c r="CC13" s="8"/>
      <c r="CD13" s="7">
        <v>129.03</v>
      </c>
      <c r="CE13" s="8"/>
      <c r="CF13" s="7">
        <f>ROUND((CB13-CD13),5)</f>
        <v>-129.03</v>
      </c>
      <c r="CG13" s="8"/>
      <c r="CH13" s="9"/>
      <c r="CI13" s="8"/>
      <c r="CJ13" s="7">
        <f>ROUND(H13+P13+X13+AF13+AN13+AV13+BD13+BL13+BT13+CB13,5)</f>
        <v>12966.2</v>
      </c>
      <c r="CK13" s="8"/>
      <c r="CL13" s="37">
        <v>25000</v>
      </c>
      <c r="CM13" s="8"/>
      <c r="CN13" s="7">
        <f>ROUND((CJ13-CL13),5)</f>
        <v>-12033.8</v>
      </c>
      <c r="CO13" s="8"/>
      <c r="CP13" s="9">
        <f>ROUND(IF(CL13=0, IF(CJ13=0, 0, 1), CJ13/CL13),5)</f>
        <v>0.51865000000000006</v>
      </c>
      <c r="CQ13" s="76">
        <v>12000</v>
      </c>
    </row>
    <row r="14" spans="1:95" x14ac:dyDescent="0.3">
      <c r="A14" s="2"/>
      <c r="B14" s="2"/>
      <c r="C14" s="2"/>
      <c r="D14" s="2"/>
      <c r="E14" s="2"/>
      <c r="F14" s="2" t="s">
        <v>26</v>
      </c>
      <c r="G14" s="2"/>
      <c r="H14" s="7">
        <v>2939.62</v>
      </c>
      <c r="I14" s="8"/>
      <c r="J14" s="7">
        <v>1500</v>
      </c>
      <c r="K14" s="8"/>
      <c r="L14" s="7">
        <f>ROUND((H14-J14),5)</f>
        <v>1439.62</v>
      </c>
      <c r="M14" s="8"/>
      <c r="N14" s="9">
        <f>ROUND(IF(J14=0, IF(H14=0, 0, 1), H14/J14),5)</f>
        <v>1.9597500000000001</v>
      </c>
      <c r="O14" s="8"/>
      <c r="P14" s="7">
        <v>1682.4</v>
      </c>
      <c r="Q14" s="8"/>
      <c r="R14" s="7">
        <v>1200</v>
      </c>
      <c r="S14" s="8"/>
      <c r="T14" s="7">
        <f>ROUND((P14-R14),5)</f>
        <v>482.4</v>
      </c>
      <c r="U14" s="8"/>
      <c r="V14" s="9">
        <f>ROUND(IF(R14=0, IF(P14=0, 0, 1), P14/R14),5)</f>
        <v>1.4019999999999999</v>
      </c>
      <c r="W14" s="8"/>
      <c r="X14" s="7">
        <v>2475</v>
      </c>
      <c r="Y14" s="8"/>
      <c r="Z14" s="7">
        <v>2500</v>
      </c>
      <c r="AA14" s="8"/>
      <c r="AB14" s="7">
        <f>ROUND((X14-Z14),5)</f>
        <v>-25</v>
      </c>
      <c r="AC14" s="8"/>
      <c r="AD14" s="9">
        <f>ROUND(IF(Z14=0, IF(X14=0, 0, 1), X14/Z14),5)</f>
        <v>0.99</v>
      </c>
      <c r="AE14" s="8"/>
      <c r="AF14" s="7">
        <v>6094.81</v>
      </c>
      <c r="AG14" s="8"/>
      <c r="AH14" s="7">
        <v>5500</v>
      </c>
      <c r="AI14" s="8"/>
      <c r="AJ14" s="7">
        <f>ROUND((AF14-AH14),5)</f>
        <v>594.80999999999995</v>
      </c>
      <c r="AK14" s="8"/>
      <c r="AL14" s="9">
        <f>ROUND(IF(AH14=0, IF(AF14=0, 0, 1), AF14/AH14),5)</f>
        <v>1.10815</v>
      </c>
      <c r="AM14" s="8"/>
      <c r="AN14" s="7">
        <v>13150.26</v>
      </c>
      <c r="AO14" s="8"/>
      <c r="AP14" s="7">
        <v>8500</v>
      </c>
      <c r="AQ14" s="8"/>
      <c r="AR14" s="7">
        <f>ROUND((AN14-AP14),5)</f>
        <v>4650.26</v>
      </c>
      <c r="AS14" s="8"/>
      <c r="AT14" s="9">
        <f>ROUND(IF(AP14=0, IF(AN14=0, 0, 1), AN14/AP14),5)</f>
        <v>1.5470900000000001</v>
      </c>
      <c r="AU14" s="8"/>
      <c r="AV14" s="7">
        <v>14337.96</v>
      </c>
      <c r="AW14" s="8"/>
      <c r="AX14" s="7">
        <v>9000</v>
      </c>
      <c r="AY14" s="8"/>
      <c r="AZ14" s="7">
        <f>ROUND((AV14-AX14),5)</f>
        <v>5337.96</v>
      </c>
      <c r="BA14" s="8"/>
      <c r="BB14" s="9">
        <f>ROUND(IF(AX14=0, IF(AV14=0, 0, 1), AV14/AX14),5)</f>
        <v>1.59311</v>
      </c>
      <c r="BC14" s="8"/>
      <c r="BD14" s="7">
        <v>6168.06</v>
      </c>
      <c r="BE14" s="8"/>
      <c r="BF14" s="7">
        <v>6800</v>
      </c>
      <c r="BG14" s="8"/>
      <c r="BH14" s="7">
        <f>ROUND((BD14-BF14),5)</f>
        <v>-631.94000000000005</v>
      </c>
      <c r="BI14" s="8"/>
      <c r="BJ14" s="9">
        <f>ROUND(IF(BF14=0, IF(BD14=0, 0, 1), BD14/BF14),5)</f>
        <v>0.90707000000000004</v>
      </c>
      <c r="BK14" s="8"/>
      <c r="BL14" s="7">
        <v>15982.9</v>
      </c>
      <c r="BM14" s="8"/>
      <c r="BN14" s="7">
        <v>9000</v>
      </c>
      <c r="BO14" s="8"/>
      <c r="BP14" s="7">
        <f>ROUND((BL14-BN14),5)</f>
        <v>6982.9</v>
      </c>
      <c r="BQ14" s="8"/>
      <c r="BR14" s="9">
        <f>ROUND(IF(BN14=0, IF(BL14=0, 0, 1), BL14/BN14),5)</f>
        <v>1.7758799999999999</v>
      </c>
      <c r="BS14" s="8"/>
      <c r="BT14" s="7">
        <v>14799.26</v>
      </c>
      <c r="BU14" s="8"/>
      <c r="BV14" s="7">
        <v>10000</v>
      </c>
      <c r="BW14" s="8"/>
      <c r="BX14" s="7">
        <f>ROUND((BT14-BV14),5)</f>
        <v>4799.26</v>
      </c>
      <c r="BY14" s="8"/>
      <c r="BZ14" s="9">
        <f>ROUND(IF(BV14=0, IF(BT14=0, 0, 1), BT14/BV14),5)</f>
        <v>1.47993</v>
      </c>
      <c r="CA14" s="8"/>
      <c r="CB14" s="7">
        <v>2832.94</v>
      </c>
      <c r="CC14" s="8"/>
      <c r="CD14" s="7">
        <v>1290.32</v>
      </c>
      <c r="CE14" s="8"/>
      <c r="CF14" s="7">
        <f>ROUND((CB14-CD14),5)</f>
        <v>1542.62</v>
      </c>
      <c r="CG14" s="8"/>
      <c r="CH14" s="9">
        <f>ROUND(IF(CD14=0, IF(CB14=0, 0, 1), CB14/CD14),5)</f>
        <v>2.1955300000000002</v>
      </c>
      <c r="CI14" s="8"/>
      <c r="CJ14" s="7">
        <f>ROUND(H14+P14+X14+AF14+AN14+AV14+BD14+BL14+BT14+CB14,5)</f>
        <v>80463.210000000006</v>
      </c>
      <c r="CK14" s="8"/>
      <c r="CL14" s="37">
        <v>78000</v>
      </c>
      <c r="CM14" s="8"/>
      <c r="CN14" s="7">
        <f>ROUND((CJ14-CL14),5)</f>
        <v>2463.21</v>
      </c>
      <c r="CO14" s="8"/>
      <c r="CP14" s="9">
        <f>ROUND(IF(CL14=0, IF(CJ14=0, 0, 1), CJ14/CL14),5)</f>
        <v>1.0315799999999999</v>
      </c>
      <c r="CQ14" s="76">
        <v>80500</v>
      </c>
    </row>
    <row r="15" spans="1:95" x14ac:dyDescent="0.3">
      <c r="A15" s="2"/>
      <c r="B15" s="2"/>
      <c r="C15" s="2"/>
      <c r="D15" s="2"/>
      <c r="E15" s="2"/>
      <c r="F15" s="2" t="s">
        <v>27</v>
      </c>
      <c r="G15" s="2"/>
      <c r="H15" s="7">
        <v>2700</v>
      </c>
      <c r="I15" s="8"/>
      <c r="J15" s="7">
        <v>2400</v>
      </c>
      <c r="K15" s="8"/>
      <c r="L15" s="7">
        <f>ROUND((H15-J15),5)</f>
        <v>300</v>
      </c>
      <c r="M15" s="8"/>
      <c r="N15" s="9">
        <f>ROUND(IF(J15=0, IF(H15=0, 0, 1), H15/J15),5)</f>
        <v>1.125</v>
      </c>
      <c r="O15" s="8"/>
      <c r="P15" s="7">
        <v>14700</v>
      </c>
      <c r="Q15" s="8"/>
      <c r="R15" s="7">
        <v>9000</v>
      </c>
      <c r="S15" s="8"/>
      <c r="T15" s="7">
        <f>ROUND((P15-R15),5)</f>
        <v>5700</v>
      </c>
      <c r="U15" s="8"/>
      <c r="V15" s="9">
        <f>ROUND(IF(R15=0, IF(P15=0, 0, 1), P15/R15),5)</f>
        <v>1.6333299999999999</v>
      </c>
      <c r="W15" s="8"/>
      <c r="X15" s="7">
        <v>11400</v>
      </c>
      <c r="Y15" s="8"/>
      <c r="Z15" s="7">
        <v>10400</v>
      </c>
      <c r="AA15" s="8"/>
      <c r="AB15" s="7">
        <f>ROUND((X15-Z15),5)</f>
        <v>1000</v>
      </c>
      <c r="AC15" s="8"/>
      <c r="AD15" s="9">
        <f>ROUND(IF(Z15=0, IF(X15=0, 0, 1), X15/Z15),5)</f>
        <v>1.09615</v>
      </c>
      <c r="AE15" s="8"/>
      <c r="AF15" s="7">
        <v>1000</v>
      </c>
      <c r="AG15" s="8"/>
      <c r="AH15" s="7">
        <v>2500</v>
      </c>
      <c r="AI15" s="8"/>
      <c r="AJ15" s="7">
        <f>ROUND((AF15-AH15),5)</f>
        <v>-1500</v>
      </c>
      <c r="AK15" s="8"/>
      <c r="AL15" s="9">
        <f>ROUND(IF(AH15=0, IF(AF15=0, 0, 1), AF15/AH15),5)</f>
        <v>0.4</v>
      </c>
      <c r="AM15" s="8"/>
      <c r="AN15" s="7">
        <v>1500</v>
      </c>
      <c r="AO15" s="8"/>
      <c r="AP15" s="7">
        <v>2800</v>
      </c>
      <c r="AQ15" s="8"/>
      <c r="AR15" s="7">
        <f>ROUND((AN15-AP15),5)</f>
        <v>-1300</v>
      </c>
      <c r="AS15" s="8"/>
      <c r="AT15" s="9">
        <f>ROUND(IF(AP15=0, IF(AN15=0, 0, 1), AN15/AP15),5)</f>
        <v>0.53571000000000002</v>
      </c>
      <c r="AU15" s="8"/>
      <c r="AV15" s="7"/>
      <c r="AW15" s="8"/>
      <c r="AX15" s="7">
        <v>500</v>
      </c>
      <c r="AY15" s="8"/>
      <c r="AZ15" s="7">
        <f>ROUND((AV15-AX15),5)</f>
        <v>-500</v>
      </c>
      <c r="BA15" s="8"/>
      <c r="BB15" s="9"/>
      <c r="BC15" s="8"/>
      <c r="BD15" s="7">
        <v>100</v>
      </c>
      <c r="BE15" s="8"/>
      <c r="BF15" s="7">
        <v>300</v>
      </c>
      <c r="BG15" s="8"/>
      <c r="BH15" s="7">
        <f>ROUND((BD15-BF15),5)</f>
        <v>-200</v>
      </c>
      <c r="BI15" s="8"/>
      <c r="BJ15" s="9">
        <f>ROUND(IF(BF15=0, IF(BD15=0, 0, 1), BD15/BF15),5)</f>
        <v>0.33333000000000002</v>
      </c>
      <c r="BK15" s="8"/>
      <c r="BL15" s="7">
        <v>100</v>
      </c>
      <c r="BM15" s="8"/>
      <c r="BN15" s="7">
        <v>250</v>
      </c>
      <c r="BO15" s="8"/>
      <c r="BP15" s="7">
        <f>ROUND((BL15-BN15),5)</f>
        <v>-150</v>
      </c>
      <c r="BQ15" s="8"/>
      <c r="BR15" s="9">
        <f>ROUND(IF(BN15=0, IF(BL15=0, 0, 1), BL15/BN15),5)</f>
        <v>0.4</v>
      </c>
      <c r="BS15" s="8"/>
      <c r="BT15" s="7"/>
      <c r="BU15" s="8"/>
      <c r="BV15" s="7">
        <v>250</v>
      </c>
      <c r="BW15" s="8"/>
      <c r="BX15" s="7">
        <f>ROUND((BT15-BV15),5)</f>
        <v>-250</v>
      </c>
      <c r="BY15" s="8"/>
      <c r="BZ15" s="9"/>
      <c r="CA15" s="8"/>
      <c r="CB15" s="7"/>
      <c r="CC15" s="8"/>
      <c r="CD15" s="7">
        <v>51.61</v>
      </c>
      <c r="CE15" s="8"/>
      <c r="CF15" s="7">
        <f>ROUND((CB15-CD15),5)</f>
        <v>-51.61</v>
      </c>
      <c r="CG15" s="8"/>
      <c r="CH15" s="9"/>
      <c r="CI15" s="8"/>
      <c r="CJ15" s="7">
        <f>ROUND(H15+P15+X15+AF15+AN15+AV15+BD15+BL15+BT15+CB15,5)</f>
        <v>31500</v>
      </c>
      <c r="CK15" s="8"/>
      <c r="CL15" s="37">
        <v>29000</v>
      </c>
      <c r="CM15" s="8"/>
      <c r="CN15" s="7">
        <f>ROUND((CJ15-CL15),5)</f>
        <v>2500</v>
      </c>
      <c r="CO15" s="8"/>
      <c r="CP15" s="9">
        <f>ROUND(IF(CL15=0, IF(CJ15=0, 0, 1), CJ15/CL15),5)</f>
        <v>1.0862099999999999</v>
      </c>
      <c r="CQ15" s="76">
        <v>31500</v>
      </c>
    </row>
    <row r="16" spans="1:95" x14ac:dyDescent="0.3">
      <c r="A16" s="2"/>
      <c r="B16" s="2"/>
      <c r="C16" s="2"/>
      <c r="D16" s="2"/>
      <c r="E16" s="2"/>
      <c r="F16" s="2" t="s">
        <v>28</v>
      </c>
      <c r="G16" s="2"/>
      <c r="H16" s="7">
        <v>864.58</v>
      </c>
      <c r="I16" s="8"/>
      <c r="J16" s="7">
        <v>100</v>
      </c>
      <c r="K16" s="8"/>
      <c r="L16" s="7">
        <f>ROUND((H16-J16),5)</f>
        <v>764.58</v>
      </c>
      <c r="M16" s="8"/>
      <c r="N16" s="9">
        <f>ROUND(IF(J16=0, IF(H16=0, 0, 1), H16/J16),5)</f>
        <v>8.6457999999999995</v>
      </c>
      <c r="O16" s="8"/>
      <c r="P16" s="7">
        <v>3057.01</v>
      </c>
      <c r="Q16" s="8"/>
      <c r="R16" s="7">
        <v>150</v>
      </c>
      <c r="S16" s="8"/>
      <c r="T16" s="7">
        <f>ROUND((P16-R16),5)</f>
        <v>2907.01</v>
      </c>
      <c r="U16" s="8"/>
      <c r="V16" s="9">
        <f>ROUND(IF(R16=0, IF(P16=0, 0, 1), P16/R16),5)</f>
        <v>20.38007</v>
      </c>
      <c r="W16" s="8"/>
      <c r="X16" s="7">
        <v>669.63</v>
      </c>
      <c r="Y16" s="8"/>
      <c r="Z16" s="7">
        <v>450</v>
      </c>
      <c r="AA16" s="8"/>
      <c r="AB16" s="7">
        <f>ROUND((X16-Z16),5)</f>
        <v>219.63</v>
      </c>
      <c r="AC16" s="8"/>
      <c r="AD16" s="9">
        <f>ROUND(IF(Z16=0, IF(X16=0, 0, 1), X16/Z16),5)</f>
        <v>1.48807</v>
      </c>
      <c r="AE16" s="8"/>
      <c r="AF16" s="7">
        <v>44.49</v>
      </c>
      <c r="AG16" s="8"/>
      <c r="AH16" s="7">
        <v>900</v>
      </c>
      <c r="AI16" s="8"/>
      <c r="AJ16" s="7">
        <f>ROUND((AF16-AH16),5)</f>
        <v>-855.51</v>
      </c>
      <c r="AK16" s="8"/>
      <c r="AL16" s="9">
        <f>ROUND(IF(AH16=0, IF(AF16=0, 0, 1), AF16/AH16),5)</f>
        <v>4.9430000000000002E-2</v>
      </c>
      <c r="AM16" s="8"/>
      <c r="AN16" s="7">
        <v>4348.09</v>
      </c>
      <c r="AO16" s="8"/>
      <c r="AP16" s="7">
        <v>2000</v>
      </c>
      <c r="AQ16" s="8"/>
      <c r="AR16" s="7">
        <f>ROUND((AN16-AP16),5)</f>
        <v>2348.09</v>
      </c>
      <c r="AS16" s="8"/>
      <c r="AT16" s="9">
        <f>ROUND(IF(AP16=0, IF(AN16=0, 0, 1), AN16/AP16),5)</f>
        <v>2.1740499999999998</v>
      </c>
      <c r="AU16" s="8"/>
      <c r="AV16" s="7">
        <v>567.82000000000005</v>
      </c>
      <c r="AW16" s="8"/>
      <c r="AX16" s="7">
        <v>1500</v>
      </c>
      <c r="AY16" s="8"/>
      <c r="AZ16" s="7">
        <f>ROUND((AV16-AX16),5)</f>
        <v>-932.18</v>
      </c>
      <c r="BA16" s="8"/>
      <c r="BB16" s="9">
        <f>ROUND(IF(AX16=0, IF(AV16=0, 0, 1), AV16/AX16),5)</f>
        <v>0.37855</v>
      </c>
      <c r="BC16" s="8"/>
      <c r="BD16" s="7">
        <v>933.5</v>
      </c>
      <c r="BE16" s="8"/>
      <c r="BF16" s="7">
        <v>1500</v>
      </c>
      <c r="BG16" s="8"/>
      <c r="BH16" s="7">
        <f>ROUND((BD16-BF16),5)</f>
        <v>-566.5</v>
      </c>
      <c r="BI16" s="8"/>
      <c r="BJ16" s="9">
        <f>ROUND(IF(BF16=0, IF(BD16=0, 0, 1), BD16/BF16),5)</f>
        <v>0.62233000000000005</v>
      </c>
      <c r="BK16" s="8"/>
      <c r="BL16" s="7">
        <v>2184.94</v>
      </c>
      <c r="BM16" s="8"/>
      <c r="BN16" s="7">
        <v>2600</v>
      </c>
      <c r="BO16" s="8"/>
      <c r="BP16" s="7">
        <f>ROUND((BL16-BN16),5)</f>
        <v>-415.06</v>
      </c>
      <c r="BQ16" s="8"/>
      <c r="BR16" s="9">
        <f>ROUND(IF(BN16=0, IF(BL16=0, 0, 1), BL16/BN16),5)</f>
        <v>0.84036</v>
      </c>
      <c r="BS16" s="8"/>
      <c r="BT16" s="7">
        <v>735.45</v>
      </c>
      <c r="BU16" s="8"/>
      <c r="BV16" s="7">
        <v>800</v>
      </c>
      <c r="BW16" s="8"/>
      <c r="BX16" s="7">
        <f>ROUND((BT16-BV16),5)</f>
        <v>-64.55</v>
      </c>
      <c r="BY16" s="8"/>
      <c r="BZ16" s="9">
        <f>ROUND(IF(BV16=0, IF(BT16=0, 0, 1), BT16/BV16),5)</f>
        <v>0.91930999999999996</v>
      </c>
      <c r="CA16" s="8"/>
      <c r="CB16" s="7">
        <v>33.92</v>
      </c>
      <c r="CC16" s="8"/>
      <c r="CD16" s="7">
        <v>129.03</v>
      </c>
      <c r="CE16" s="8"/>
      <c r="CF16" s="7">
        <f>ROUND((CB16-CD16),5)</f>
        <v>-95.11</v>
      </c>
      <c r="CG16" s="8"/>
      <c r="CH16" s="9">
        <f>ROUND(IF(CD16=0, IF(CB16=0, 0, 1), CB16/CD16),5)</f>
        <v>0.26288</v>
      </c>
      <c r="CI16" s="8"/>
      <c r="CJ16" s="7">
        <f>ROUND(H16+P16+X16+AF16+AN16+AV16+BD16+BL16+BT16+CB16,5)</f>
        <v>13439.43</v>
      </c>
      <c r="CK16" s="8"/>
      <c r="CL16" s="37">
        <v>12500</v>
      </c>
      <c r="CM16" s="8"/>
      <c r="CN16" s="7">
        <f>ROUND((CJ16-CL16),5)</f>
        <v>939.43</v>
      </c>
      <c r="CO16" s="8"/>
      <c r="CP16" s="9">
        <f>ROUND(IF(CL16=0, IF(CJ16=0, 0, 1), CJ16/CL16),5)</f>
        <v>1.0751500000000001</v>
      </c>
      <c r="CQ16" s="76">
        <v>13000</v>
      </c>
    </row>
    <row r="17" spans="1:95" hidden="1" x14ac:dyDescent="0.3">
      <c r="A17" s="2"/>
      <c r="B17" s="2"/>
      <c r="C17" s="2"/>
      <c r="D17" s="2"/>
      <c r="E17" s="2"/>
      <c r="F17" s="2" t="s">
        <v>29</v>
      </c>
      <c r="G17" s="2"/>
      <c r="H17" s="7"/>
      <c r="I17" s="8"/>
      <c r="J17" s="7"/>
      <c r="K17" s="8"/>
      <c r="L17" s="7"/>
      <c r="M17" s="8"/>
      <c r="N17" s="9"/>
      <c r="O17" s="8"/>
      <c r="P17" s="7"/>
      <c r="Q17" s="8"/>
      <c r="R17" s="7"/>
      <c r="S17" s="8"/>
      <c r="T17" s="7"/>
      <c r="U17" s="8"/>
      <c r="V17" s="9"/>
      <c r="W17" s="8"/>
      <c r="X17" s="7"/>
      <c r="Y17" s="8"/>
      <c r="Z17" s="7"/>
      <c r="AA17" s="8"/>
      <c r="AB17" s="7"/>
      <c r="AC17" s="8"/>
      <c r="AD17" s="9"/>
      <c r="AE17" s="8"/>
      <c r="AF17" s="7"/>
      <c r="AG17" s="8"/>
      <c r="AH17" s="7"/>
      <c r="AI17" s="8"/>
      <c r="AJ17" s="7"/>
      <c r="AK17" s="8"/>
      <c r="AL17" s="9"/>
      <c r="AM17" s="8"/>
      <c r="AN17" s="7"/>
      <c r="AO17" s="8"/>
      <c r="AP17" s="7"/>
      <c r="AQ17" s="8"/>
      <c r="AR17" s="7"/>
      <c r="AS17" s="8"/>
      <c r="AT17" s="9"/>
      <c r="AU17" s="8"/>
      <c r="AV17" s="7"/>
      <c r="AW17" s="8"/>
      <c r="AX17" s="7"/>
      <c r="AY17" s="8"/>
      <c r="AZ17" s="7"/>
      <c r="BA17" s="8"/>
      <c r="BB17" s="9"/>
      <c r="BC17" s="8"/>
      <c r="BD17" s="7"/>
      <c r="BE17" s="8"/>
      <c r="BF17" s="7"/>
      <c r="BG17" s="8"/>
      <c r="BH17" s="7"/>
      <c r="BI17" s="8"/>
      <c r="BJ17" s="9"/>
      <c r="BK17" s="8"/>
      <c r="BL17" s="7"/>
      <c r="BM17" s="8"/>
      <c r="BN17" s="7"/>
      <c r="BO17" s="8"/>
      <c r="BP17" s="7"/>
      <c r="BQ17" s="8"/>
      <c r="BR17" s="9"/>
      <c r="BS17" s="8"/>
      <c r="BT17" s="7"/>
      <c r="BU17" s="8"/>
      <c r="BV17" s="7"/>
      <c r="BW17" s="8"/>
      <c r="BX17" s="7"/>
      <c r="BY17" s="8"/>
      <c r="BZ17" s="9"/>
      <c r="CA17" s="8"/>
      <c r="CB17" s="7"/>
      <c r="CC17" s="8"/>
      <c r="CD17" s="7"/>
      <c r="CE17" s="8"/>
      <c r="CF17" s="7"/>
      <c r="CG17" s="8"/>
      <c r="CH17" s="9"/>
      <c r="CI17" s="8"/>
      <c r="CJ17" s="7"/>
      <c r="CK17" s="8"/>
      <c r="CL17" s="7"/>
      <c r="CM17" s="8"/>
      <c r="CN17" s="7"/>
      <c r="CO17" s="8"/>
      <c r="CP17" s="9"/>
      <c r="CQ17" s="76"/>
    </row>
    <row r="18" spans="1:95" hidden="1" x14ac:dyDescent="0.3">
      <c r="A18" s="2"/>
      <c r="B18" s="2"/>
      <c r="C18" s="2"/>
      <c r="D18" s="2"/>
      <c r="E18" s="2"/>
      <c r="F18" s="2" t="s">
        <v>30</v>
      </c>
      <c r="G18" s="2"/>
      <c r="H18" s="7"/>
      <c r="I18" s="8"/>
      <c r="J18" s="7"/>
      <c r="K18" s="8"/>
      <c r="L18" s="7"/>
      <c r="M18" s="8"/>
      <c r="N18" s="9"/>
      <c r="O18" s="8"/>
      <c r="P18" s="7"/>
      <c r="Q18" s="8"/>
      <c r="R18" s="7"/>
      <c r="S18" s="8"/>
      <c r="T18" s="7"/>
      <c r="U18" s="8"/>
      <c r="V18" s="9"/>
      <c r="W18" s="8"/>
      <c r="X18" s="7"/>
      <c r="Y18" s="8"/>
      <c r="Z18" s="7"/>
      <c r="AA18" s="8"/>
      <c r="AB18" s="7"/>
      <c r="AC18" s="8"/>
      <c r="AD18" s="9"/>
      <c r="AE18" s="8"/>
      <c r="AF18" s="7"/>
      <c r="AG18" s="8"/>
      <c r="AH18" s="7"/>
      <c r="AI18" s="8"/>
      <c r="AJ18" s="7"/>
      <c r="AK18" s="8"/>
      <c r="AL18" s="9"/>
      <c r="AM18" s="8"/>
      <c r="AN18" s="7"/>
      <c r="AO18" s="8"/>
      <c r="AP18" s="7"/>
      <c r="AQ18" s="8"/>
      <c r="AR18" s="7"/>
      <c r="AS18" s="8"/>
      <c r="AT18" s="9"/>
      <c r="AU18" s="8"/>
      <c r="AV18" s="7"/>
      <c r="AW18" s="8"/>
      <c r="AX18" s="7"/>
      <c r="AY18" s="8"/>
      <c r="AZ18" s="7"/>
      <c r="BA18" s="8"/>
      <c r="BB18" s="9"/>
      <c r="BC18" s="8"/>
      <c r="BD18" s="7"/>
      <c r="BE18" s="8"/>
      <c r="BF18" s="7"/>
      <c r="BG18" s="8"/>
      <c r="BH18" s="7"/>
      <c r="BI18" s="8"/>
      <c r="BJ18" s="9"/>
      <c r="BK18" s="8"/>
      <c r="BL18" s="7"/>
      <c r="BM18" s="8"/>
      <c r="BN18" s="7"/>
      <c r="BO18" s="8"/>
      <c r="BP18" s="7"/>
      <c r="BQ18" s="8"/>
      <c r="BR18" s="9"/>
      <c r="BS18" s="8"/>
      <c r="BT18" s="7"/>
      <c r="BU18" s="8"/>
      <c r="BV18" s="7"/>
      <c r="BW18" s="8"/>
      <c r="BX18" s="7"/>
      <c r="BY18" s="8"/>
      <c r="BZ18" s="9"/>
      <c r="CA18" s="8"/>
      <c r="CB18" s="7"/>
      <c r="CC18" s="8"/>
      <c r="CD18" s="7"/>
      <c r="CE18" s="8"/>
      <c r="CF18" s="7"/>
      <c r="CG18" s="8"/>
      <c r="CH18" s="9"/>
      <c r="CI18" s="8"/>
      <c r="CJ18" s="7"/>
      <c r="CK18" s="8"/>
      <c r="CL18" s="7"/>
      <c r="CM18" s="8"/>
      <c r="CN18" s="7"/>
      <c r="CO18" s="8"/>
      <c r="CP18" s="9"/>
      <c r="CQ18" s="76"/>
    </row>
    <row r="19" spans="1:95" x14ac:dyDescent="0.3">
      <c r="A19" s="2"/>
      <c r="B19" s="2"/>
      <c r="C19" s="2"/>
      <c r="D19" s="2"/>
      <c r="E19" s="2"/>
      <c r="F19" s="2" t="s">
        <v>31</v>
      </c>
      <c r="G19" s="2"/>
      <c r="H19" s="7"/>
      <c r="I19" s="8"/>
      <c r="J19" s="7"/>
      <c r="K19" s="8"/>
      <c r="L19" s="7"/>
      <c r="M19" s="8"/>
      <c r="N19" s="9"/>
      <c r="O19" s="8"/>
      <c r="P19" s="7">
        <v>4625</v>
      </c>
      <c r="Q19" s="8"/>
      <c r="R19" s="7">
        <v>3125</v>
      </c>
      <c r="S19" s="8"/>
      <c r="T19" s="7">
        <f>ROUND((P19-R19),5)</f>
        <v>1500</v>
      </c>
      <c r="U19" s="8"/>
      <c r="V19" s="9">
        <f>ROUND(IF(R19=0, IF(P19=0, 0, 1), P19/R19),5)</f>
        <v>1.48</v>
      </c>
      <c r="W19" s="8"/>
      <c r="X19" s="7"/>
      <c r="Y19" s="8"/>
      <c r="Z19" s="7"/>
      <c r="AA19" s="8"/>
      <c r="AB19" s="7"/>
      <c r="AC19" s="8"/>
      <c r="AD19" s="9"/>
      <c r="AE19" s="8"/>
      <c r="AF19" s="7"/>
      <c r="AG19" s="8"/>
      <c r="AH19" s="7"/>
      <c r="AI19" s="8"/>
      <c r="AJ19" s="7"/>
      <c r="AK19" s="8"/>
      <c r="AL19" s="9"/>
      <c r="AM19" s="8"/>
      <c r="AN19" s="7"/>
      <c r="AO19" s="8"/>
      <c r="AP19" s="7"/>
      <c r="AQ19" s="8"/>
      <c r="AR19" s="7"/>
      <c r="AS19" s="8"/>
      <c r="AT19" s="9"/>
      <c r="AU19" s="8"/>
      <c r="AV19" s="7"/>
      <c r="AW19" s="8"/>
      <c r="AX19" s="7"/>
      <c r="AY19" s="8"/>
      <c r="AZ19" s="7"/>
      <c r="BA19" s="8"/>
      <c r="BB19" s="9"/>
      <c r="BC19" s="8"/>
      <c r="BD19" s="7"/>
      <c r="BE19" s="8"/>
      <c r="BF19" s="7"/>
      <c r="BG19" s="8"/>
      <c r="BH19" s="7"/>
      <c r="BI19" s="8"/>
      <c r="BJ19" s="9"/>
      <c r="BK19" s="8"/>
      <c r="BL19" s="7"/>
      <c r="BM19" s="8"/>
      <c r="BN19" s="7"/>
      <c r="BO19" s="8"/>
      <c r="BP19" s="7"/>
      <c r="BQ19" s="8"/>
      <c r="BR19" s="9"/>
      <c r="BS19" s="8"/>
      <c r="BT19" s="7"/>
      <c r="BU19" s="8"/>
      <c r="BV19" s="7"/>
      <c r="BW19" s="8"/>
      <c r="BX19" s="7"/>
      <c r="BY19" s="8"/>
      <c r="BZ19" s="9"/>
      <c r="CA19" s="8"/>
      <c r="CB19" s="7"/>
      <c r="CC19" s="8"/>
      <c r="CD19" s="7"/>
      <c r="CE19" s="8"/>
      <c r="CF19" s="7"/>
      <c r="CG19" s="8"/>
      <c r="CH19" s="9"/>
      <c r="CI19" s="8"/>
      <c r="CJ19" s="7">
        <f>ROUND(H19+P19+X19+AF19+AN19+AV19+BD19+BL19+BT19+CB19,5)</f>
        <v>4625</v>
      </c>
      <c r="CK19" s="8"/>
      <c r="CL19" s="37">
        <v>3125</v>
      </c>
      <c r="CM19" s="8"/>
      <c r="CN19" s="7">
        <f>ROUND((CJ19-CL19),5)</f>
        <v>1500</v>
      </c>
      <c r="CO19" s="8"/>
      <c r="CP19" s="9">
        <f>ROUND(IF(CL19=0, IF(CJ19=0, 0, 1), CJ19/CL19),5)</f>
        <v>1.48</v>
      </c>
      <c r="CQ19" s="76">
        <v>4500</v>
      </c>
    </row>
    <row r="20" spans="1:95" x14ac:dyDescent="0.3">
      <c r="A20" s="2"/>
      <c r="B20" s="2"/>
      <c r="C20" s="2"/>
      <c r="D20" s="2"/>
      <c r="E20" s="2"/>
      <c r="F20" s="2" t="s">
        <v>32</v>
      </c>
      <c r="G20" s="2"/>
      <c r="H20" s="7"/>
      <c r="I20" s="8"/>
      <c r="J20" s="7"/>
      <c r="K20" s="8"/>
      <c r="L20" s="7"/>
      <c r="M20" s="8"/>
      <c r="N20" s="9"/>
      <c r="O20" s="8"/>
      <c r="P20" s="7">
        <v>270.10000000000002</v>
      </c>
      <c r="Q20" s="8"/>
      <c r="R20" s="7"/>
      <c r="S20" s="8"/>
      <c r="T20" s="7">
        <f>ROUND((P20-R20),5)</f>
        <v>270.10000000000002</v>
      </c>
      <c r="U20" s="8"/>
      <c r="V20" s="9">
        <f>ROUND(IF(R20=0, IF(P20=0, 0, 1), P20/R20),5)</f>
        <v>1</v>
      </c>
      <c r="W20" s="8"/>
      <c r="X20" s="7"/>
      <c r="Y20" s="8"/>
      <c r="Z20" s="7"/>
      <c r="AA20" s="8"/>
      <c r="AB20" s="7"/>
      <c r="AC20" s="8"/>
      <c r="AD20" s="9"/>
      <c r="AE20" s="8"/>
      <c r="AF20" s="7"/>
      <c r="AG20" s="8"/>
      <c r="AH20" s="7"/>
      <c r="AI20" s="8"/>
      <c r="AJ20" s="7"/>
      <c r="AK20" s="8"/>
      <c r="AL20" s="9"/>
      <c r="AM20" s="8"/>
      <c r="AN20" s="7">
        <v>3153.68</v>
      </c>
      <c r="AO20" s="8"/>
      <c r="AP20" s="7"/>
      <c r="AQ20" s="8"/>
      <c r="AR20" s="7">
        <f>ROUND((AN20-AP20),5)</f>
        <v>3153.68</v>
      </c>
      <c r="AS20" s="8"/>
      <c r="AT20" s="9">
        <f>ROUND(IF(AP20=0, IF(AN20=0, 0, 1), AN20/AP20),5)</f>
        <v>1</v>
      </c>
      <c r="AU20" s="8"/>
      <c r="AV20" s="7">
        <v>3970.87</v>
      </c>
      <c r="AW20" s="8"/>
      <c r="AX20" s="7"/>
      <c r="AY20" s="8"/>
      <c r="AZ20" s="7">
        <f>ROUND((AV20-AX20),5)</f>
        <v>3970.87</v>
      </c>
      <c r="BA20" s="8"/>
      <c r="BB20" s="9">
        <f>ROUND(IF(AX20=0, IF(AV20=0, 0, 1), AV20/AX20),5)</f>
        <v>1</v>
      </c>
      <c r="BC20" s="8"/>
      <c r="BD20" s="7">
        <v>10092.16</v>
      </c>
      <c r="BE20" s="8"/>
      <c r="BF20" s="7"/>
      <c r="BG20" s="8"/>
      <c r="BH20" s="7">
        <f>ROUND((BD20-BF20),5)</f>
        <v>10092.16</v>
      </c>
      <c r="BI20" s="8"/>
      <c r="BJ20" s="9">
        <f>ROUND(IF(BF20=0, IF(BD20=0, 0, 1), BD20/BF20),5)</f>
        <v>1</v>
      </c>
      <c r="BK20" s="8"/>
      <c r="BL20" s="7">
        <v>337.74</v>
      </c>
      <c r="BM20" s="8"/>
      <c r="BN20" s="7"/>
      <c r="BO20" s="8"/>
      <c r="BP20" s="7">
        <f>ROUND((BL20-BN20),5)</f>
        <v>337.74</v>
      </c>
      <c r="BQ20" s="8"/>
      <c r="BR20" s="9">
        <f>ROUND(IF(BN20=0, IF(BL20=0, 0, 1), BL20/BN20),5)</f>
        <v>1</v>
      </c>
      <c r="BS20" s="8"/>
      <c r="BT20" s="7">
        <v>733.5</v>
      </c>
      <c r="BU20" s="8"/>
      <c r="BV20" s="7"/>
      <c r="BW20" s="8"/>
      <c r="BX20" s="7">
        <f>ROUND((BT20-BV20),5)</f>
        <v>733.5</v>
      </c>
      <c r="BY20" s="8"/>
      <c r="BZ20" s="9">
        <f>ROUND(IF(BV20=0, IF(BT20=0, 0, 1), BT20/BV20),5)</f>
        <v>1</v>
      </c>
      <c r="CA20" s="8"/>
      <c r="CB20" s="7"/>
      <c r="CC20" s="8"/>
      <c r="CD20" s="7"/>
      <c r="CE20" s="8"/>
      <c r="CF20" s="7"/>
      <c r="CG20" s="8"/>
      <c r="CH20" s="9"/>
      <c r="CI20" s="8"/>
      <c r="CJ20" s="7">
        <f>ROUND(H20+P20+X20+AF20+AN20+AV20+BD20+BL20+BT20+CB20,5)</f>
        <v>18558.05</v>
      </c>
      <c r="CK20" s="8"/>
      <c r="CL20" s="7"/>
      <c r="CM20" s="8"/>
      <c r="CN20" s="7">
        <f>ROUND((CJ20-CL20),5)</f>
        <v>18558.05</v>
      </c>
      <c r="CO20" s="8"/>
      <c r="CP20" s="9">
        <f>ROUND(IF(CL20=0, IF(CJ20=0, 0, 1), CJ20/CL20),5)</f>
        <v>1</v>
      </c>
      <c r="CQ20" s="76">
        <v>18500</v>
      </c>
    </row>
    <row r="21" spans="1:95" x14ac:dyDescent="0.3">
      <c r="A21" s="2"/>
      <c r="B21" s="2"/>
      <c r="C21" s="2"/>
      <c r="D21" s="2"/>
      <c r="E21" s="2"/>
      <c r="F21" s="2" t="s">
        <v>33</v>
      </c>
      <c r="G21" s="2"/>
      <c r="H21" s="7"/>
      <c r="I21" s="8"/>
      <c r="J21" s="7"/>
      <c r="K21" s="8"/>
      <c r="L21" s="7"/>
      <c r="M21" s="8"/>
      <c r="N21" s="9"/>
      <c r="O21" s="8"/>
      <c r="P21" s="7"/>
      <c r="Q21" s="8"/>
      <c r="R21" s="7"/>
      <c r="S21" s="8"/>
      <c r="T21" s="7"/>
      <c r="U21" s="8"/>
      <c r="V21" s="9"/>
      <c r="W21" s="8"/>
      <c r="X21" s="7"/>
      <c r="Y21" s="8"/>
      <c r="Z21" s="7"/>
      <c r="AA21" s="8"/>
      <c r="AB21" s="7"/>
      <c r="AC21" s="8"/>
      <c r="AD21" s="9"/>
      <c r="AE21" s="8"/>
      <c r="AF21" s="7"/>
      <c r="AG21" s="8"/>
      <c r="AH21" s="7"/>
      <c r="AI21" s="8"/>
      <c r="AJ21" s="7"/>
      <c r="AK21" s="8"/>
      <c r="AL21" s="9"/>
      <c r="AM21" s="8"/>
      <c r="AN21" s="7"/>
      <c r="AO21" s="8"/>
      <c r="AP21" s="7"/>
      <c r="AQ21" s="8"/>
      <c r="AR21" s="7"/>
      <c r="AS21" s="8"/>
      <c r="AT21" s="9"/>
      <c r="AU21" s="8"/>
      <c r="AV21" s="7"/>
      <c r="AW21" s="8"/>
      <c r="AX21" s="7"/>
      <c r="AY21" s="8"/>
      <c r="AZ21" s="7"/>
      <c r="BA21" s="8"/>
      <c r="BB21" s="9"/>
      <c r="BC21" s="8"/>
      <c r="BD21" s="7"/>
      <c r="BE21" s="8"/>
      <c r="BF21" s="7"/>
      <c r="BG21" s="8"/>
      <c r="BH21" s="7"/>
      <c r="BI21" s="8"/>
      <c r="BJ21" s="9"/>
      <c r="BK21" s="8"/>
      <c r="BL21" s="7"/>
      <c r="BM21" s="8"/>
      <c r="BN21" s="7"/>
      <c r="BO21" s="8"/>
      <c r="BP21" s="7"/>
      <c r="BQ21" s="8"/>
      <c r="BR21" s="9"/>
      <c r="BS21" s="8"/>
      <c r="BT21" s="7"/>
      <c r="BU21" s="8"/>
      <c r="BV21" s="7"/>
      <c r="BW21" s="8"/>
      <c r="BX21" s="7"/>
      <c r="BY21" s="8"/>
      <c r="BZ21" s="9"/>
      <c r="CA21" s="8"/>
      <c r="CB21" s="7"/>
      <c r="CC21" s="8"/>
      <c r="CD21" s="7"/>
      <c r="CE21" s="8"/>
      <c r="CF21" s="7"/>
      <c r="CG21" s="8"/>
      <c r="CH21" s="9"/>
      <c r="CI21" s="8"/>
      <c r="CJ21" s="7"/>
      <c r="CK21" s="8"/>
      <c r="CL21" s="7"/>
      <c r="CM21" s="8"/>
      <c r="CN21" s="7"/>
      <c r="CO21" s="8"/>
      <c r="CP21" s="9"/>
      <c r="CQ21" s="76"/>
    </row>
    <row r="22" spans="1:95" ht="15" thickBot="1" x14ac:dyDescent="0.35">
      <c r="A22" s="2"/>
      <c r="B22" s="2"/>
      <c r="C22" s="2"/>
      <c r="D22" s="2"/>
      <c r="E22" s="2"/>
      <c r="F22" s="2" t="s">
        <v>34</v>
      </c>
      <c r="G22" s="2"/>
      <c r="H22" s="10"/>
      <c r="I22" s="8"/>
      <c r="J22" s="10"/>
      <c r="K22" s="8"/>
      <c r="L22" s="10"/>
      <c r="M22" s="8"/>
      <c r="N22" s="11"/>
      <c r="O22" s="8"/>
      <c r="P22" s="10"/>
      <c r="Q22" s="8"/>
      <c r="R22" s="10"/>
      <c r="S22" s="8"/>
      <c r="T22" s="10"/>
      <c r="U22" s="8"/>
      <c r="V22" s="11"/>
      <c r="W22" s="8"/>
      <c r="X22" s="10"/>
      <c r="Y22" s="8"/>
      <c r="Z22" s="10"/>
      <c r="AA22" s="8"/>
      <c r="AB22" s="10"/>
      <c r="AC22" s="8"/>
      <c r="AD22" s="11"/>
      <c r="AE22" s="8"/>
      <c r="AF22" s="10"/>
      <c r="AG22" s="8"/>
      <c r="AH22" s="10"/>
      <c r="AI22" s="8"/>
      <c r="AJ22" s="10"/>
      <c r="AK22" s="8"/>
      <c r="AL22" s="11"/>
      <c r="AM22" s="8"/>
      <c r="AN22" s="10"/>
      <c r="AO22" s="8"/>
      <c r="AP22" s="10"/>
      <c r="AQ22" s="8"/>
      <c r="AR22" s="10"/>
      <c r="AS22" s="8"/>
      <c r="AT22" s="11"/>
      <c r="AU22" s="8"/>
      <c r="AV22" s="10"/>
      <c r="AW22" s="8"/>
      <c r="AX22" s="10"/>
      <c r="AY22" s="8"/>
      <c r="AZ22" s="10"/>
      <c r="BA22" s="8"/>
      <c r="BB22" s="11"/>
      <c r="BC22" s="8"/>
      <c r="BD22" s="10"/>
      <c r="BE22" s="8"/>
      <c r="BF22" s="10"/>
      <c r="BG22" s="8"/>
      <c r="BH22" s="10"/>
      <c r="BI22" s="8"/>
      <c r="BJ22" s="11"/>
      <c r="BK22" s="8"/>
      <c r="BL22" s="10"/>
      <c r="BM22" s="8"/>
      <c r="BN22" s="10"/>
      <c r="BO22" s="8"/>
      <c r="BP22" s="10"/>
      <c r="BQ22" s="8"/>
      <c r="BR22" s="11"/>
      <c r="BS22" s="8"/>
      <c r="BT22" s="10"/>
      <c r="BU22" s="8"/>
      <c r="BV22" s="10"/>
      <c r="BW22" s="8"/>
      <c r="BX22" s="10"/>
      <c r="BY22" s="8"/>
      <c r="BZ22" s="11"/>
      <c r="CA22" s="8"/>
      <c r="CB22" s="10"/>
      <c r="CC22" s="8"/>
      <c r="CD22" s="10"/>
      <c r="CE22" s="8"/>
      <c r="CF22" s="10"/>
      <c r="CG22" s="8"/>
      <c r="CH22" s="11"/>
      <c r="CI22" s="8"/>
      <c r="CJ22" s="10"/>
      <c r="CK22" s="8"/>
      <c r="CL22" s="10"/>
      <c r="CM22" s="8"/>
      <c r="CN22" s="10"/>
      <c r="CO22" s="8"/>
      <c r="CP22" s="11"/>
      <c r="CQ22" s="10"/>
    </row>
    <row r="23" spans="1:95" x14ac:dyDescent="0.3">
      <c r="A23" s="2"/>
      <c r="B23" s="2"/>
      <c r="C23" s="2"/>
      <c r="D23" s="2"/>
      <c r="E23" s="2" t="s">
        <v>35</v>
      </c>
      <c r="F23" s="2"/>
      <c r="G23" s="2"/>
      <c r="H23" s="7">
        <f>ROUND(SUM(H11:H22),5)</f>
        <v>9357.5300000000007</v>
      </c>
      <c r="I23" s="8"/>
      <c r="J23" s="7">
        <f>ROUND(SUM(J11:J22),5)</f>
        <v>4350</v>
      </c>
      <c r="K23" s="8"/>
      <c r="L23" s="7">
        <f>ROUND((H23-J23),5)</f>
        <v>5007.53</v>
      </c>
      <c r="M23" s="8"/>
      <c r="N23" s="9">
        <f>ROUND(IF(J23=0, IF(H23=0, 0, 1), H23/J23),5)</f>
        <v>2.15116</v>
      </c>
      <c r="O23" s="8"/>
      <c r="P23" s="7">
        <f>ROUND(SUM(P11:P22),5)</f>
        <v>24824.46</v>
      </c>
      <c r="Q23" s="8"/>
      <c r="R23" s="7">
        <f>ROUND(SUM(R11:R22),5)</f>
        <v>14440</v>
      </c>
      <c r="S23" s="8"/>
      <c r="T23" s="7">
        <f>ROUND((P23-R23),5)</f>
        <v>10384.459999999999</v>
      </c>
      <c r="U23" s="8"/>
      <c r="V23" s="9">
        <f>ROUND(IF(R23=0, IF(P23=0, 0, 1), P23/R23),5)</f>
        <v>1.71915</v>
      </c>
      <c r="W23" s="8"/>
      <c r="X23" s="7">
        <f>ROUND(SUM(X11:X22),5)</f>
        <v>14735.73</v>
      </c>
      <c r="Y23" s="8"/>
      <c r="Z23" s="7">
        <f>ROUND(SUM(Z11:Z22),5)</f>
        <v>18470</v>
      </c>
      <c r="AA23" s="8"/>
      <c r="AB23" s="7">
        <f>ROUND((X23-Z23),5)</f>
        <v>-3734.27</v>
      </c>
      <c r="AC23" s="8"/>
      <c r="AD23" s="9">
        <f>ROUND(IF(Z23=0, IF(X23=0, 0, 1), X23/Z23),5)</f>
        <v>0.79781999999999997</v>
      </c>
      <c r="AE23" s="8"/>
      <c r="AF23" s="7">
        <f>ROUND(SUM(AF11:AF22),5)</f>
        <v>7139.3</v>
      </c>
      <c r="AG23" s="8"/>
      <c r="AH23" s="7">
        <f>ROUND(SUM(AH11:AH22),5)</f>
        <v>13020</v>
      </c>
      <c r="AI23" s="8"/>
      <c r="AJ23" s="7">
        <f>ROUND((AF23-AH23),5)</f>
        <v>-5880.7</v>
      </c>
      <c r="AK23" s="8"/>
      <c r="AL23" s="9">
        <f>ROUND(IF(AH23=0, IF(AF23=0, 0, 1), AF23/AH23),5)</f>
        <v>0.54832999999999998</v>
      </c>
      <c r="AM23" s="8"/>
      <c r="AN23" s="7">
        <f>ROUND(SUM(AN11:AN22),5)</f>
        <v>23698.18</v>
      </c>
      <c r="AO23" s="8"/>
      <c r="AP23" s="7">
        <f>ROUND(SUM(AP11:AP22),5)</f>
        <v>20600</v>
      </c>
      <c r="AQ23" s="8"/>
      <c r="AR23" s="7">
        <f>ROUND((AN23-AP23),5)</f>
        <v>3098.18</v>
      </c>
      <c r="AS23" s="8"/>
      <c r="AT23" s="9">
        <f>ROUND(IF(AP23=0, IF(AN23=0, 0, 1), AN23/AP23),5)</f>
        <v>1.1504000000000001</v>
      </c>
      <c r="AU23" s="8"/>
      <c r="AV23" s="7">
        <f>ROUND(SUM(AV11:AV22),5)</f>
        <v>21389.200000000001</v>
      </c>
      <c r="AW23" s="8"/>
      <c r="AX23" s="7">
        <f>ROUND(SUM(AX11:AX22),5)</f>
        <v>13900</v>
      </c>
      <c r="AY23" s="8"/>
      <c r="AZ23" s="7">
        <f>ROUND((AV23-AX23),5)</f>
        <v>7489.2</v>
      </c>
      <c r="BA23" s="8"/>
      <c r="BB23" s="9">
        <f>ROUND(IF(AX23=0, IF(AV23=0, 0, 1), AV23/AX23),5)</f>
        <v>1.5387900000000001</v>
      </c>
      <c r="BC23" s="8"/>
      <c r="BD23" s="7">
        <f>ROUND(SUM(BD11:BD22),5)</f>
        <v>22418.44</v>
      </c>
      <c r="BE23" s="8"/>
      <c r="BF23" s="7">
        <f>ROUND(SUM(BF11:BF22),5)</f>
        <v>10150</v>
      </c>
      <c r="BG23" s="8"/>
      <c r="BH23" s="7">
        <f>ROUND((BD23-BF23),5)</f>
        <v>12268.44</v>
      </c>
      <c r="BI23" s="8"/>
      <c r="BJ23" s="9">
        <f>ROUND(IF(BF23=0, IF(BD23=0, 0, 1), BD23/BF23),5)</f>
        <v>2.20871</v>
      </c>
      <c r="BK23" s="8"/>
      <c r="BL23" s="7">
        <f>ROUND(SUM(BL11:BL22),5)</f>
        <v>20704.41</v>
      </c>
      <c r="BM23" s="8"/>
      <c r="BN23" s="7">
        <f>ROUND(SUM(BN11:BN22),5)</f>
        <v>13475</v>
      </c>
      <c r="BO23" s="8"/>
      <c r="BP23" s="7">
        <f>ROUND((BL23-BN23),5)</f>
        <v>7229.41</v>
      </c>
      <c r="BQ23" s="8"/>
      <c r="BR23" s="9">
        <f>ROUND(IF(BN23=0, IF(BL23=0, 0, 1), BL23/BN23),5)</f>
        <v>1.53651</v>
      </c>
      <c r="BS23" s="8"/>
      <c r="BT23" s="7">
        <f>ROUND(SUM(BT11:BT22),5)</f>
        <v>16843.78</v>
      </c>
      <c r="BU23" s="8"/>
      <c r="BV23" s="7">
        <f>ROUND(SUM(BV11:BV22),5)</f>
        <v>11770</v>
      </c>
      <c r="BW23" s="8"/>
      <c r="BX23" s="7">
        <f>ROUND((BT23-BV23),5)</f>
        <v>5073.78</v>
      </c>
      <c r="BY23" s="8"/>
      <c r="BZ23" s="9">
        <f>ROUND(IF(BV23=0, IF(BT23=0, 0, 1), BT23/BV23),5)</f>
        <v>1.4310799999999999</v>
      </c>
      <c r="CA23" s="8"/>
      <c r="CB23" s="7">
        <f>ROUND(SUM(CB11:CB22),5)</f>
        <v>2866.86</v>
      </c>
      <c r="CC23" s="8"/>
      <c r="CD23" s="7">
        <f>ROUND(SUM(CD11:CD22),5)</f>
        <v>1612.89</v>
      </c>
      <c r="CE23" s="8"/>
      <c r="CF23" s="7">
        <f>ROUND((CB23-CD23),5)</f>
        <v>1253.97</v>
      </c>
      <c r="CG23" s="8"/>
      <c r="CH23" s="9">
        <f>ROUND(IF(CD23=0, IF(CB23=0, 0, 1), CB23/CD23),5)</f>
        <v>1.7774700000000001</v>
      </c>
      <c r="CI23" s="8"/>
      <c r="CJ23" s="7">
        <f>ROUND(H23+P23+X23+AF23+AN23+AV23+BD23+BL23+BT23+CB23,5)</f>
        <v>163977.89000000001</v>
      </c>
      <c r="CK23" s="8"/>
      <c r="CL23" s="7">
        <f>SUM(CL12:CL22)</f>
        <v>150125</v>
      </c>
      <c r="CM23" s="8"/>
      <c r="CN23" s="7">
        <f>ROUND((CJ23-CL23),5)</f>
        <v>13852.89</v>
      </c>
      <c r="CO23" s="8"/>
      <c r="CP23" s="9">
        <f>ROUND(IF(CL23=0, IF(CJ23=0, 0, 1), CJ23/CL23),5)</f>
        <v>1.0922799999999999</v>
      </c>
      <c r="CQ23" s="76">
        <f>SUM(CQ12:CQ22)</f>
        <v>162500</v>
      </c>
    </row>
    <row r="24" spans="1:95" ht="28.8" customHeight="1" x14ac:dyDescent="0.3">
      <c r="A24" s="2"/>
      <c r="B24" s="2"/>
      <c r="C24" s="2"/>
      <c r="D24" s="2"/>
      <c r="E24" s="2" t="s">
        <v>36</v>
      </c>
      <c r="F24" s="2"/>
      <c r="G24" s="2"/>
      <c r="H24" s="7"/>
      <c r="I24" s="8"/>
      <c r="J24" s="7"/>
      <c r="K24" s="8"/>
      <c r="L24" s="7"/>
      <c r="M24" s="8"/>
      <c r="N24" s="9"/>
      <c r="O24" s="8"/>
      <c r="P24" s="7"/>
      <c r="Q24" s="8"/>
      <c r="R24" s="7"/>
      <c r="S24" s="8"/>
      <c r="T24" s="7"/>
      <c r="U24" s="8"/>
      <c r="V24" s="9"/>
      <c r="W24" s="8"/>
      <c r="X24" s="7"/>
      <c r="Y24" s="8"/>
      <c r="Z24" s="7"/>
      <c r="AA24" s="8"/>
      <c r="AB24" s="7"/>
      <c r="AC24" s="8"/>
      <c r="AD24" s="9"/>
      <c r="AE24" s="8"/>
      <c r="AF24" s="7"/>
      <c r="AG24" s="8"/>
      <c r="AH24" s="7"/>
      <c r="AI24" s="8"/>
      <c r="AJ24" s="7"/>
      <c r="AK24" s="8"/>
      <c r="AL24" s="9"/>
      <c r="AM24" s="8"/>
      <c r="AN24" s="7"/>
      <c r="AO24" s="8"/>
      <c r="AP24" s="7"/>
      <c r="AQ24" s="8"/>
      <c r="AR24" s="7"/>
      <c r="AS24" s="8"/>
      <c r="AT24" s="9"/>
      <c r="AU24" s="8"/>
      <c r="AV24" s="7"/>
      <c r="AW24" s="8"/>
      <c r="AX24" s="7"/>
      <c r="AY24" s="8"/>
      <c r="AZ24" s="7"/>
      <c r="BA24" s="8"/>
      <c r="BB24" s="9"/>
      <c r="BC24" s="8"/>
      <c r="BD24" s="7"/>
      <c r="BE24" s="8"/>
      <c r="BF24" s="7"/>
      <c r="BG24" s="8"/>
      <c r="BH24" s="7"/>
      <c r="BI24" s="8"/>
      <c r="BJ24" s="9"/>
      <c r="BK24" s="8"/>
      <c r="BL24" s="7"/>
      <c r="BM24" s="8"/>
      <c r="BN24" s="7"/>
      <c r="BO24" s="8"/>
      <c r="BP24" s="7"/>
      <c r="BQ24" s="8"/>
      <c r="BR24" s="9"/>
      <c r="BS24" s="8"/>
      <c r="BT24" s="7"/>
      <c r="BU24" s="8"/>
      <c r="BV24" s="7"/>
      <c r="BW24" s="8"/>
      <c r="BX24" s="7"/>
      <c r="BY24" s="8"/>
      <c r="BZ24" s="9"/>
      <c r="CA24" s="8"/>
      <c r="CB24" s="7"/>
      <c r="CC24" s="8"/>
      <c r="CD24" s="7"/>
      <c r="CE24" s="8"/>
      <c r="CF24" s="7"/>
      <c r="CG24" s="8"/>
      <c r="CH24" s="9"/>
      <c r="CI24" s="8"/>
      <c r="CJ24" s="7"/>
      <c r="CK24" s="8"/>
      <c r="CL24" s="7"/>
      <c r="CM24" s="8"/>
      <c r="CN24" s="7"/>
      <c r="CO24" s="8"/>
      <c r="CP24" s="9"/>
      <c r="CQ24" s="76"/>
    </row>
    <row r="25" spans="1:95" x14ac:dyDescent="0.3">
      <c r="A25" s="2"/>
      <c r="B25" s="2"/>
      <c r="C25" s="2"/>
      <c r="D25" s="2"/>
      <c r="E25" s="2"/>
      <c r="F25" s="2" t="s">
        <v>37</v>
      </c>
      <c r="G25" s="2"/>
      <c r="H25" s="7"/>
      <c r="I25" s="8"/>
      <c r="J25" s="7"/>
      <c r="K25" s="8"/>
      <c r="L25" s="7"/>
      <c r="M25" s="8"/>
      <c r="N25" s="9"/>
      <c r="O25" s="8"/>
      <c r="P25" s="7">
        <v>3921.81</v>
      </c>
      <c r="Q25" s="8"/>
      <c r="R25" s="7">
        <v>3750</v>
      </c>
      <c r="S25" s="8"/>
      <c r="T25" s="7">
        <f>ROUND((P25-R25),5)</f>
        <v>171.81</v>
      </c>
      <c r="U25" s="8"/>
      <c r="V25" s="9">
        <f>ROUND(IF(R25=0, IF(P25=0, 0, 1), P25/R25),5)</f>
        <v>1.04582</v>
      </c>
      <c r="W25" s="8"/>
      <c r="X25" s="7">
        <v>3818.98</v>
      </c>
      <c r="Y25" s="8"/>
      <c r="Z25" s="7"/>
      <c r="AA25" s="8"/>
      <c r="AB25" s="7">
        <f>ROUND((X25-Z25),5)</f>
        <v>3818.98</v>
      </c>
      <c r="AC25" s="8"/>
      <c r="AD25" s="9">
        <f>ROUND(IF(Z25=0, IF(X25=0, 0, 1), X25/Z25),5)</f>
        <v>1</v>
      </c>
      <c r="AE25" s="8"/>
      <c r="AF25" s="7"/>
      <c r="AG25" s="8"/>
      <c r="AH25" s="7"/>
      <c r="AI25" s="8"/>
      <c r="AJ25" s="7"/>
      <c r="AK25" s="8"/>
      <c r="AL25" s="9"/>
      <c r="AM25" s="8"/>
      <c r="AN25" s="7">
        <v>3909.5</v>
      </c>
      <c r="AO25" s="8"/>
      <c r="AP25" s="7">
        <v>3750</v>
      </c>
      <c r="AQ25" s="8"/>
      <c r="AR25" s="7">
        <f>ROUND((AN25-AP25),5)</f>
        <v>159.5</v>
      </c>
      <c r="AS25" s="8"/>
      <c r="AT25" s="9">
        <f>ROUND(IF(AP25=0, IF(AN25=0, 0, 1), AN25/AP25),5)</f>
        <v>1.04253</v>
      </c>
      <c r="AU25" s="8"/>
      <c r="AV25" s="7"/>
      <c r="AW25" s="8"/>
      <c r="AX25" s="7"/>
      <c r="AY25" s="8"/>
      <c r="AZ25" s="7"/>
      <c r="BA25" s="8"/>
      <c r="BB25" s="9"/>
      <c r="BC25" s="8"/>
      <c r="BD25" s="7"/>
      <c r="BE25" s="8"/>
      <c r="BF25" s="7"/>
      <c r="BG25" s="8"/>
      <c r="BH25" s="7"/>
      <c r="BI25" s="8"/>
      <c r="BJ25" s="9"/>
      <c r="BK25" s="8"/>
      <c r="BL25" s="7">
        <v>3906.05</v>
      </c>
      <c r="BM25" s="8"/>
      <c r="BN25" s="7">
        <v>3750</v>
      </c>
      <c r="BO25" s="8"/>
      <c r="BP25" s="7">
        <f>ROUND((BL25-BN25),5)</f>
        <v>156.05000000000001</v>
      </c>
      <c r="BQ25" s="8"/>
      <c r="BR25" s="9">
        <f>ROUND(IF(BN25=0, IF(BL25=0, 0, 1), BL25/BN25),5)</f>
        <v>1.0416099999999999</v>
      </c>
      <c r="BS25" s="8"/>
      <c r="BT25" s="7"/>
      <c r="BU25" s="8"/>
      <c r="BV25" s="7"/>
      <c r="BW25" s="8"/>
      <c r="BX25" s="7"/>
      <c r="BY25" s="8"/>
      <c r="BZ25" s="9"/>
      <c r="CA25" s="8"/>
      <c r="CB25" s="7"/>
      <c r="CC25" s="8"/>
      <c r="CD25" s="7"/>
      <c r="CE25" s="8"/>
      <c r="CF25" s="7"/>
      <c r="CG25" s="8"/>
      <c r="CH25" s="9"/>
      <c r="CI25" s="8"/>
      <c r="CJ25" s="7">
        <f>ROUND(H25+P25+X25+AF25+AN25+AV25+BD25+BL25+BT25+CB25,5)</f>
        <v>15556.34</v>
      </c>
      <c r="CK25" s="8"/>
      <c r="CL25" s="7">
        <v>15000</v>
      </c>
      <c r="CM25" s="8"/>
      <c r="CN25" s="7">
        <f>ROUND((CJ25-CL25),5)</f>
        <v>556.34</v>
      </c>
      <c r="CO25" s="8"/>
      <c r="CP25" s="9">
        <f>ROUND(IF(CL25=0, IF(CJ25=0, 0, 1), CJ25/CL25),5)</f>
        <v>1.0370900000000001</v>
      </c>
      <c r="CQ25" s="76">
        <v>15500</v>
      </c>
    </row>
    <row r="26" spans="1:95" ht="15" thickBot="1" x14ac:dyDescent="0.35">
      <c r="A26" s="2"/>
      <c r="B26" s="2"/>
      <c r="C26" s="2"/>
      <c r="D26" s="2"/>
      <c r="E26" s="2"/>
      <c r="F26" s="2" t="s">
        <v>38</v>
      </c>
      <c r="G26" s="2"/>
      <c r="H26" s="10"/>
      <c r="I26" s="8"/>
      <c r="J26" s="10"/>
      <c r="K26" s="8"/>
      <c r="L26" s="10"/>
      <c r="M26" s="8"/>
      <c r="N26" s="11"/>
      <c r="O26" s="8"/>
      <c r="P26" s="10"/>
      <c r="Q26" s="8"/>
      <c r="R26" s="10"/>
      <c r="S26" s="8"/>
      <c r="T26" s="10"/>
      <c r="U26" s="8"/>
      <c r="V26" s="11"/>
      <c r="W26" s="8"/>
      <c r="X26" s="10"/>
      <c r="Y26" s="8"/>
      <c r="Z26" s="10"/>
      <c r="AA26" s="8"/>
      <c r="AB26" s="10"/>
      <c r="AC26" s="8"/>
      <c r="AD26" s="11"/>
      <c r="AE26" s="8"/>
      <c r="AF26" s="10"/>
      <c r="AG26" s="8"/>
      <c r="AH26" s="10"/>
      <c r="AI26" s="8"/>
      <c r="AJ26" s="10"/>
      <c r="AK26" s="8"/>
      <c r="AL26" s="11"/>
      <c r="AM26" s="8"/>
      <c r="AN26" s="10"/>
      <c r="AO26" s="8"/>
      <c r="AP26" s="10"/>
      <c r="AQ26" s="8"/>
      <c r="AR26" s="10"/>
      <c r="AS26" s="8"/>
      <c r="AT26" s="11"/>
      <c r="AU26" s="8"/>
      <c r="AV26" s="10"/>
      <c r="AW26" s="8"/>
      <c r="AX26" s="10"/>
      <c r="AY26" s="8"/>
      <c r="AZ26" s="10"/>
      <c r="BA26" s="8"/>
      <c r="BB26" s="11"/>
      <c r="BC26" s="8"/>
      <c r="BD26" s="10"/>
      <c r="BE26" s="8"/>
      <c r="BF26" s="10"/>
      <c r="BG26" s="8"/>
      <c r="BH26" s="10"/>
      <c r="BI26" s="8"/>
      <c r="BJ26" s="11"/>
      <c r="BK26" s="8"/>
      <c r="BL26" s="10"/>
      <c r="BM26" s="8"/>
      <c r="BN26" s="10"/>
      <c r="BO26" s="8"/>
      <c r="BP26" s="10"/>
      <c r="BQ26" s="8"/>
      <c r="BR26" s="11"/>
      <c r="BS26" s="8"/>
      <c r="BT26" s="10"/>
      <c r="BU26" s="8"/>
      <c r="BV26" s="10"/>
      <c r="BW26" s="8"/>
      <c r="BX26" s="10"/>
      <c r="BY26" s="8"/>
      <c r="BZ26" s="11"/>
      <c r="CA26" s="8"/>
      <c r="CB26" s="10"/>
      <c r="CC26" s="8"/>
      <c r="CD26" s="10"/>
      <c r="CE26" s="8"/>
      <c r="CF26" s="10"/>
      <c r="CG26" s="8"/>
      <c r="CH26" s="11"/>
      <c r="CI26" s="8"/>
      <c r="CJ26" s="10"/>
      <c r="CK26" s="8"/>
      <c r="CL26" s="10"/>
      <c r="CM26" s="8"/>
      <c r="CN26" s="10"/>
      <c r="CO26" s="8"/>
      <c r="CP26" s="11"/>
      <c r="CQ26" s="10"/>
    </row>
    <row r="27" spans="1:95" x14ac:dyDescent="0.3">
      <c r="A27" s="2"/>
      <c r="B27" s="2"/>
      <c r="C27" s="2"/>
      <c r="D27" s="2"/>
      <c r="E27" s="2" t="s">
        <v>39</v>
      </c>
      <c r="F27" s="2"/>
      <c r="G27" s="2"/>
      <c r="H27" s="7"/>
      <c r="I27" s="8"/>
      <c r="J27" s="7"/>
      <c r="K27" s="8"/>
      <c r="L27" s="7"/>
      <c r="M27" s="8"/>
      <c r="N27" s="9"/>
      <c r="O27" s="8"/>
      <c r="P27" s="7">
        <f>ROUND(SUM(P24:P26),5)</f>
        <v>3921.81</v>
      </c>
      <c r="Q27" s="8"/>
      <c r="R27" s="7">
        <f>ROUND(SUM(R24:R26),5)</f>
        <v>3750</v>
      </c>
      <c r="S27" s="8"/>
      <c r="T27" s="7">
        <f>ROUND((P27-R27),5)</f>
        <v>171.81</v>
      </c>
      <c r="U27" s="8"/>
      <c r="V27" s="9">
        <f>ROUND(IF(R27=0, IF(P27=0, 0, 1), P27/R27),5)</f>
        <v>1.04582</v>
      </c>
      <c r="W27" s="8"/>
      <c r="X27" s="7">
        <f>ROUND(SUM(X24:X26),5)</f>
        <v>3818.98</v>
      </c>
      <c r="Y27" s="8"/>
      <c r="Z27" s="7"/>
      <c r="AA27" s="8"/>
      <c r="AB27" s="7">
        <f>ROUND((X27-Z27),5)</f>
        <v>3818.98</v>
      </c>
      <c r="AC27" s="8"/>
      <c r="AD27" s="9">
        <f>ROUND(IF(Z27=0, IF(X27=0, 0, 1), X27/Z27),5)</f>
        <v>1</v>
      </c>
      <c r="AE27" s="8"/>
      <c r="AF27" s="7"/>
      <c r="AG27" s="8"/>
      <c r="AH27" s="7"/>
      <c r="AI27" s="8"/>
      <c r="AJ27" s="7"/>
      <c r="AK27" s="8"/>
      <c r="AL27" s="9"/>
      <c r="AM27" s="8"/>
      <c r="AN27" s="7">
        <f>ROUND(SUM(AN24:AN26),5)</f>
        <v>3909.5</v>
      </c>
      <c r="AO27" s="8"/>
      <c r="AP27" s="7">
        <f>ROUND(SUM(AP24:AP26),5)</f>
        <v>3750</v>
      </c>
      <c r="AQ27" s="8"/>
      <c r="AR27" s="7">
        <f>ROUND((AN27-AP27),5)</f>
        <v>159.5</v>
      </c>
      <c r="AS27" s="8"/>
      <c r="AT27" s="9">
        <f>ROUND(IF(AP27=0, IF(AN27=0, 0, 1), AN27/AP27),5)</f>
        <v>1.04253</v>
      </c>
      <c r="AU27" s="8"/>
      <c r="AV27" s="7"/>
      <c r="AW27" s="8"/>
      <c r="AX27" s="7"/>
      <c r="AY27" s="8"/>
      <c r="AZ27" s="7"/>
      <c r="BA27" s="8"/>
      <c r="BB27" s="9"/>
      <c r="BC27" s="8"/>
      <c r="BD27" s="7"/>
      <c r="BE27" s="8"/>
      <c r="BF27" s="7"/>
      <c r="BG27" s="8"/>
      <c r="BH27" s="7"/>
      <c r="BI27" s="8"/>
      <c r="BJ27" s="9"/>
      <c r="BK27" s="8"/>
      <c r="BL27" s="7">
        <f>ROUND(SUM(BL24:BL26),5)</f>
        <v>3906.05</v>
      </c>
      <c r="BM27" s="8"/>
      <c r="BN27" s="7">
        <f>ROUND(SUM(BN24:BN26),5)</f>
        <v>3750</v>
      </c>
      <c r="BO27" s="8"/>
      <c r="BP27" s="7">
        <f>ROUND((BL27-BN27),5)</f>
        <v>156.05000000000001</v>
      </c>
      <c r="BQ27" s="8"/>
      <c r="BR27" s="9">
        <f>ROUND(IF(BN27=0, IF(BL27=0, 0, 1), BL27/BN27),5)</f>
        <v>1.0416099999999999</v>
      </c>
      <c r="BS27" s="8"/>
      <c r="BT27" s="7"/>
      <c r="BU27" s="8"/>
      <c r="BV27" s="7"/>
      <c r="BW27" s="8"/>
      <c r="BX27" s="7"/>
      <c r="BY27" s="8"/>
      <c r="BZ27" s="9"/>
      <c r="CA27" s="8"/>
      <c r="CB27" s="7"/>
      <c r="CC27" s="8"/>
      <c r="CD27" s="7"/>
      <c r="CE27" s="8"/>
      <c r="CF27" s="7"/>
      <c r="CG27" s="8"/>
      <c r="CH27" s="9"/>
      <c r="CI27" s="8"/>
      <c r="CJ27" s="7">
        <f>ROUND(H27+P27+X27+AF27+AN27+AV27+BD27+BL27+BT27+CB27,5)</f>
        <v>15556.34</v>
      </c>
      <c r="CK27" s="8"/>
      <c r="CL27" s="7">
        <f>CL25+CL26</f>
        <v>15000</v>
      </c>
      <c r="CM27" s="8"/>
      <c r="CN27" s="7">
        <f>ROUND((CJ27-CL27),5)</f>
        <v>556.34</v>
      </c>
      <c r="CO27" s="8"/>
      <c r="CP27" s="9">
        <f>ROUND(IF(CL27=0, IF(CJ27=0, 0, 1), CJ27/CL27),5)</f>
        <v>1.0370900000000001</v>
      </c>
      <c r="CQ27" s="76">
        <f>CQ25+CQ26</f>
        <v>15500</v>
      </c>
    </row>
    <row r="28" spans="1:95" ht="28.8" customHeight="1" x14ac:dyDescent="0.3">
      <c r="A28" s="2"/>
      <c r="B28" s="2"/>
      <c r="C28" s="2"/>
      <c r="D28" s="2"/>
      <c r="E28" s="2" t="s">
        <v>40</v>
      </c>
      <c r="F28" s="2"/>
      <c r="G28" s="2"/>
      <c r="H28" s="7"/>
      <c r="I28" s="8"/>
      <c r="J28" s="7"/>
      <c r="K28" s="8"/>
      <c r="L28" s="7"/>
      <c r="M28" s="8"/>
      <c r="N28" s="9"/>
      <c r="O28" s="8"/>
      <c r="P28" s="7">
        <v>300</v>
      </c>
      <c r="Q28" s="8"/>
      <c r="R28" s="7"/>
      <c r="S28" s="8"/>
      <c r="T28" s="7">
        <f>ROUND((P28-R28),5)</f>
        <v>300</v>
      </c>
      <c r="U28" s="8"/>
      <c r="V28" s="9">
        <f>ROUND(IF(R28=0, IF(P28=0, 0, 1), P28/R28),5)</f>
        <v>1</v>
      </c>
      <c r="W28" s="8"/>
      <c r="X28" s="7"/>
      <c r="Y28" s="8"/>
      <c r="Z28" s="7">
        <v>100</v>
      </c>
      <c r="AA28" s="8"/>
      <c r="AB28" s="7">
        <f>ROUND((X28-Z28),5)</f>
        <v>-100</v>
      </c>
      <c r="AC28" s="8"/>
      <c r="AD28" s="9"/>
      <c r="AE28" s="8"/>
      <c r="AF28" s="7"/>
      <c r="AG28" s="8"/>
      <c r="AH28" s="7">
        <v>500</v>
      </c>
      <c r="AI28" s="8"/>
      <c r="AJ28" s="7">
        <f>ROUND((AF28-AH28),5)</f>
        <v>-500</v>
      </c>
      <c r="AK28" s="8"/>
      <c r="AL28" s="9"/>
      <c r="AM28" s="8"/>
      <c r="AN28" s="7"/>
      <c r="AO28" s="8"/>
      <c r="AP28" s="7">
        <v>500</v>
      </c>
      <c r="AQ28" s="8"/>
      <c r="AR28" s="7">
        <f>ROUND((AN28-AP28),5)</f>
        <v>-500</v>
      </c>
      <c r="AS28" s="8"/>
      <c r="AT28" s="9"/>
      <c r="AU28" s="8"/>
      <c r="AV28" s="7"/>
      <c r="AW28" s="8"/>
      <c r="AX28" s="7">
        <v>500</v>
      </c>
      <c r="AY28" s="8"/>
      <c r="AZ28" s="7">
        <f>ROUND((AV28-AX28),5)</f>
        <v>-500</v>
      </c>
      <c r="BA28" s="8"/>
      <c r="BB28" s="9"/>
      <c r="BC28" s="8"/>
      <c r="BD28" s="7"/>
      <c r="BE28" s="8"/>
      <c r="BF28" s="7">
        <v>500</v>
      </c>
      <c r="BG28" s="8"/>
      <c r="BH28" s="7">
        <f>ROUND((BD28-BF28),5)</f>
        <v>-500</v>
      </c>
      <c r="BI28" s="8"/>
      <c r="BJ28" s="9"/>
      <c r="BK28" s="8"/>
      <c r="BL28" s="7">
        <v>125</v>
      </c>
      <c r="BM28" s="8"/>
      <c r="BN28" s="7">
        <v>500</v>
      </c>
      <c r="BO28" s="8"/>
      <c r="BP28" s="7">
        <f>ROUND((BL28-BN28),5)</f>
        <v>-375</v>
      </c>
      <c r="BQ28" s="8"/>
      <c r="BR28" s="9">
        <f>ROUND(IF(BN28=0, IF(BL28=0, 0, 1), BL28/BN28),5)</f>
        <v>0.25</v>
      </c>
      <c r="BS28" s="8"/>
      <c r="BT28" s="7">
        <v>125</v>
      </c>
      <c r="BU28" s="8"/>
      <c r="BV28" s="7">
        <v>500</v>
      </c>
      <c r="BW28" s="8"/>
      <c r="BX28" s="7">
        <f>ROUND((BT28-BV28),5)</f>
        <v>-375</v>
      </c>
      <c r="BY28" s="8"/>
      <c r="BZ28" s="9">
        <f>ROUND(IF(BV28=0, IF(BT28=0, 0, 1), BT28/BV28),5)</f>
        <v>0.25</v>
      </c>
      <c r="CA28" s="8"/>
      <c r="CB28" s="7"/>
      <c r="CC28" s="8"/>
      <c r="CD28" s="7">
        <v>64.52</v>
      </c>
      <c r="CE28" s="8"/>
      <c r="CF28" s="7">
        <f>ROUND((CB28-CD28),5)</f>
        <v>-64.52</v>
      </c>
      <c r="CG28" s="8"/>
      <c r="CH28" s="9"/>
      <c r="CI28" s="8"/>
      <c r="CJ28" s="7">
        <f>ROUND(H28+P28+X28+AF28+AN28+AV28+BD28+BL28+BT28+CB28,5)</f>
        <v>550</v>
      </c>
      <c r="CK28" s="8"/>
      <c r="CL28" s="7">
        <v>3600</v>
      </c>
      <c r="CM28" s="8"/>
      <c r="CN28" s="7">
        <f>ROUND((CJ28-CL28),5)</f>
        <v>-3050</v>
      </c>
      <c r="CO28" s="8"/>
      <c r="CP28" s="9">
        <f>ROUND(IF(CL28=0, IF(CJ28=0, 0, 1), CJ28/CL28),5)</f>
        <v>0.15278</v>
      </c>
      <c r="CQ28" s="76">
        <v>500</v>
      </c>
    </row>
    <row r="29" spans="1:95" x14ac:dyDescent="0.3">
      <c r="A29" s="2"/>
      <c r="B29" s="2"/>
      <c r="C29" s="2"/>
      <c r="D29" s="2"/>
      <c r="E29" s="2" t="s">
        <v>41</v>
      </c>
      <c r="F29" s="2"/>
      <c r="G29" s="2"/>
      <c r="H29" s="7"/>
      <c r="I29" s="8"/>
      <c r="J29" s="7"/>
      <c r="K29" s="8"/>
      <c r="L29" s="7"/>
      <c r="M29" s="8"/>
      <c r="N29" s="9"/>
      <c r="O29" s="8"/>
      <c r="P29" s="7"/>
      <c r="Q29" s="8"/>
      <c r="R29" s="7"/>
      <c r="S29" s="8"/>
      <c r="T29" s="7"/>
      <c r="U29" s="8"/>
      <c r="V29" s="9"/>
      <c r="W29" s="8"/>
      <c r="X29" s="7"/>
      <c r="Y29" s="8"/>
      <c r="Z29" s="7"/>
      <c r="AA29" s="8"/>
      <c r="AB29" s="7"/>
      <c r="AC29" s="8"/>
      <c r="AD29" s="9"/>
      <c r="AE29" s="8"/>
      <c r="AF29" s="7"/>
      <c r="AG29" s="8"/>
      <c r="AH29" s="7"/>
      <c r="AI29" s="8"/>
      <c r="AJ29" s="7"/>
      <c r="AK29" s="8"/>
      <c r="AL29" s="9"/>
      <c r="AM29" s="8"/>
      <c r="AN29" s="7"/>
      <c r="AO29" s="8"/>
      <c r="AP29" s="7"/>
      <c r="AQ29" s="8"/>
      <c r="AR29" s="7"/>
      <c r="AS29" s="8"/>
      <c r="AT29" s="9"/>
      <c r="AU29" s="8"/>
      <c r="AV29" s="7"/>
      <c r="AW29" s="8"/>
      <c r="AX29" s="7"/>
      <c r="AY29" s="8"/>
      <c r="AZ29" s="7"/>
      <c r="BA29" s="8"/>
      <c r="BB29" s="9"/>
      <c r="BC29" s="8"/>
      <c r="BD29" s="7"/>
      <c r="BE29" s="8"/>
      <c r="BF29" s="7"/>
      <c r="BG29" s="8"/>
      <c r="BH29" s="7"/>
      <c r="BI29" s="8"/>
      <c r="BJ29" s="9"/>
      <c r="BK29" s="8"/>
      <c r="BL29" s="7"/>
      <c r="BM29" s="8"/>
      <c r="BN29" s="7"/>
      <c r="BO29" s="8"/>
      <c r="BP29" s="7"/>
      <c r="BQ29" s="8"/>
      <c r="BR29" s="9"/>
      <c r="BS29" s="8"/>
      <c r="BT29" s="7"/>
      <c r="BU29" s="8"/>
      <c r="BV29" s="7"/>
      <c r="BW29" s="8"/>
      <c r="BX29" s="7"/>
      <c r="BY29" s="8"/>
      <c r="BZ29" s="9"/>
      <c r="CA29" s="8"/>
      <c r="CB29" s="7"/>
      <c r="CC29" s="8"/>
      <c r="CD29" s="7"/>
      <c r="CE29" s="8"/>
      <c r="CF29" s="7"/>
      <c r="CG29" s="8"/>
      <c r="CH29" s="9"/>
      <c r="CI29" s="8"/>
      <c r="CJ29" s="7"/>
      <c r="CK29" s="8"/>
      <c r="CL29" s="7"/>
      <c r="CM29" s="8"/>
      <c r="CN29" s="7"/>
      <c r="CO29" s="8"/>
      <c r="CP29" s="9"/>
      <c r="CQ29" s="76"/>
    </row>
    <row r="30" spans="1:95" x14ac:dyDescent="0.3">
      <c r="A30" s="2"/>
      <c r="B30" s="2"/>
      <c r="C30" s="2"/>
      <c r="D30" s="2"/>
      <c r="E30" s="2" t="s">
        <v>42</v>
      </c>
      <c r="F30" s="2"/>
      <c r="G30" s="2"/>
      <c r="H30" s="7"/>
      <c r="I30" s="8"/>
      <c r="J30" s="7"/>
      <c r="K30" s="8"/>
      <c r="L30" s="7"/>
      <c r="M30" s="8"/>
      <c r="N30" s="9"/>
      <c r="O30" s="8"/>
      <c r="P30" s="7"/>
      <c r="Q30" s="8"/>
      <c r="R30" s="7"/>
      <c r="S30" s="8"/>
      <c r="T30" s="7"/>
      <c r="U30" s="8"/>
      <c r="V30" s="9"/>
      <c r="W30" s="8"/>
      <c r="X30" s="7"/>
      <c r="Y30" s="8"/>
      <c r="Z30" s="7"/>
      <c r="AA30" s="8"/>
      <c r="AB30" s="7"/>
      <c r="AC30" s="8"/>
      <c r="AD30" s="9"/>
      <c r="AE30" s="8"/>
      <c r="AF30" s="7"/>
      <c r="AG30" s="8"/>
      <c r="AH30" s="7"/>
      <c r="AI30" s="8"/>
      <c r="AJ30" s="7"/>
      <c r="AK30" s="8"/>
      <c r="AL30" s="9"/>
      <c r="AM30" s="8"/>
      <c r="AN30" s="7"/>
      <c r="AO30" s="8"/>
      <c r="AP30" s="7"/>
      <c r="AQ30" s="8"/>
      <c r="AR30" s="7"/>
      <c r="AS30" s="8"/>
      <c r="AT30" s="9"/>
      <c r="AU30" s="8"/>
      <c r="AV30" s="7"/>
      <c r="AW30" s="8"/>
      <c r="AX30" s="7"/>
      <c r="AY30" s="8"/>
      <c r="AZ30" s="7"/>
      <c r="BA30" s="8"/>
      <c r="BB30" s="9"/>
      <c r="BC30" s="8"/>
      <c r="BD30" s="7"/>
      <c r="BE30" s="8"/>
      <c r="BF30" s="7"/>
      <c r="BG30" s="8"/>
      <c r="BH30" s="7"/>
      <c r="BI30" s="8"/>
      <c r="BJ30" s="9"/>
      <c r="BK30" s="8"/>
      <c r="BL30" s="7"/>
      <c r="BM30" s="8"/>
      <c r="BN30" s="7"/>
      <c r="BO30" s="8"/>
      <c r="BP30" s="7"/>
      <c r="BQ30" s="8"/>
      <c r="BR30" s="9"/>
      <c r="BS30" s="8"/>
      <c r="BT30" s="7"/>
      <c r="BU30" s="8"/>
      <c r="BV30" s="7"/>
      <c r="BW30" s="8"/>
      <c r="BX30" s="7"/>
      <c r="BY30" s="8"/>
      <c r="BZ30" s="9"/>
      <c r="CA30" s="8"/>
      <c r="CB30" s="7"/>
      <c r="CC30" s="8"/>
      <c r="CD30" s="7"/>
      <c r="CE30" s="8"/>
      <c r="CF30" s="7"/>
      <c r="CG30" s="8"/>
      <c r="CH30" s="9"/>
      <c r="CI30" s="8"/>
      <c r="CJ30" s="7"/>
      <c r="CK30" s="8"/>
      <c r="CL30" s="7"/>
      <c r="CM30" s="8"/>
      <c r="CN30" s="7"/>
      <c r="CO30" s="8"/>
      <c r="CP30" s="9"/>
      <c r="CQ30" s="76"/>
    </row>
    <row r="31" spans="1:95" x14ac:dyDescent="0.3">
      <c r="A31" s="2"/>
      <c r="B31" s="2"/>
      <c r="C31" s="2"/>
      <c r="D31" s="2"/>
      <c r="E31" s="2"/>
      <c r="F31" s="2" t="s">
        <v>43</v>
      </c>
      <c r="G31" s="2"/>
      <c r="H31" s="7">
        <v>972.66</v>
      </c>
      <c r="I31" s="8"/>
      <c r="J31" s="7">
        <v>900</v>
      </c>
      <c r="K31" s="8"/>
      <c r="L31" s="7">
        <f>ROUND((H31-J31),5)</f>
        <v>72.66</v>
      </c>
      <c r="M31" s="8"/>
      <c r="N31" s="9">
        <f>ROUND(IF(J31=0, IF(H31=0, 0, 1), H31/J31),5)</f>
        <v>1.08073</v>
      </c>
      <c r="O31" s="8"/>
      <c r="P31" s="7">
        <v>1469.3</v>
      </c>
      <c r="Q31" s="8"/>
      <c r="R31" s="7">
        <v>900</v>
      </c>
      <c r="S31" s="8"/>
      <c r="T31" s="7">
        <f>ROUND((P31-R31),5)</f>
        <v>569.29999999999995</v>
      </c>
      <c r="U31" s="8"/>
      <c r="V31" s="9">
        <f>ROUND(IF(R31=0, IF(P31=0, 0, 1), P31/R31),5)</f>
        <v>1.63256</v>
      </c>
      <c r="W31" s="8"/>
      <c r="X31" s="7">
        <v>1337</v>
      </c>
      <c r="Y31" s="8"/>
      <c r="Z31" s="7">
        <v>1000</v>
      </c>
      <c r="AA31" s="8"/>
      <c r="AB31" s="7">
        <f>ROUND((X31-Z31),5)</f>
        <v>337</v>
      </c>
      <c r="AC31" s="8"/>
      <c r="AD31" s="9">
        <f>ROUND(IF(Z31=0, IF(X31=0, 0, 1), X31/Z31),5)</f>
        <v>1.337</v>
      </c>
      <c r="AE31" s="8"/>
      <c r="AF31" s="7">
        <v>3067.47</v>
      </c>
      <c r="AG31" s="8"/>
      <c r="AH31" s="7">
        <v>1000</v>
      </c>
      <c r="AI31" s="8"/>
      <c r="AJ31" s="7">
        <f>ROUND((AF31-AH31),5)</f>
        <v>2067.4699999999998</v>
      </c>
      <c r="AK31" s="8"/>
      <c r="AL31" s="9">
        <f>ROUND(IF(AH31=0, IF(AF31=0, 0, 1), AF31/AH31),5)</f>
        <v>3.0674700000000001</v>
      </c>
      <c r="AM31" s="8"/>
      <c r="AN31" s="7">
        <v>1355.91</v>
      </c>
      <c r="AO31" s="8"/>
      <c r="AP31" s="7">
        <v>1000</v>
      </c>
      <c r="AQ31" s="8"/>
      <c r="AR31" s="7">
        <f>ROUND((AN31-AP31),5)</f>
        <v>355.91</v>
      </c>
      <c r="AS31" s="8"/>
      <c r="AT31" s="9">
        <f>ROUND(IF(AP31=0, IF(AN31=0, 0, 1), AN31/AP31),5)</f>
        <v>1.3559099999999999</v>
      </c>
      <c r="AU31" s="8"/>
      <c r="AV31" s="7">
        <v>659.68</v>
      </c>
      <c r="AW31" s="8"/>
      <c r="AX31" s="7">
        <v>900</v>
      </c>
      <c r="AY31" s="8"/>
      <c r="AZ31" s="7">
        <f>ROUND((AV31-AX31),5)</f>
        <v>-240.32</v>
      </c>
      <c r="BA31" s="8"/>
      <c r="BB31" s="9">
        <f>ROUND(IF(AX31=0, IF(AV31=0, 0, 1), AV31/AX31),5)</f>
        <v>0.73297999999999996</v>
      </c>
      <c r="BC31" s="8"/>
      <c r="BD31" s="7">
        <v>415.16</v>
      </c>
      <c r="BE31" s="8"/>
      <c r="BF31" s="7">
        <v>1000</v>
      </c>
      <c r="BG31" s="8"/>
      <c r="BH31" s="7">
        <f>ROUND((BD31-BF31),5)</f>
        <v>-584.84</v>
      </c>
      <c r="BI31" s="8"/>
      <c r="BJ31" s="9">
        <f>ROUND(IF(BF31=0, IF(BD31=0, 0, 1), BD31/BF31),5)</f>
        <v>0.41515999999999997</v>
      </c>
      <c r="BK31" s="8"/>
      <c r="BL31" s="7">
        <v>697.91</v>
      </c>
      <c r="BM31" s="8"/>
      <c r="BN31" s="7">
        <v>900</v>
      </c>
      <c r="BO31" s="8"/>
      <c r="BP31" s="7">
        <f>ROUND((BL31-BN31),5)</f>
        <v>-202.09</v>
      </c>
      <c r="BQ31" s="8"/>
      <c r="BR31" s="9">
        <f>ROUND(IF(BN31=0, IF(BL31=0, 0, 1), BL31/BN31),5)</f>
        <v>0.77546000000000004</v>
      </c>
      <c r="BS31" s="8"/>
      <c r="BT31" s="7">
        <v>753.92</v>
      </c>
      <c r="BU31" s="8"/>
      <c r="BV31" s="7">
        <v>900</v>
      </c>
      <c r="BW31" s="8"/>
      <c r="BX31" s="7">
        <f>ROUND((BT31-BV31),5)</f>
        <v>-146.08000000000001</v>
      </c>
      <c r="BY31" s="8"/>
      <c r="BZ31" s="9">
        <f>ROUND(IF(BV31=0, IF(BT31=0, 0, 1), BT31/BV31),5)</f>
        <v>0.83769000000000005</v>
      </c>
      <c r="CA31" s="8"/>
      <c r="CB31" s="7"/>
      <c r="CC31" s="8"/>
      <c r="CD31" s="7">
        <v>232.26</v>
      </c>
      <c r="CE31" s="8"/>
      <c r="CF31" s="7">
        <f>ROUND((CB31-CD31),5)</f>
        <v>-232.26</v>
      </c>
      <c r="CG31" s="8"/>
      <c r="CH31" s="9"/>
      <c r="CI31" s="8"/>
      <c r="CJ31" s="7">
        <f>ROUND(H31+P31+X31+AF31+AN31+AV31+BD31+BL31+BT31+CB31,5)</f>
        <v>10729.01</v>
      </c>
      <c r="CK31" s="8"/>
      <c r="CL31" s="37">
        <v>11000</v>
      </c>
      <c r="CM31" s="8"/>
      <c r="CN31" s="7">
        <f>ROUND((CJ31-CL31),5)</f>
        <v>-270.99</v>
      </c>
      <c r="CO31" s="8"/>
      <c r="CP31" s="9">
        <f>ROUND(IF(CL31=0, IF(CJ31=0, 0, 1), CJ31/CL31),5)</f>
        <v>0.97536</v>
      </c>
      <c r="CQ31" s="76">
        <v>12500</v>
      </c>
    </row>
    <row r="32" spans="1:95" x14ac:dyDescent="0.3">
      <c r="A32" s="2"/>
      <c r="B32" s="2"/>
      <c r="C32" s="2"/>
      <c r="D32" s="2"/>
      <c r="E32" s="2"/>
      <c r="F32" s="2" t="s">
        <v>44</v>
      </c>
      <c r="G32" s="2"/>
      <c r="H32" s="7"/>
      <c r="I32" s="8"/>
      <c r="J32" s="7"/>
      <c r="K32" s="8"/>
      <c r="L32" s="7"/>
      <c r="M32" s="8"/>
      <c r="N32" s="9"/>
      <c r="O32" s="8"/>
      <c r="P32" s="7"/>
      <c r="Q32" s="8"/>
      <c r="R32" s="7"/>
      <c r="S32" s="8"/>
      <c r="T32" s="7"/>
      <c r="U32" s="8"/>
      <c r="V32" s="9"/>
      <c r="W32" s="8"/>
      <c r="X32" s="7"/>
      <c r="Y32" s="8"/>
      <c r="Z32" s="7"/>
      <c r="AA32" s="8"/>
      <c r="AB32" s="7"/>
      <c r="AC32" s="8"/>
      <c r="AD32" s="9"/>
      <c r="AE32" s="8"/>
      <c r="AF32" s="7"/>
      <c r="AG32" s="8"/>
      <c r="AH32" s="7"/>
      <c r="AI32" s="8"/>
      <c r="AJ32" s="7"/>
      <c r="AK32" s="8"/>
      <c r="AL32" s="9"/>
      <c r="AM32" s="8"/>
      <c r="AN32" s="7"/>
      <c r="AO32" s="8"/>
      <c r="AP32" s="7"/>
      <c r="AQ32" s="8"/>
      <c r="AR32" s="7"/>
      <c r="AS32" s="8"/>
      <c r="AT32" s="9"/>
      <c r="AU32" s="8"/>
      <c r="AV32" s="7">
        <v>446.31</v>
      </c>
      <c r="AW32" s="8"/>
      <c r="AX32" s="7">
        <v>250</v>
      </c>
      <c r="AY32" s="8"/>
      <c r="AZ32" s="7">
        <f>ROUND((AV32-AX32),5)</f>
        <v>196.31</v>
      </c>
      <c r="BA32" s="8"/>
      <c r="BB32" s="9">
        <f>ROUND(IF(AX32=0, IF(AV32=0, 0, 1), AV32/AX32),5)</f>
        <v>1.7852399999999999</v>
      </c>
      <c r="BC32" s="8"/>
      <c r="BD32" s="7"/>
      <c r="BE32" s="8"/>
      <c r="BF32" s="7"/>
      <c r="BG32" s="8"/>
      <c r="BH32" s="7"/>
      <c r="BI32" s="8"/>
      <c r="BJ32" s="9"/>
      <c r="BK32" s="8"/>
      <c r="BL32" s="7"/>
      <c r="BM32" s="8"/>
      <c r="BN32" s="7"/>
      <c r="BO32" s="8"/>
      <c r="BP32" s="7"/>
      <c r="BQ32" s="8"/>
      <c r="BR32" s="9"/>
      <c r="BS32" s="8"/>
      <c r="BT32" s="7"/>
      <c r="BU32" s="8"/>
      <c r="BV32" s="7"/>
      <c r="BW32" s="8"/>
      <c r="BX32" s="7"/>
      <c r="BY32" s="8"/>
      <c r="BZ32" s="9"/>
      <c r="CA32" s="8"/>
      <c r="CB32" s="7"/>
      <c r="CC32" s="8"/>
      <c r="CD32" s="7"/>
      <c r="CE32" s="8"/>
      <c r="CF32" s="7"/>
      <c r="CG32" s="8"/>
      <c r="CH32" s="9"/>
      <c r="CI32" s="8"/>
      <c r="CJ32" s="7">
        <f>ROUND(H32+P32+X32+AF32+AN32+AV32+BD32+BL32+BT32+CB32,5)</f>
        <v>446.31</v>
      </c>
      <c r="CK32" s="8"/>
      <c r="CL32" s="37">
        <v>500</v>
      </c>
      <c r="CM32" s="8"/>
      <c r="CN32" s="7">
        <f>ROUND((CJ32-CL32),5)</f>
        <v>-53.69</v>
      </c>
      <c r="CO32" s="8"/>
      <c r="CP32" s="9">
        <f>ROUND(IF(CL32=0, IF(CJ32=0, 0, 1), CJ32/CL32),5)</f>
        <v>0.89261999999999997</v>
      </c>
      <c r="CQ32" s="76">
        <v>500</v>
      </c>
    </row>
    <row r="33" spans="1:95" x14ac:dyDescent="0.3">
      <c r="A33" s="2"/>
      <c r="B33" s="2"/>
      <c r="C33" s="2"/>
      <c r="D33" s="2"/>
      <c r="E33" s="2"/>
      <c r="F33" s="2" t="s">
        <v>45</v>
      </c>
      <c r="G33" s="2"/>
      <c r="H33" s="7">
        <v>164.24</v>
      </c>
      <c r="I33" s="8"/>
      <c r="J33" s="7">
        <v>50</v>
      </c>
      <c r="K33" s="8"/>
      <c r="L33" s="7">
        <f>ROUND((H33-J33),5)</f>
        <v>114.24</v>
      </c>
      <c r="M33" s="8"/>
      <c r="N33" s="9">
        <f>ROUND(IF(J33=0, IF(H33=0, 0, 1), H33/J33),5)</f>
        <v>3.2848000000000002</v>
      </c>
      <c r="O33" s="8"/>
      <c r="P33" s="7">
        <v>749.08</v>
      </c>
      <c r="Q33" s="8"/>
      <c r="R33" s="7">
        <v>100</v>
      </c>
      <c r="S33" s="8"/>
      <c r="T33" s="7">
        <f>ROUND((P33-R33),5)</f>
        <v>649.08000000000004</v>
      </c>
      <c r="U33" s="8"/>
      <c r="V33" s="9">
        <f>ROUND(IF(R33=0, IF(P33=0, 0, 1), P33/R33),5)</f>
        <v>7.4908000000000001</v>
      </c>
      <c r="W33" s="8"/>
      <c r="X33" s="7">
        <v>1105.47</v>
      </c>
      <c r="Y33" s="8"/>
      <c r="Z33" s="7">
        <v>1200</v>
      </c>
      <c r="AA33" s="8"/>
      <c r="AB33" s="7">
        <f>ROUND((X33-Z33),5)</f>
        <v>-94.53</v>
      </c>
      <c r="AC33" s="8"/>
      <c r="AD33" s="9">
        <f>ROUND(IF(Z33=0, IF(X33=0, 0, 1), X33/Z33),5)</f>
        <v>0.92122999999999999</v>
      </c>
      <c r="AE33" s="8"/>
      <c r="AF33" s="7">
        <v>424.1</v>
      </c>
      <c r="AG33" s="8"/>
      <c r="AH33" s="7">
        <v>1200</v>
      </c>
      <c r="AI33" s="8"/>
      <c r="AJ33" s="7">
        <f>ROUND((AF33-AH33),5)</f>
        <v>-775.9</v>
      </c>
      <c r="AK33" s="8"/>
      <c r="AL33" s="9">
        <f>ROUND(IF(AH33=0, IF(AF33=0, 0, 1), AF33/AH33),5)</f>
        <v>0.35342000000000001</v>
      </c>
      <c r="AM33" s="8"/>
      <c r="AN33" s="7">
        <v>391.96</v>
      </c>
      <c r="AO33" s="8"/>
      <c r="AP33" s="7">
        <v>800</v>
      </c>
      <c r="AQ33" s="8"/>
      <c r="AR33" s="7">
        <f>ROUND((AN33-AP33),5)</f>
        <v>-408.04</v>
      </c>
      <c r="AS33" s="8"/>
      <c r="AT33" s="9">
        <f>ROUND(IF(AP33=0, IF(AN33=0, 0, 1), AN33/AP33),5)</f>
        <v>0.48995</v>
      </c>
      <c r="AU33" s="8"/>
      <c r="AV33" s="7">
        <v>514.36</v>
      </c>
      <c r="AW33" s="8"/>
      <c r="AX33" s="7">
        <v>1000</v>
      </c>
      <c r="AY33" s="8"/>
      <c r="AZ33" s="7">
        <f>ROUND((AV33-AX33),5)</f>
        <v>-485.64</v>
      </c>
      <c r="BA33" s="8"/>
      <c r="BB33" s="9">
        <f>ROUND(IF(AX33=0, IF(AV33=0, 0, 1), AV33/AX33),5)</f>
        <v>0.51436000000000004</v>
      </c>
      <c r="BC33" s="8"/>
      <c r="BD33" s="7"/>
      <c r="BE33" s="8"/>
      <c r="BF33" s="7">
        <v>400</v>
      </c>
      <c r="BG33" s="8"/>
      <c r="BH33" s="7">
        <f>ROUND((BD33-BF33),5)</f>
        <v>-400</v>
      </c>
      <c r="BI33" s="8"/>
      <c r="BJ33" s="9"/>
      <c r="BK33" s="8"/>
      <c r="BL33" s="7">
        <v>225.18</v>
      </c>
      <c r="BM33" s="8"/>
      <c r="BN33" s="7">
        <v>100</v>
      </c>
      <c r="BO33" s="8"/>
      <c r="BP33" s="7">
        <f>ROUND((BL33-BN33),5)</f>
        <v>125.18</v>
      </c>
      <c r="BQ33" s="8"/>
      <c r="BR33" s="9">
        <f>ROUND(IF(BN33=0, IF(BL33=0, 0, 1), BL33/BN33),5)</f>
        <v>2.2517999999999998</v>
      </c>
      <c r="BS33" s="8"/>
      <c r="BT33" s="7">
        <v>383.99</v>
      </c>
      <c r="BU33" s="8"/>
      <c r="BV33" s="7">
        <v>900</v>
      </c>
      <c r="BW33" s="8"/>
      <c r="BX33" s="7">
        <f>ROUND((BT33-BV33),5)</f>
        <v>-516.01</v>
      </c>
      <c r="BY33" s="8"/>
      <c r="BZ33" s="9">
        <f>ROUND(IF(BV33=0, IF(BT33=0, 0, 1), BT33/BV33),5)</f>
        <v>0.42665999999999998</v>
      </c>
      <c r="CA33" s="8"/>
      <c r="CB33" s="7"/>
      <c r="CC33" s="8"/>
      <c r="CD33" s="7">
        <v>77.42</v>
      </c>
      <c r="CE33" s="8"/>
      <c r="CF33" s="7">
        <f>ROUND((CB33-CD33),5)</f>
        <v>-77.42</v>
      </c>
      <c r="CG33" s="8"/>
      <c r="CH33" s="9"/>
      <c r="CI33" s="8"/>
      <c r="CJ33" s="7">
        <f>ROUND(H33+P33+X33+AF33+AN33+AV33+BD33+BL33+BT33+CB33,5)</f>
        <v>3958.38</v>
      </c>
      <c r="CK33" s="8"/>
      <c r="CL33" s="37">
        <v>6850</v>
      </c>
      <c r="CM33" s="8"/>
      <c r="CN33" s="7">
        <f>ROUND((CJ33-CL33),5)</f>
        <v>-2891.62</v>
      </c>
      <c r="CO33" s="8"/>
      <c r="CP33" s="9">
        <f>ROUND(IF(CL33=0, IF(CJ33=0, 0, 1), CJ33/CL33),5)</f>
        <v>0.57786999999999999</v>
      </c>
      <c r="CQ33" s="76">
        <v>4200</v>
      </c>
    </row>
    <row r="34" spans="1:95" x14ac:dyDescent="0.3">
      <c r="A34" s="2"/>
      <c r="B34" s="2"/>
      <c r="C34" s="2"/>
      <c r="D34" s="2"/>
      <c r="E34" s="2"/>
      <c r="F34" s="2" t="s">
        <v>46</v>
      </c>
      <c r="G34" s="2"/>
      <c r="H34" s="7"/>
      <c r="I34" s="8"/>
      <c r="J34" s="7"/>
      <c r="K34" s="8"/>
      <c r="L34" s="7"/>
      <c r="M34" s="8"/>
      <c r="N34" s="9"/>
      <c r="O34" s="8"/>
      <c r="P34" s="7"/>
      <c r="Q34" s="8"/>
      <c r="R34" s="7"/>
      <c r="S34" s="8"/>
      <c r="T34" s="7"/>
      <c r="U34" s="8"/>
      <c r="V34" s="9"/>
      <c r="W34" s="8"/>
      <c r="X34" s="7"/>
      <c r="Y34" s="8"/>
      <c r="Z34" s="7"/>
      <c r="AA34" s="8"/>
      <c r="AB34" s="7"/>
      <c r="AC34" s="8"/>
      <c r="AD34" s="9"/>
      <c r="AE34" s="8"/>
      <c r="AF34" s="7"/>
      <c r="AG34" s="8"/>
      <c r="AH34" s="7"/>
      <c r="AI34" s="8"/>
      <c r="AJ34" s="7"/>
      <c r="AK34" s="8"/>
      <c r="AL34" s="9"/>
      <c r="AM34" s="8"/>
      <c r="AN34" s="7"/>
      <c r="AO34" s="8"/>
      <c r="AP34" s="7"/>
      <c r="AQ34" s="8"/>
      <c r="AR34" s="7"/>
      <c r="AS34" s="8"/>
      <c r="AT34" s="9"/>
      <c r="AU34" s="8"/>
      <c r="AV34" s="7"/>
      <c r="AW34" s="8"/>
      <c r="AX34" s="7"/>
      <c r="AY34" s="8"/>
      <c r="AZ34" s="7"/>
      <c r="BA34" s="8"/>
      <c r="BB34" s="9"/>
      <c r="BC34" s="8"/>
      <c r="BD34" s="7"/>
      <c r="BE34" s="8"/>
      <c r="BF34" s="7"/>
      <c r="BG34" s="8"/>
      <c r="BH34" s="7"/>
      <c r="BI34" s="8"/>
      <c r="BJ34" s="9"/>
      <c r="BK34" s="8"/>
      <c r="BL34" s="7"/>
      <c r="BM34" s="8"/>
      <c r="BN34" s="7"/>
      <c r="BO34" s="8"/>
      <c r="BP34" s="7"/>
      <c r="BQ34" s="8"/>
      <c r="BR34" s="9"/>
      <c r="BS34" s="8"/>
      <c r="BT34" s="7">
        <v>50</v>
      </c>
      <c r="BU34" s="8"/>
      <c r="BV34" s="7">
        <v>300</v>
      </c>
      <c r="BW34" s="8"/>
      <c r="BX34" s="7">
        <f>ROUND((BT34-BV34),5)</f>
        <v>-250</v>
      </c>
      <c r="BY34" s="8"/>
      <c r="BZ34" s="9">
        <f>ROUND(IF(BV34=0, IF(BT34=0, 0, 1), BT34/BV34),5)</f>
        <v>0.16667000000000001</v>
      </c>
      <c r="CA34" s="8"/>
      <c r="CB34" s="7"/>
      <c r="CC34" s="8"/>
      <c r="CD34" s="7"/>
      <c r="CE34" s="8"/>
      <c r="CF34" s="7"/>
      <c r="CG34" s="8"/>
      <c r="CH34" s="9"/>
      <c r="CI34" s="8"/>
      <c r="CJ34" s="7">
        <f>ROUND(H34+P34+X34+AF34+AN34+AV34+BD34+BL34+BT34+CB34,5)</f>
        <v>50</v>
      </c>
      <c r="CK34" s="8"/>
      <c r="CL34" s="37">
        <v>300</v>
      </c>
      <c r="CM34" s="8"/>
      <c r="CN34" s="7">
        <f>ROUND((CJ34-CL34),5)</f>
        <v>-250</v>
      </c>
      <c r="CO34" s="8"/>
      <c r="CP34" s="9">
        <f>ROUND(IF(CL34=0, IF(CJ34=0, 0, 1), CJ34/CL34),5)</f>
        <v>0.16667000000000001</v>
      </c>
      <c r="CQ34" s="76">
        <v>100</v>
      </c>
    </row>
    <row r="35" spans="1:95" x14ac:dyDescent="0.3">
      <c r="A35" s="2"/>
      <c r="B35" s="2"/>
      <c r="C35" s="2"/>
      <c r="D35" s="2"/>
      <c r="E35" s="2"/>
      <c r="F35" s="2" t="s">
        <v>47</v>
      </c>
      <c r="G35" s="2"/>
      <c r="H35" s="7"/>
      <c r="I35" s="8"/>
      <c r="J35" s="7"/>
      <c r="K35" s="8"/>
      <c r="L35" s="7"/>
      <c r="M35" s="8"/>
      <c r="N35" s="9"/>
      <c r="O35" s="8"/>
      <c r="P35" s="7"/>
      <c r="Q35" s="8"/>
      <c r="R35" s="7"/>
      <c r="S35" s="8"/>
      <c r="T35" s="7"/>
      <c r="U35" s="8"/>
      <c r="V35" s="9"/>
      <c r="W35" s="8"/>
      <c r="X35" s="7"/>
      <c r="Y35" s="8"/>
      <c r="Z35" s="7"/>
      <c r="AA35" s="8"/>
      <c r="AB35" s="7"/>
      <c r="AC35" s="8"/>
      <c r="AD35" s="9"/>
      <c r="AE35" s="8"/>
      <c r="AF35" s="7"/>
      <c r="AG35" s="8"/>
      <c r="AH35" s="7"/>
      <c r="AI35" s="8"/>
      <c r="AJ35" s="7"/>
      <c r="AK35" s="8"/>
      <c r="AL35" s="9"/>
      <c r="AM35" s="8"/>
      <c r="AN35" s="7"/>
      <c r="AO35" s="8"/>
      <c r="AP35" s="7"/>
      <c r="AQ35" s="8"/>
      <c r="AR35" s="7"/>
      <c r="AS35" s="8"/>
      <c r="AT35" s="9"/>
      <c r="AU35" s="8"/>
      <c r="AV35" s="7"/>
      <c r="AW35" s="8"/>
      <c r="AX35" s="7"/>
      <c r="AY35" s="8"/>
      <c r="AZ35" s="7"/>
      <c r="BA35" s="8"/>
      <c r="BB35" s="9"/>
      <c r="BC35" s="8"/>
      <c r="BD35" s="7"/>
      <c r="BE35" s="8"/>
      <c r="BF35" s="7"/>
      <c r="BG35" s="8"/>
      <c r="BH35" s="7"/>
      <c r="BI35" s="8"/>
      <c r="BJ35" s="9"/>
      <c r="BK35" s="8"/>
      <c r="BL35" s="7"/>
      <c r="BM35" s="8"/>
      <c r="BN35" s="7"/>
      <c r="BO35" s="8"/>
      <c r="BP35" s="7"/>
      <c r="BQ35" s="8"/>
      <c r="BR35" s="9"/>
      <c r="BS35" s="8"/>
      <c r="BT35" s="7"/>
      <c r="BU35" s="8"/>
      <c r="BV35" s="7"/>
      <c r="BW35" s="8"/>
      <c r="BX35" s="7"/>
      <c r="BY35" s="8"/>
      <c r="BZ35" s="9"/>
      <c r="CA35" s="8"/>
      <c r="CB35" s="7"/>
      <c r="CC35" s="8"/>
      <c r="CD35" s="7"/>
      <c r="CE35" s="8"/>
      <c r="CF35" s="7"/>
      <c r="CG35" s="8"/>
      <c r="CH35" s="9"/>
      <c r="CI35" s="8"/>
      <c r="CJ35" s="7"/>
      <c r="CK35" s="8"/>
      <c r="CL35" s="7"/>
      <c r="CM35" s="8"/>
      <c r="CN35" s="7"/>
      <c r="CO35" s="8"/>
      <c r="CP35" s="9"/>
      <c r="CQ35" s="76"/>
    </row>
    <row r="36" spans="1:95" ht="15" thickBot="1" x14ac:dyDescent="0.35">
      <c r="A36" s="2"/>
      <c r="B36" s="2"/>
      <c r="C36" s="2"/>
      <c r="D36" s="2"/>
      <c r="E36" s="2"/>
      <c r="F36" s="2" t="s">
        <v>48</v>
      </c>
      <c r="G36" s="2"/>
      <c r="H36" s="10"/>
      <c r="I36" s="8"/>
      <c r="J36" s="10"/>
      <c r="K36" s="8"/>
      <c r="L36" s="10"/>
      <c r="M36" s="8"/>
      <c r="N36" s="11"/>
      <c r="O36" s="8"/>
      <c r="P36" s="10"/>
      <c r="Q36" s="8"/>
      <c r="R36" s="10"/>
      <c r="S36" s="8"/>
      <c r="T36" s="10"/>
      <c r="U36" s="8"/>
      <c r="V36" s="11"/>
      <c r="W36" s="8"/>
      <c r="X36" s="10"/>
      <c r="Y36" s="8"/>
      <c r="Z36" s="10"/>
      <c r="AA36" s="8"/>
      <c r="AB36" s="10"/>
      <c r="AC36" s="8"/>
      <c r="AD36" s="11"/>
      <c r="AE36" s="8"/>
      <c r="AF36" s="10"/>
      <c r="AG36" s="8"/>
      <c r="AH36" s="10"/>
      <c r="AI36" s="8"/>
      <c r="AJ36" s="10"/>
      <c r="AK36" s="8"/>
      <c r="AL36" s="11"/>
      <c r="AM36" s="8"/>
      <c r="AN36" s="10"/>
      <c r="AO36" s="8"/>
      <c r="AP36" s="10"/>
      <c r="AQ36" s="8"/>
      <c r="AR36" s="10"/>
      <c r="AS36" s="8"/>
      <c r="AT36" s="11"/>
      <c r="AU36" s="8"/>
      <c r="AV36" s="10"/>
      <c r="AW36" s="8"/>
      <c r="AX36" s="10"/>
      <c r="AY36" s="8"/>
      <c r="AZ36" s="10"/>
      <c r="BA36" s="8"/>
      <c r="BB36" s="11"/>
      <c r="BC36" s="8"/>
      <c r="BD36" s="10"/>
      <c r="BE36" s="8"/>
      <c r="BF36" s="10"/>
      <c r="BG36" s="8"/>
      <c r="BH36" s="10"/>
      <c r="BI36" s="8"/>
      <c r="BJ36" s="11"/>
      <c r="BK36" s="8"/>
      <c r="BL36" s="10"/>
      <c r="BM36" s="8"/>
      <c r="BN36" s="10"/>
      <c r="BO36" s="8"/>
      <c r="BP36" s="10"/>
      <c r="BQ36" s="8"/>
      <c r="BR36" s="11"/>
      <c r="BS36" s="8"/>
      <c r="BT36" s="10"/>
      <c r="BU36" s="8"/>
      <c r="BV36" s="10"/>
      <c r="BW36" s="8"/>
      <c r="BX36" s="10"/>
      <c r="BY36" s="8"/>
      <c r="BZ36" s="11"/>
      <c r="CA36" s="8"/>
      <c r="CB36" s="10"/>
      <c r="CC36" s="8"/>
      <c r="CD36" s="10"/>
      <c r="CE36" s="8"/>
      <c r="CF36" s="10"/>
      <c r="CG36" s="8"/>
      <c r="CH36" s="11"/>
      <c r="CI36" s="8"/>
      <c r="CJ36" s="10"/>
      <c r="CK36" s="8"/>
      <c r="CL36" s="10"/>
      <c r="CM36" s="8"/>
      <c r="CN36" s="10"/>
      <c r="CO36" s="8"/>
      <c r="CP36" s="11"/>
      <c r="CQ36" s="10"/>
    </row>
    <row r="37" spans="1:95" x14ac:dyDescent="0.3">
      <c r="A37" s="2"/>
      <c r="B37" s="2"/>
      <c r="C37" s="2"/>
      <c r="D37" s="2"/>
      <c r="E37" s="2" t="s">
        <v>49</v>
      </c>
      <c r="F37" s="2"/>
      <c r="G37" s="2"/>
      <c r="H37" s="7">
        <f>ROUND(SUM(H30:H36),5)</f>
        <v>1136.9000000000001</v>
      </c>
      <c r="I37" s="8"/>
      <c r="J37" s="7">
        <f>ROUND(SUM(J30:J36),5)</f>
        <v>950</v>
      </c>
      <c r="K37" s="8"/>
      <c r="L37" s="7">
        <f>ROUND((H37-J37),5)</f>
        <v>186.9</v>
      </c>
      <c r="M37" s="8"/>
      <c r="N37" s="9">
        <f>ROUND(IF(J37=0, IF(H37=0, 0, 1), H37/J37),5)</f>
        <v>1.1967399999999999</v>
      </c>
      <c r="O37" s="8"/>
      <c r="P37" s="7">
        <f>ROUND(SUM(P30:P36),5)</f>
        <v>2218.38</v>
      </c>
      <c r="Q37" s="8"/>
      <c r="R37" s="7">
        <f>ROUND(SUM(R30:R36),5)</f>
        <v>1000</v>
      </c>
      <c r="S37" s="8"/>
      <c r="T37" s="7">
        <f>ROUND((P37-R37),5)</f>
        <v>1218.3800000000001</v>
      </c>
      <c r="U37" s="8"/>
      <c r="V37" s="9">
        <f>ROUND(IF(R37=0, IF(P37=0, 0, 1), P37/R37),5)</f>
        <v>2.2183799999999998</v>
      </c>
      <c r="W37" s="8"/>
      <c r="X37" s="7">
        <f>ROUND(SUM(X30:X36),5)</f>
        <v>2442.4699999999998</v>
      </c>
      <c r="Y37" s="8"/>
      <c r="Z37" s="7">
        <f>ROUND(SUM(Z30:Z36),5)</f>
        <v>2200</v>
      </c>
      <c r="AA37" s="8"/>
      <c r="AB37" s="7">
        <f>ROUND((X37-Z37),5)</f>
        <v>242.47</v>
      </c>
      <c r="AC37" s="8"/>
      <c r="AD37" s="9">
        <f>ROUND(IF(Z37=0, IF(X37=0, 0, 1), X37/Z37),5)</f>
        <v>1.1102099999999999</v>
      </c>
      <c r="AE37" s="8"/>
      <c r="AF37" s="7">
        <f>ROUND(SUM(AF30:AF36),5)</f>
        <v>3491.57</v>
      </c>
      <c r="AG37" s="8"/>
      <c r="AH37" s="7">
        <f>ROUND(SUM(AH30:AH36),5)</f>
        <v>2200</v>
      </c>
      <c r="AI37" s="8"/>
      <c r="AJ37" s="7">
        <f>ROUND((AF37-AH37),5)</f>
        <v>1291.57</v>
      </c>
      <c r="AK37" s="8"/>
      <c r="AL37" s="9">
        <f>ROUND(IF(AH37=0, IF(AF37=0, 0, 1), AF37/AH37),5)</f>
        <v>1.58708</v>
      </c>
      <c r="AM37" s="8"/>
      <c r="AN37" s="7">
        <f>ROUND(SUM(AN30:AN36),5)</f>
        <v>1747.87</v>
      </c>
      <c r="AO37" s="8"/>
      <c r="AP37" s="7">
        <f>ROUND(SUM(AP30:AP36),5)</f>
        <v>1800</v>
      </c>
      <c r="AQ37" s="8"/>
      <c r="AR37" s="7">
        <f>ROUND((AN37-AP37),5)</f>
        <v>-52.13</v>
      </c>
      <c r="AS37" s="8"/>
      <c r="AT37" s="9">
        <f>ROUND(IF(AP37=0, IF(AN37=0, 0, 1), AN37/AP37),5)</f>
        <v>0.97104000000000001</v>
      </c>
      <c r="AU37" s="8"/>
      <c r="AV37" s="7">
        <f>ROUND(SUM(AV30:AV36),5)</f>
        <v>1620.35</v>
      </c>
      <c r="AW37" s="8"/>
      <c r="AX37" s="7">
        <f>ROUND(SUM(AX30:AX36),5)</f>
        <v>2150</v>
      </c>
      <c r="AY37" s="8"/>
      <c r="AZ37" s="7">
        <f>ROUND((AV37-AX37),5)</f>
        <v>-529.65</v>
      </c>
      <c r="BA37" s="8"/>
      <c r="BB37" s="9">
        <f>ROUND(IF(AX37=0, IF(AV37=0, 0, 1), AV37/AX37),5)</f>
        <v>0.75365000000000004</v>
      </c>
      <c r="BC37" s="8"/>
      <c r="BD37" s="7">
        <f>ROUND(SUM(BD30:BD36),5)</f>
        <v>415.16</v>
      </c>
      <c r="BE37" s="8"/>
      <c r="BF37" s="7">
        <f>ROUND(SUM(BF30:BF36),5)</f>
        <v>1400</v>
      </c>
      <c r="BG37" s="8"/>
      <c r="BH37" s="7">
        <f>ROUND((BD37-BF37),5)</f>
        <v>-984.84</v>
      </c>
      <c r="BI37" s="8"/>
      <c r="BJ37" s="9">
        <f>ROUND(IF(BF37=0, IF(BD37=0, 0, 1), BD37/BF37),5)</f>
        <v>0.29654000000000003</v>
      </c>
      <c r="BK37" s="8"/>
      <c r="BL37" s="7">
        <f>ROUND(SUM(BL30:BL36),5)</f>
        <v>923.09</v>
      </c>
      <c r="BM37" s="8"/>
      <c r="BN37" s="7">
        <f>ROUND(SUM(BN30:BN36),5)</f>
        <v>1000</v>
      </c>
      <c r="BO37" s="8"/>
      <c r="BP37" s="7">
        <f>ROUND((BL37-BN37),5)</f>
        <v>-76.91</v>
      </c>
      <c r="BQ37" s="8"/>
      <c r="BR37" s="9">
        <f>ROUND(IF(BN37=0, IF(BL37=0, 0, 1), BL37/BN37),5)</f>
        <v>0.92308999999999997</v>
      </c>
      <c r="BS37" s="8"/>
      <c r="BT37" s="7">
        <f>ROUND(SUM(BT30:BT36),5)</f>
        <v>1187.9100000000001</v>
      </c>
      <c r="BU37" s="8"/>
      <c r="BV37" s="7">
        <f>ROUND(SUM(BV30:BV36),5)</f>
        <v>2100</v>
      </c>
      <c r="BW37" s="8"/>
      <c r="BX37" s="7">
        <f>ROUND((BT37-BV37),5)</f>
        <v>-912.09</v>
      </c>
      <c r="BY37" s="8"/>
      <c r="BZ37" s="9">
        <f>ROUND(IF(BV37=0, IF(BT37=0, 0, 1), BT37/BV37),5)</f>
        <v>0.56567000000000001</v>
      </c>
      <c r="CA37" s="8"/>
      <c r="CB37" s="7"/>
      <c r="CC37" s="8"/>
      <c r="CD37" s="7">
        <f>ROUND(SUM(CD30:CD36),5)</f>
        <v>309.68</v>
      </c>
      <c r="CE37" s="8"/>
      <c r="CF37" s="7">
        <f>ROUND((CB37-CD37),5)</f>
        <v>-309.68</v>
      </c>
      <c r="CG37" s="8"/>
      <c r="CH37" s="9"/>
      <c r="CI37" s="8"/>
      <c r="CJ37" s="7">
        <f>ROUND(H37+P37+X37+AF37+AN37+AV37+BD37+BL37+BT37+CB37,5)</f>
        <v>15183.7</v>
      </c>
      <c r="CK37" s="8"/>
      <c r="CL37" s="7">
        <f>SUM(CL31:CL36)</f>
        <v>18650</v>
      </c>
      <c r="CM37" s="8"/>
      <c r="CN37" s="7">
        <f>ROUND((CJ37-CL37),5)</f>
        <v>-3466.3</v>
      </c>
      <c r="CO37" s="8"/>
      <c r="CP37" s="9">
        <f>ROUND(IF(CL37=0, IF(CJ37=0, 0, 1), CJ37/CL37),5)</f>
        <v>0.81413999999999997</v>
      </c>
      <c r="CQ37" s="76">
        <f>SUM(CQ31:CQ36)</f>
        <v>17300</v>
      </c>
    </row>
    <row r="38" spans="1:95" ht="28.8" customHeight="1" x14ac:dyDescent="0.3">
      <c r="A38" s="2"/>
      <c r="B38" s="2"/>
      <c r="C38" s="2"/>
      <c r="D38" s="2"/>
      <c r="E38" s="2" t="s">
        <v>50</v>
      </c>
      <c r="F38" s="2"/>
      <c r="G38" s="2"/>
      <c r="H38" s="7">
        <v>3.45</v>
      </c>
      <c r="I38" s="8"/>
      <c r="J38" s="7">
        <v>6.25</v>
      </c>
      <c r="K38" s="8"/>
      <c r="L38" s="7">
        <f>ROUND((H38-J38),5)</f>
        <v>-2.8</v>
      </c>
      <c r="M38" s="8"/>
      <c r="N38" s="9">
        <f>ROUND(IF(J38=0, IF(H38=0, 0, 1), H38/J38),5)</f>
        <v>0.55200000000000005</v>
      </c>
      <c r="O38" s="8"/>
      <c r="P38" s="7">
        <v>3.11</v>
      </c>
      <c r="Q38" s="8"/>
      <c r="R38" s="7">
        <v>6.25</v>
      </c>
      <c r="S38" s="8"/>
      <c r="T38" s="7">
        <f>ROUND((P38-R38),5)</f>
        <v>-3.14</v>
      </c>
      <c r="U38" s="8"/>
      <c r="V38" s="9">
        <f>ROUND(IF(R38=0, IF(P38=0, 0, 1), P38/R38),5)</f>
        <v>0.49759999999999999</v>
      </c>
      <c r="W38" s="8"/>
      <c r="X38" s="7">
        <v>13.55</v>
      </c>
      <c r="Y38" s="8"/>
      <c r="Z38" s="7">
        <v>6.25</v>
      </c>
      <c r="AA38" s="8"/>
      <c r="AB38" s="7">
        <f>ROUND((X38-Z38),5)</f>
        <v>7.3</v>
      </c>
      <c r="AC38" s="8"/>
      <c r="AD38" s="9">
        <f>ROUND(IF(Z38=0, IF(X38=0, 0, 1), X38/Z38),5)</f>
        <v>2.1680000000000001</v>
      </c>
      <c r="AE38" s="8"/>
      <c r="AF38" s="7">
        <v>12.99</v>
      </c>
      <c r="AG38" s="8"/>
      <c r="AH38" s="7">
        <v>6.25</v>
      </c>
      <c r="AI38" s="8"/>
      <c r="AJ38" s="7">
        <f>ROUND((AF38-AH38),5)</f>
        <v>6.74</v>
      </c>
      <c r="AK38" s="8"/>
      <c r="AL38" s="9">
        <f>ROUND(IF(AH38=0, IF(AF38=0, 0, 1), AF38/AH38),5)</f>
        <v>2.0783999999999998</v>
      </c>
      <c r="AM38" s="8"/>
      <c r="AN38" s="7">
        <v>13.42</v>
      </c>
      <c r="AO38" s="8"/>
      <c r="AP38" s="7">
        <v>6.25</v>
      </c>
      <c r="AQ38" s="8"/>
      <c r="AR38" s="7">
        <f>ROUND((AN38-AP38),5)</f>
        <v>7.17</v>
      </c>
      <c r="AS38" s="8"/>
      <c r="AT38" s="9">
        <f>ROUND(IF(AP38=0, IF(AN38=0, 0, 1), AN38/AP38),5)</f>
        <v>2.1472000000000002</v>
      </c>
      <c r="AU38" s="8"/>
      <c r="AV38" s="7">
        <v>12.16</v>
      </c>
      <c r="AW38" s="8"/>
      <c r="AX38" s="7">
        <v>6.25</v>
      </c>
      <c r="AY38" s="8"/>
      <c r="AZ38" s="7">
        <f>ROUND((AV38-AX38),5)</f>
        <v>5.91</v>
      </c>
      <c r="BA38" s="8"/>
      <c r="BB38" s="9">
        <f>ROUND(IF(AX38=0, IF(AV38=0, 0, 1), AV38/AX38),5)</f>
        <v>1.9456</v>
      </c>
      <c r="BC38" s="8"/>
      <c r="BD38" s="7">
        <v>4.75</v>
      </c>
      <c r="BE38" s="8"/>
      <c r="BF38" s="7">
        <v>6.25</v>
      </c>
      <c r="BG38" s="8"/>
      <c r="BH38" s="7">
        <f>ROUND((BD38-BF38),5)</f>
        <v>-1.5</v>
      </c>
      <c r="BI38" s="8"/>
      <c r="BJ38" s="9">
        <f>ROUND(IF(BF38=0, IF(BD38=0, 0, 1), BD38/BF38),5)</f>
        <v>0.76</v>
      </c>
      <c r="BK38" s="8"/>
      <c r="BL38" s="7">
        <v>4.74</v>
      </c>
      <c r="BM38" s="8"/>
      <c r="BN38" s="7">
        <v>6.25</v>
      </c>
      <c r="BO38" s="8"/>
      <c r="BP38" s="7">
        <f>ROUND((BL38-BN38),5)</f>
        <v>-1.51</v>
      </c>
      <c r="BQ38" s="8"/>
      <c r="BR38" s="9">
        <f>ROUND(IF(BN38=0, IF(BL38=0, 0, 1), BL38/BN38),5)</f>
        <v>0.75839999999999996</v>
      </c>
      <c r="BS38" s="8"/>
      <c r="BT38" s="7">
        <v>4.37</v>
      </c>
      <c r="BU38" s="8"/>
      <c r="BV38" s="7">
        <v>6.25</v>
      </c>
      <c r="BW38" s="8"/>
      <c r="BX38" s="7">
        <f>ROUND((BT38-BV38),5)</f>
        <v>-1.88</v>
      </c>
      <c r="BY38" s="8"/>
      <c r="BZ38" s="9">
        <f>ROUND(IF(BV38=0, IF(BT38=0, 0, 1), BT38/BV38),5)</f>
        <v>0.69920000000000004</v>
      </c>
      <c r="CA38" s="8"/>
      <c r="CB38" s="7"/>
      <c r="CC38" s="8"/>
      <c r="CD38" s="7">
        <v>1.61</v>
      </c>
      <c r="CE38" s="8"/>
      <c r="CF38" s="7">
        <f>ROUND((CB38-CD38),5)</f>
        <v>-1.61</v>
      </c>
      <c r="CG38" s="8"/>
      <c r="CH38" s="9"/>
      <c r="CI38" s="8"/>
      <c r="CJ38" s="7">
        <f>ROUND(H38+P38+X38+AF38+AN38+AV38+BD38+BL38+BT38+CB38,5)</f>
        <v>72.540000000000006</v>
      </c>
      <c r="CK38" s="8"/>
      <c r="CL38" s="7">
        <v>75</v>
      </c>
      <c r="CM38" s="8"/>
      <c r="CN38" s="7">
        <f>ROUND((CJ38-CL38),5)</f>
        <v>-2.46</v>
      </c>
      <c r="CO38" s="8"/>
      <c r="CP38" s="9">
        <f>ROUND(IF(CL38=0, IF(CJ38=0, 0, 1), CJ38/CL38),5)</f>
        <v>0.96719999999999995</v>
      </c>
      <c r="CQ38" s="76">
        <v>75</v>
      </c>
    </row>
    <row r="39" spans="1:95" x14ac:dyDescent="0.3">
      <c r="A39" s="2"/>
      <c r="B39" s="2"/>
      <c r="C39" s="2"/>
      <c r="D39" s="2"/>
      <c r="E39" s="2" t="s">
        <v>51</v>
      </c>
      <c r="F39" s="2"/>
      <c r="G39" s="2"/>
      <c r="H39" s="7"/>
      <c r="I39" s="8"/>
      <c r="J39" s="7"/>
      <c r="K39" s="8"/>
      <c r="L39" s="7"/>
      <c r="M39" s="8"/>
      <c r="N39" s="9"/>
      <c r="O39" s="8"/>
      <c r="P39" s="7"/>
      <c r="Q39" s="8"/>
      <c r="R39" s="7"/>
      <c r="S39" s="8"/>
      <c r="T39" s="7"/>
      <c r="U39" s="8"/>
      <c r="V39" s="9"/>
      <c r="W39" s="8"/>
      <c r="X39" s="7"/>
      <c r="Y39" s="8"/>
      <c r="Z39" s="7"/>
      <c r="AA39" s="8"/>
      <c r="AB39" s="7"/>
      <c r="AC39" s="8"/>
      <c r="AD39" s="9"/>
      <c r="AE39" s="8"/>
      <c r="AF39" s="7">
        <v>100</v>
      </c>
      <c r="AG39" s="8"/>
      <c r="AH39" s="7"/>
      <c r="AI39" s="8"/>
      <c r="AJ39" s="7">
        <f>ROUND((AF39-AH39),5)</f>
        <v>100</v>
      </c>
      <c r="AK39" s="8"/>
      <c r="AL39" s="9">
        <f>ROUND(IF(AH39=0, IF(AF39=0, 0, 1), AF39/AH39),5)</f>
        <v>1</v>
      </c>
      <c r="AM39" s="8"/>
      <c r="AN39" s="7"/>
      <c r="AO39" s="8"/>
      <c r="AP39" s="7">
        <v>100</v>
      </c>
      <c r="AQ39" s="8"/>
      <c r="AR39" s="7">
        <f>ROUND((AN39-AP39),5)</f>
        <v>-100</v>
      </c>
      <c r="AS39" s="8"/>
      <c r="AT39" s="9"/>
      <c r="AU39" s="8"/>
      <c r="AV39" s="7"/>
      <c r="AW39" s="8"/>
      <c r="AX39" s="7"/>
      <c r="AY39" s="8"/>
      <c r="AZ39" s="7"/>
      <c r="BA39" s="8"/>
      <c r="BB39" s="9"/>
      <c r="BC39" s="8"/>
      <c r="BD39" s="7"/>
      <c r="BE39" s="8"/>
      <c r="BF39" s="7"/>
      <c r="BG39" s="8"/>
      <c r="BH39" s="7"/>
      <c r="BI39" s="8"/>
      <c r="BJ39" s="9"/>
      <c r="BK39" s="8"/>
      <c r="BL39" s="7"/>
      <c r="BM39" s="8"/>
      <c r="BN39" s="7"/>
      <c r="BO39" s="8"/>
      <c r="BP39" s="7"/>
      <c r="BQ39" s="8"/>
      <c r="BR39" s="9"/>
      <c r="BS39" s="8"/>
      <c r="BT39" s="7"/>
      <c r="BU39" s="8"/>
      <c r="BV39" s="7"/>
      <c r="BW39" s="8"/>
      <c r="BX39" s="7"/>
      <c r="BY39" s="8"/>
      <c r="BZ39" s="9"/>
      <c r="CA39" s="8"/>
      <c r="CB39" s="7"/>
      <c r="CC39" s="8"/>
      <c r="CD39" s="7"/>
      <c r="CE39" s="8"/>
      <c r="CF39" s="7"/>
      <c r="CG39" s="8"/>
      <c r="CH39" s="9"/>
      <c r="CI39" s="8"/>
      <c r="CJ39" s="7">
        <f>ROUND(H39+P39+X39+AF39+AN39+AV39+BD39+BL39+BT39+CB39,5)</f>
        <v>100</v>
      </c>
      <c r="CK39" s="8"/>
      <c r="CL39" s="7">
        <f>ROUND(J39+R39+Z39+AH39+AP39+AX39+BF39+BN39+BV39+CD39,5)</f>
        <v>100</v>
      </c>
      <c r="CM39" s="8"/>
      <c r="CN39" s="7"/>
      <c r="CO39" s="8"/>
      <c r="CP39" s="9">
        <f>ROUND(IF(CL39=0, IF(CJ39=0, 0, 1), CJ39/CL39),5)</f>
        <v>1</v>
      </c>
      <c r="CQ39" s="76">
        <v>100</v>
      </c>
    </row>
    <row r="40" spans="1:95" ht="15" customHeight="1" x14ac:dyDescent="0.3">
      <c r="A40" s="2"/>
      <c r="B40" s="2"/>
      <c r="C40" s="2"/>
      <c r="D40" s="2"/>
      <c r="E40" s="2" t="s">
        <v>53</v>
      </c>
      <c r="F40" s="2"/>
      <c r="G40" s="2"/>
      <c r="H40" s="7">
        <v>9015.36</v>
      </c>
      <c r="I40" s="8"/>
      <c r="J40" s="7"/>
      <c r="K40" s="8"/>
      <c r="L40" s="7">
        <f>ROUND((H40-J40),5)</f>
        <v>9015.36</v>
      </c>
      <c r="M40" s="8"/>
      <c r="N40" s="9">
        <f>ROUND(IF(J40=0, IF(H40=0, 0, 1), H40/J40),5)</f>
        <v>1</v>
      </c>
      <c r="O40" s="8"/>
      <c r="P40" s="7"/>
      <c r="Q40" s="8"/>
      <c r="R40" s="7"/>
      <c r="S40" s="8"/>
      <c r="T40" s="7"/>
      <c r="U40" s="8"/>
      <c r="V40" s="9"/>
      <c r="W40" s="8"/>
      <c r="X40" s="7"/>
      <c r="Y40" s="8"/>
      <c r="Z40" s="7">
        <v>15312.5</v>
      </c>
      <c r="AA40" s="8"/>
      <c r="AB40" s="7">
        <f>ROUND((X40-Z40),5)</f>
        <v>-15312.5</v>
      </c>
      <c r="AC40" s="8"/>
      <c r="AD40" s="9"/>
      <c r="AE40" s="8"/>
      <c r="AF40" s="7">
        <v>15315.67</v>
      </c>
      <c r="AG40" s="8"/>
      <c r="AH40" s="7"/>
      <c r="AI40" s="8"/>
      <c r="AJ40" s="7">
        <f>ROUND((AF40-AH40),5)</f>
        <v>15315.67</v>
      </c>
      <c r="AK40" s="8"/>
      <c r="AL40" s="9">
        <f>ROUND(IF(AH40=0, IF(AF40=0, 0, 1), AF40/AH40),5)</f>
        <v>1</v>
      </c>
      <c r="AM40" s="8"/>
      <c r="AN40" s="7"/>
      <c r="AO40" s="8"/>
      <c r="AP40" s="7"/>
      <c r="AQ40" s="8"/>
      <c r="AR40" s="7"/>
      <c r="AS40" s="8"/>
      <c r="AT40" s="9"/>
      <c r="AU40" s="8"/>
      <c r="AV40" s="7"/>
      <c r="AW40" s="8"/>
      <c r="AX40" s="7">
        <v>15312.5</v>
      </c>
      <c r="AY40" s="8"/>
      <c r="AZ40" s="7">
        <f>ROUND((AV40-AX40),5)</f>
        <v>-15312.5</v>
      </c>
      <c r="BA40" s="8"/>
      <c r="BB40" s="9"/>
      <c r="BC40" s="8"/>
      <c r="BD40" s="7">
        <v>15317.67</v>
      </c>
      <c r="BE40" s="8"/>
      <c r="BF40" s="7"/>
      <c r="BG40" s="8"/>
      <c r="BH40" s="7">
        <f>ROUND((BD40-BF40),5)</f>
        <v>15317.67</v>
      </c>
      <c r="BI40" s="8"/>
      <c r="BJ40" s="9">
        <f>ROUND(IF(BF40=0, IF(BD40=0, 0, 1), BD40/BF40),5)</f>
        <v>1</v>
      </c>
      <c r="BK40" s="8"/>
      <c r="BL40" s="7"/>
      <c r="BM40" s="8"/>
      <c r="BN40" s="7"/>
      <c r="BO40" s="8"/>
      <c r="BP40" s="7"/>
      <c r="BQ40" s="8"/>
      <c r="BR40" s="9"/>
      <c r="BS40" s="8"/>
      <c r="BT40" s="7"/>
      <c r="BU40" s="8"/>
      <c r="BV40" s="7">
        <v>15312.5</v>
      </c>
      <c r="BW40" s="8"/>
      <c r="BX40" s="7">
        <f>ROUND((BT40-BV40),5)</f>
        <v>-15312.5</v>
      </c>
      <c r="BY40" s="8"/>
      <c r="BZ40" s="9"/>
      <c r="CA40" s="8"/>
      <c r="CB40" s="7">
        <v>15315.67</v>
      </c>
      <c r="CC40" s="8"/>
      <c r="CD40" s="7"/>
      <c r="CE40" s="8"/>
      <c r="CF40" s="7">
        <f>ROUND((CB40-CD40),5)</f>
        <v>15315.67</v>
      </c>
      <c r="CG40" s="8"/>
      <c r="CH40" s="9">
        <f>ROUND(IF(CD40=0, IF(CB40=0, 0, 1), CB40/CD40),5)</f>
        <v>1</v>
      </c>
      <c r="CI40" s="8"/>
      <c r="CJ40" s="7">
        <f>ROUND(H40+P40+X40+AF40+AN40+AV40+BD40+BL40+BT40+CB40,5)</f>
        <v>54964.37</v>
      </c>
      <c r="CK40" s="8"/>
      <c r="CL40" s="47">
        <v>61250</v>
      </c>
      <c r="CM40" s="8"/>
      <c r="CN40" s="7">
        <f>ROUND((CJ40-CL40),5)</f>
        <v>-6285.63</v>
      </c>
      <c r="CO40" s="8"/>
      <c r="CP40" s="9">
        <f>ROUND(IF(CL40=0, IF(CJ40=0, 0, 1), CJ40/CL40),5)</f>
        <v>0.89737999999999996</v>
      </c>
      <c r="CQ40" s="76">
        <v>61875</v>
      </c>
    </row>
    <row r="41" spans="1:95" hidden="1" x14ac:dyDescent="0.3">
      <c r="A41" s="2"/>
      <c r="B41" s="2"/>
      <c r="C41" s="2"/>
      <c r="D41" s="2"/>
      <c r="E41" s="2" t="s">
        <v>54</v>
      </c>
      <c r="F41" s="2"/>
      <c r="G41" s="2"/>
      <c r="H41" s="7"/>
      <c r="I41" s="8"/>
      <c r="J41" s="7"/>
      <c r="K41" s="8"/>
      <c r="L41" s="7"/>
      <c r="M41" s="8"/>
      <c r="N41" s="9"/>
      <c r="O41" s="8"/>
      <c r="P41" s="7"/>
      <c r="Q41" s="8"/>
      <c r="R41" s="7"/>
      <c r="S41" s="8"/>
      <c r="T41" s="7"/>
      <c r="U41" s="8"/>
      <c r="V41" s="9"/>
      <c r="W41" s="8"/>
      <c r="X41" s="7"/>
      <c r="Y41" s="8"/>
      <c r="Z41" s="7"/>
      <c r="AA41" s="8"/>
      <c r="AB41" s="7"/>
      <c r="AC41" s="8"/>
      <c r="AD41" s="9"/>
      <c r="AE41" s="8"/>
      <c r="AF41" s="7"/>
      <c r="AG41" s="8"/>
      <c r="AH41" s="7"/>
      <c r="AI41" s="8"/>
      <c r="AJ41" s="7"/>
      <c r="AK41" s="8"/>
      <c r="AL41" s="9"/>
      <c r="AM41" s="8"/>
      <c r="AN41" s="7"/>
      <c r="AO41" s="8"/>
      <c r="AP41" s="7"/>
      <c r="AQ41" s="8"/>
      <c r="AR41" s="7"/>
      <c r="AS41" s="8"/>
      <c r="AT41" s="9"/>
      <c r="AU41" s="8"/>
      <c r="AV41" s="7"/>
      <c r="AW41" s="8"/>
      <c r="AX41" s="7"/>
      <c r="AY41" s="8"/>
      <c r="AZ41" s="7"/>
      <c r="BA41" s="8"/>
      <c r="BB41" s="9"/>
      <c r="BC41" s="8"/>
      <c r="BD41" s="7"/>
      <c r="BE41" s="8"/>
      <c r="BF41" s="7"/>
      <c r="BG41" s="8"/>
      <c r="BH41" s="7"/>
      <c r="BI41" s="8"/>
      <c r="BJ41" s="9"/>
      <c r="BK41" s="8"/>
      <c r="BL41" s="7"/>
      <c r="BM41" s="8"/>
      <c r="BN41" s="7"/>
      <c r="BO41" s="8"/>
      <c r="BP41" s="7"/>
      <c r="BQ41" s="8"/>
      <c r="BR41" s="9"/>
      <c r="BS41" s="8"/>
      <c r="BT41" s="7"/>
      <c r="BU41" s="8"/>
      <c r="BV41" s="7"/>
      <c r="BW41" s="8"/>
      <c r="BX41" s="7"/>
      <c r="BY41" s="8"/>
      <c r="BZ41" s="9"/>
      <c r="CA41" s="8"/>
      <c r="CB41" s="7"/>
      <c r="CC41" s="8"/>
      <c r="CD41" s="7"/>
      <c r="CE41" s="8"/>
      <c r="CF41" s="7"/>
      <c r="CG41" s="8"/>
      <c r="CH41" s="9"/>
      <c r="CI41" s="8"/>
      <c r="CJ41" s="7"/>
      <c r="CK41" s="8"/>
      <c r="CL41" s="7"/>
      <c r="CM41" s="8"/>
      <c r="CN41" s="7"/>
      <c r="CO41" s="8"/>
      <c r="CP41" s="9"/>
      <c r="CQ41" s="76"/>
    </row>
    <row r="42" spans="1:95" hidden="1" x14ac:dyDescent="0.3">
      <c r="A42" s="2"/>
      <c r="B42" s="2"/>
      <c r="C42" s="2"/>
      <c r="D42" s="2"/>
      <c r="E42" s="2" t="s">
        <v>55</v>
      </c>
      <c r="F42" s="2"/>
      <c r="G42" s="2"/>
      <c r="H42" s="7"/>
      <c r="I42" s="8"/>
      <c r="J42" s="7"/>
      <c r="K42" s="8"/>
      <c r="L42" s="7"/>
      <c r="M42" s="8"/>
      <c r="N42" s="9"/>
      <c r="O42" s="8"/>
      <c r="P42" s="7"/>
      <c r="Q42" s="8"/>
      <c r="R42" s="7"/>
      <c r="S42" s="8"/>
      <c r="T42" s="7"/>
      <c r="U42" s="8"/>
      <c r="V42" s="9"/>
      <c r="W42" s="8"/>
      <c r="X42" s="7"/>
      <c r="Y42" s="8"/>
      <c r="Z42" s="7"/>
      <c r="AA42" s="8"/>
      <c r="AB42" s="7"/>
      <c r="AC42" s="8"/>
      <c r="AD42" s="9"/>
      <c r="AE42" s="8"/>
      <c r="AF42" s="7"/>
      <c r="AG42" s="8"/>
      <c r="AH42" s="7"/>
      <c r="AI42" s="8"/>
      <c r="AJ42" s="7"/>
      <c r="AK42" s="8"/>
      <c r="AL42" s="9"/>
      <c r="AM42" s="8"/>
      <c r="AN42" s="7"/>
      <c r="AO42" s="8"/>
      <c r="AP42" s="7"/>
      <c r="AQ42" s="8"/>
      <c r="AR42" s="7"/>
      <c r="AS42" s="8"/>
      <c r="AT42" s="9"/>
      <c r="AU42" s="8"/>
      <c r="AV42" s="7"/>
      <c r="AW42" s="8"/>
      <c r="AX42" s="7"/>
      <c r="AY42" s="8"/>
      <c r="AZ42" s="7"/>
      <c r="BA42" s="8"/>
      <c r="BB42" s="9"/>
      <c r="BC42" s="8"/>
      <c r="BD42" s="7"/>
      <c r="BE42" s="8"/>
      <c r="BF42" s="7"/>
      <c r="BG42" s="8"/>
      <c r="BH42" s="7"/>
      <c r="BI42" s="8"/>
      <c r="BJ42" s="9"/>
      <c r="BK42" s="8"/>
      <c r="BL42" s="7"/>
      <c r="BM42" s="8"/>
      <c r="BN42" s="7"/>
      <c r="BO42" s="8"/>
      <c r="BP42" s="7"/>
      <c r="BQ42" s="8"/>
      <c r="BR42" s="9"/>
      <c r="BS42" s="8"/>
      <c r="BT42" s="7"/>
      <c r="BU42" s="8"/>
      <c r="BV42" s="7"/>
      <c r="BW42" s="8"/>
      <c r="BX42" s="7"/>
      <c r="BY42" s="8"/>
      <c r="BZ42" s="9"/>
      <c r="CA42" s="8"/>
      <c r="CB42" s="7"/>
      <c r="CC42" s="8"/>
      <c r="CD42" s="7"/>
      <c r="CE42" s="8"/>
      <c r="CF42" s="7"/>
      <c r="CG42" s="8"/>
      <c r="CH42" s="9"/>
      <c r="CI42" s="8"/>
      <c r="CJ42" s="7"/>
      <c r="CK42" s="8"/>
      <c r="CL42" s="7"/>
      <c r="CM42" s="8"/>
      <c r="CN42" s="7"/>
      <c r="CO42" s="8"/>
      <c r="CP42" s="9"/>
      <c r="CQ42" s="76"/>
    </row>
    <row r="43" spans="1:95" hidden="1" x14ac:dyDescent="0.3">
      <c r="A43" s="2"/>
      <c r="B43" s="2"/>
      <c r="C43" s="2"/>
      <c r="D43" s="2"/>
      <c r="E43" s="2" t="s">
        <v>56</v>
      </c>
      <c r="F43" s="2"/>
      <c r="G43" s="2"/>
      <c r="H43" s="7"/>
      <c r="I43" s="8"/>
      <c r="J43" s="7"/>
      <c r="K43" s="8"/>
      <c r="L43" s="7"/>
      <c r="M43" s="8"/>
      <c r="N43" s="9"/>
      <c r="O43" s="8"/>
      <c r="P43" s="7"/>
      <c r="Q43" s="8"/>
      <c r="R43" s="7"/>
      <c r="S43" s="8"/>
      <c r="T43" s="7"/>
      <c r="U43" s="8"/>
      <c r="V43" s="9"/>
      <c r="W43" s="8"/>
      <c r="X43" s="7"/>
      <c r="Y43" s="8"/>
      <c r="Z43" s="7"/>
      <c r="AA43" s="8"/>
      <c r="AB43" s="7"/>
      <c r="AC43" s="8"/>
      <c r="AD43" s="9"/>
      <c r="AE43" s="8"/>
      <c r="AF43" s="7"/>
      <c r="AG43" s="8"/>
      <c r="AH43" s="7"/>
      <c r="AI43" s="8"/>
      <c r="AJ43" s="7"/>
      <c r="AK43" s="8"/>
      <c r="AL43" s="9"/>
      <c r="AM43" s="8"/>
      <c r="AN43" s="7"/>
      <c r="AO43" s="8"/>
      <c r="AP43" s="7"/>
      <c r="AQ43" s="8"/>
      <c r="AR43" s="7"/>
      <c r="AS43" s="8"/>
      <c r="AT43" s="9"/>
      <c r="AU43" s="8"/>
      <c r="AV43" s="7"/>
      <c r="AW43" s="8"/>
      <c r="AX43" s="7"/>
      <c r="AY43" s="8"/>
      <c r="AZ43" s="7"/>
      <c r="BA43" s="8"/>
      <c r="BB43" s="9"/>
      <c r="BC43" s="8"/>
      <c r="BD43" s="7"/>
      <c r="BE43" s="8"/>
      <c r="BF43" s="7"/>
      <c r="BG43" s="8"/>
      <c r="BH43" s="7"/>
      <c r="BI43" s="8"/>
      <c r="BJ43" s="9"/>
      <c r="BK43" s="8"/>
      <c r="BL43" s="7"/>
      <c r="BM43" s="8"/>
      <c r="BN43" s="7"/>
      <c r="BO43" s="8"/>
      <c r="BP43" s="7"/>
      <c r="BQ43" s="8"/>
      <c r="BR43" s="9"/>
      <c r="BS43" s="8"/>
      <c r="BT43" s="7"/>
      <c r="BU43" s="8"/>
      <c r="BV43" s="7"/>
      <c r="BW43" s="8"/>
      <c r="BX43" s="7"/>
      <c r="BY43" s="8"/>
      <c r="BZ43" s="9"/>
      <c r="CA43" s="8"/>
      <c r="CB43" s="7"/>
      <c r="CC43" s="8"/>
      <c r="CD43" s="7"/>
      <c r="CE43" s="8"/>
      <c r="CF43" s="7"/>
      <c r="CG43" s="8"/>
      <c r="CH43" s="9"/>
      <c r="CI43" s="8"/>
      <c r="CJ43" s="7"/>
      <c r="CK43" s="8"/>
      <c r="CL43" s="7"/>
      <c r="CM43" s="8"/>
      <c r="CN43" s="7"/>
      <c r="CO43" s="8"/>
      <c r="CP43" s="9"/>
      <c r="CQ43" s="76"/>
    </row>
    <row r="44" spans="1:95" hidden="1" x14ac:dyDescent="0.3">
      <c r="A44" s="2"/>
      <c r="B44" s="2"/>
      <c r="C44" s="2"/>
      <c r="D44" s="2"/>
      <c r="E44" s="2" t="s">
        <v>57</v>
      </c>
      <c r="F44" s="2"/>
      <c r="G44" s="2"/>
      <c r="H44" s="7"/>
      <c r="I44" s="8"/>
      <c r="J44" s="7"/>
      <c r="K44" s="8"/>
      <c r="L44" s="7"/>
      <c r="M44" s="8"/>
      <c r="N44" s="9"/>
      <c r="O44" s="8"/>
      <c r="P44" s="7"/>
      <c r="Q44" s="8"/>
      <c r="R44" s="7"/>
      <c r="S44" s="8"/>
      <c r="T44" s="7"/>
      <c r="U44" s="8"/>
      <c r="V44" s="9"/>
      <c r="W44" s="8"/>
      <c r="X44" s="7"/>
      <c r="Y44" s="8"/>
      <c r="Z44" s="7"/>
      <c r="AA44" s="8"/>
      <c r="AB44" s="7"/>
      <c r="AC44" s="8"/>
      <c r="AD44" s="9"/>
      <c r="AE44" s="8"/>
      <c r="AF44" s="7"/>
      <c r="AG44" s="8"/>
      <c r="AH44" s="7"/>
      <c r="AI44" s="8"/>
      <c r="AJ44" s="7"/>
      <c r="AK44" s="8"/>
      <c r="AL44" s="9"/>
      <c r="AM44" s="8"/>
      <c r="AN44" s="7"/>
      <c r="AO44" s="8"/>
      <c r="AP44" s="7"/>
      <c r="AQ44" s="8"/>
      <c r="AR44" s="7"/>
      <c r="AS44" s="8"/>
      <c r="AT44" s="9"/>
      <c r="AU44" s="8"/>
      <c r="AV44" s="7"/>
      <c r="AW44" s="8"/>
      <c r="AX44" s="7"/>
      <c r="AY44" s="8"/>
      <c r="AZ44" s="7"/>
      <c r="BA44" s="8"/>
      <c r="BB44" s="9"/>
      <c r="BC44" s="8"/>
      <c r="BD44" s="7"/>
      <c r="BE44" s="8"/>
      <c r="BF44" s="7"/>
      <c r="BG44" s="8"/>
      <c r="BH44" s="7"/>
      <c r="BI44" s="8"/>
      <c r="BJ44" s="9"/>
      <c r="BK44" s="8"/>
      <c r="BL44" s="7"/>
      <c r="BM44" s="8"/>
      <c r="BN44" s="7"/>
      <c r="BO44" s="8"/>
      <c r="BP44" s="7"/>
      <c r="BQ44" s="8"/>
      <c r="BR44" s="9"/>
      <c r="BS44" s="8"/>
      <c r="BT44" s="7"/>
      <c r="BU44" s="8"/>
      <c r="BV44" s="7"/>
      <c r="BW44" s="8"/>
      <c r="BX44" s="7"/>
      <c r="BY44" s="8"/>
      <c r="BZ44" s="9"/>
      <c r="CA44" s="8"/>
      <c r="CB44" s="7"/>
      <c r="CC44" s="8"/>
      <c r="CD44" s="7"/>
      <c r="CE44" s="8"/>
      <c r="CF44" s="7"/>
      <c r="CG44" s="8"/>
      <c r="CH44" s="9"/>
      <c r="CI44" s="8"/>
      <c r="CJ44" s="7"/>
      <c r="CK44" s="8"/>
      <c r="CL44" s="7"/>
      <c r="CM44" s="8"/>
      <c r="CN44" s="7"/>
      <c r="CO44" s="8"/>
      <c r="CP44" s="9"/>
      <c r="CQ44" s="76"/>
    </row>
    <row r="45" spans="1:95" hidden="1" x14ac:dyDescent="0.3">
      <c r="A45" s="2"/>
      <c r="B45" s="2"/>
      <c r="C45" s="2"/>
      <c r="D45" s="2"/>
      <c r="E45" s="2" t="s">
        <v>58</v>
      </c>
      <c r="F45" s="2"/>
      <c r="G45" s="2"/>
      <c r="H45" s="7"/>
      <c r="I45" s="8"/>
      <c r="J45" s="7"/>
      <c r="K45" s="8"/>
      <c r="L45" s="7"/>
      <c r="M45" s="8"/>
      <c r="N45" s="9"/>
      <c r="O45" s="8"/>
      <c r="P45" s="7"/>
      <c r="Q45" s="8"/>
      <c r="R45" s="7"/>
      <c r="S45" s="8"/>
      <c r="T45" s="7"/>
      <c r="U45" s="8"/>
      <c r="V45" s="9"/>
      <c r="W45" s="8"/>
      <c r="X45" s="7"/>
      <c r="Y45" s="8"/>
      <c r="Z45" s="7"/>
      <c r="AA45" s="8"/>
      <c r="AB45" s="7"/>
      <c r="AC45" s="8"/>
      <c r="AD45" s="9"/>
      <c r="AE45" s="8"/>
      <c r="AF45" s="7"/>
      <c r="AG45" s="8"/>
      <c r="AH45" s="7"/>
      <c r="AI45" s="8"/>
      <c r="AJ45" s="7"/>
      <c r="AK45" s="8"/>
      <c r="AL45" s="9"/>
      <c r="AM45" s="8"/>
      <c r="AN45" s="7"/>
      <c r="AO45" s="8"/>
      <c r="AP45" s="7"/>
      <c r="AQ45" s="8"/>
      <c r="AR45" s="7"/>
      <c r="AS45" s="8"/>
      <c r="AT45" s="9"/>
      <c r="AU45" s="8"/>
      <c r="AV45" s="7"/>
      <c r="AW45" s="8"/>
      <c r="AX45" s="7"/>
      <c r="AY45" s="8"/>
      <c r="AZ45" s="7"/>
      <c r="BA45" s="8"/>
      <c r="BB45" s="9"/>
      <c r="BC45" s="8"/>
      <c r="BD45" s="7"/>
      <c r="BE45" s="8"/>
      <c r="BF45" s="7"/>
      <c r="BG45" s="8"/>
      <c r="BH45" s="7"/>
      <c r="BI45" s="8"/>
      <c r="BJ45" s="9"/>
      <c r="BK45" s="8"/>
      <c r="BL45" s="7"/>
      <c r="BM45" s="8"/>
      <c r="BN45" s="7"/>
      <c r="BO45" s="8"/>
      <c r="BP45" s="7"/>
      <c r="BQ45" s="8"/>
      <c r="BR45" s="9"/>
      <c r="BS45" s="8"/>
      <c r="BT45" s="7"/>
      <c r="BU45" s="8"/>
      <c r="BV45" s="7"/>
      <c r="BW45" s="8"/>
      <c r="BX45" s="7"/>
      <c r="BY45" s="8"/>
      <c r="BZ45" s="9"/>
      <c r="CA45" s="8"/>
      <c r="CB45" s="7"/>
      <c r="CC45" s="8"/>
      <c r="CD45" s="7"/>
      <c r="CE45" s="8"/>
      <c r="CF45" s="7"/>
      <c r="CG45" s="8"/>
      <c r="CH45" s="9"/>
      <c r="CI45" s="8"/>
      <c r="CJ45" s="7"/>
      <c r="CK45" s="8"/>
      <c r="CL45" s="7"/>
      <c r="CM45" s="8"/>
      <c r="CN45" s="7"/>
      <c r="CO45" s="8"/>
      <c r="CP45" s="9"/>
      <c r="CQ45" s="76"/>
    </row>
    <row r="46" spans="1:95" hidden="1" x14ac:dyDescent="0.3">
      <c r="A46" s="2"/>
      <c r="B46" s="2"/>
      <c r="C46" s="2"/>
      <c r="D46" s="2"/>
      <c r="E46" s="2"/>
      <c r="F46" s="2" t="s">
        <v>59</v>
      </c>
      <c r="G46" s="2"/>
      <c r="H46" s="7"/>
      <c r="I46" s="8"/>
      <c r="J46" s="7"/>
      <c r="K46" s="8"/>
      <c r="L46" s="7"/>
      <c r="M46" s="8"/>
      <c r="N46" s="9"/>
      <c r="O46" s="8"/>
      <c r="P46" s="7"/>
      <c r="Q46" s="8"/>
      <c r="R46" s="7"/>
      <c r="S46" s="8"/>
      <c r="T46" s="7"/>
      <c r="U46" s="8"/>
      <c r="V46" s="9"/>
      <c r="W46" s="8"/>
      <c r="X46" s="7"/>
      <c r="Y46" s="8"/>
      <c r="Z46" s="7"/>
      <c r="AA46" s="8"/>
      <c r="AB46" s="7"/>
      <c r="AC46" s="8"/>
      <c r="AD46" s="9"/>
      <c r="AE46" s="8"/>
      <c r="AF46" s="7"/>
      <c r="AG46" s="8"/>
      <c r="AH46" s="7"/>
      <c r="AI46" s="8"/>
      <c r="AJ46" s="7"/>
      <c r="AK46" s="8"/>
      <c r="AL46" s="9"/>
      <c r="AM46" s="8"/>
      <c r="AN46" s="7"/>
      <c r="AO46" s="8"/>
      <c r="AP46" s="7"/>
      <c r="AQ46" s="8"/>
      <c r="AR46" s="7"/>
      <c r="AS46" s="8"/>
      <c r="AT46" s="9"/>
      <c r="AU46" s="8"/>
      <c r="AV46" s="7"/>
      <c r="AW46" s="8"/>
      <c r="AX46" s="7"/>
      <c r="AY46" s="8"/>
      <c r="AZ46" s="7"/>
      <c r="BA46" s="8"/>
      <c r="BB46" s="9"/>
      <c r="BC46" s="8"/>
      <c r="BD46" s="7"/>
      <c r="BE46" s="8"/>
      <c r="BF46" s="7"/>
      <c r="BG46" s="8"/>
      <c r="BH46" s="7"/>
      <c r="BI46" s="8"/>
      <c r="BJ46" s="9"/>
      <c r="BK46" s="8"/>
      <c r="BL46" s="7"/>
      <c r="BM46" s="8"/>
      <c r="BN46" s="7"/>
      <c r="BO46" s="8"/>
      <c r="BP46" s="7"/>
      <c r="BQ46" s="8"/>
      <c r="BR46" s="9"/>
      <c r="BS46" s="8"/>
      <c r="BT46" s="7"/>
      <c r="BU46" s="8"/>
      <c r="BV46" s="7"/>
      <c r="BW46" s="8"/>
      <c r="BX46" s="7"/>
      <c r="BY46" s="8"/>
      <c r="BZ46" s="9"/>
      <c r="CA46" s="8"/>
      <c r="CB46" s="7"/>
      <c r="CC46" s="8"/>
      <c r="CD46" s="7"/>
      <c r="CE46" s="8"/>
      <c r="CF46" s="7"/>
      <c r="CG46" s="8"/>
      <c r="CH46" s="9"/>
      <c r="CI46" s="8"/>
      <c r="CJ46" s="7"/>
      <c r="CK46" s="8"/>
      <c r="CL46" s="7"/>
      <c r="CM46" s="8"/>
      <c r="CN46" s="7"/>
      <c r="CO46" s="8"/>
      <c r="CP46" s="9"/>
      <c r="CQ46" s="76"/>
    </row>
    <row r="47" spans="1:95" hidden="1" x14ac:dyDescent="0.3">
      <c r="A47" s="2"/>
      <c r="B47" s="2"/>
      <c r="C47" s="2"/>
      <c r="D47" s="2"/>
      <c r="E47" s="2"/>
      <c r="F47" s="2" t="s">
        <v>60</v>
      </c>
      <c r="G47" s="2"/>
      <c r="H47" s="7"/>
      <c r="I47" s="8"/>
      <c r="J47" s="7"/>
      <c r="K47" s="8"/>
      <c r="L47" s="7"/>
      <c r="M47" s="8"/>
      <c r="N47" s="9"/>
      <c r="O47" s="8"/>
      <c r="P47" s="7"/>
      <c r="Q47" s="8"/>
      <c r="R47" s="7"/>
      <c r="S47" s="8"/>
      <c r="T47" s="7"/>
      <c r="U47" s="8"/>
      <c r="V47" s="9"/>
      <c r="W47" s="8"/>
      <c r="X47" s="7"/>
      <c r="Y47" s="8"/>
      <c r="Z47" s="7"/>
      <c r="AA47" s="8"/>
      <c r="AB47" s="7"/>
      <c r="AC47" s="8"/>
      <c r="AD47" s="9"/>
      <c r="AE47" s="8"/>
      <c r="AF47" s="7"/>
      <c r="AG47" s="8"/>
      <c r="AH47" s="7"/>
      <c r="AI47" s="8"/>
      <c r="AJ47" s="7"/>
      <c r="AK47" s="8"/>
      <c r="AL47" s="9"/>
      <c r="AM47" s="8"/>
      <c r="AN47" s="7"/>
      <c r="AO47" s="8"/>
      <c r="AP47" s="7"/>
      <c r="AQ47" s="8"/>
      <c r="AR47" s="7"/>
      <c r="AS47" s="8"/>
      <c r="AT47" s="9"/>
      <c r="AU47" s="8"/>
      <c r="AV47" s="7"/>
      <c r="AW47" s="8"/>
      <c r="AX47" s="7"/>
      <c r="AY47" s="8"/>
      <c r="AZ47" s="7"/>
      <c r="BA47" s="8"/>
      <c r="BB47" s="9"/>
      <c r="BC47" s="8"/>
      <c r="BD47" s="7"/>
      <c r="BE47" s="8"/>
      <c r="BF47" s="7"/>
      <c r="BG47" s="8"/>
      <c r="BH47" s="7"/>
      <c r="BI47" s="8"/>
      <c r="BJ47" s="9"/>
      <c r="BK47" s="8"/>
      <c r="BL47" s="7"/>
      <c r="BM47" s="8"/>
      <c r="BN47" s="7"/>
      <c r="BO47" s="8"/>
      <c r="BP47" s="7"/>
      <c r="BQ47" s="8"/>
      <c r="BR47" s="9"/>
      <c r="BS47" s="8"/>
      <c r="BT47" s="7"/>
      <c r="BU47" s="8"/>
      <c r="BV47" s="7"/>
      <c r="BW47" s="8"/>
      <c r="BX47" s="7"/>
      <c r="BY47" s="8"/>
      <c r="BZ47" s="9"/>
      <c r="CA47" s="8"/>
      <c r="CB47" s="7"/>
      <c r="CC47" s="8"/>
      <c r="CD47" s="7"/>
      <c r="CE47" s="8"/>
      <c r="CF47" s="7"/>
      <c r="CG47" s="8"/>
      <c r="CH47" s="9"/>
      <c r="CI47" s="8"/>
      <c r="CJ47" s="7"/>
      <c r="CK47" s="8"/>
      <c r="CL47" s="7"/>
      <c r="CM47" s="8"/>
      <c r="CN47" s="7"/>
      <c r="CO47" s="8"/>
      <c r="CP47" s="9"/>
      <c r="CQ47" s="76"/>
    </row>
    <row r="48" spans="1:95" ht="15" hidden="1" thickBot="1" x14ac:dyDescent="0.35">
      <c r="A48" s="2"/>
      <c r="B48" s="2"/>
      <c r="C48" s="2"/>
      <c r="D48" s="2"/>
      <c r="E48" s="2"/>
      <c r="F48" s="2" t="s">
        <v>61</v>
      </c>
      <c r="G48" s="2"/>
      <c r="H48" s="10"/>
      <c r="I48" s="8"/>
      <c r="J48" s="7"/>
      <c r="K48" s="8"/>
      <c r="L48" s="7"/>
      <c r="M48" s="8"/>
      <c r="N48" s="9"/>
      <c r="O48" s="8"/>
      <c r="P48" s="10"/>
      <c r="Q48" s="8"/>
      <c r="R48" s="7"/>
      <c r="S48" s="8"/>
      <c r="T48" s="7"/>
      <c r="U48" s="8"/>
      <c r="V48" s="9"/>
      <c r="W48" s="8"/>
      <c r="X48" s="10"/>
      <c r="Y48" s="8"/>
      <c r="Z48" s="7"/>
      <c r="AA48" s="8"/>
      <c r="AB48" s="7"/>
      <c r="AC48" s="8"/>
      <c r="AD48" s="9"/>
      <c r="AE48" s="8"/>
      <c r="AF48" s="10"/>
      <c r="AG48" s="8"/>
      <c r="AH48" s="7"/>
      <c r="AI48" s="8"/>
      <c r="AJ48" s="7"/>
      <c r="AK48" s="8"/>
      <c r="AL48" s="9"/>
      <c r="AM48" s="8"/>
      <c r="AN48" s="10"/>
      <c r="AO48" s="8"/>
      <c r="AP48" s="7"/>
      <c r="AQ48" s="8"/>
      <c r="AR48" s="7"/>
      <c r="AS48" s="8"/>
      <c r="AT48" s="9"/>
      <c r="AU48" s="8"/>
      <c r="AV48" s="10"/>
      <c r="AW48" s="8"/>
      <c r="AX48" s="7"/>
      <c r="AY48" s="8"/>
      <c r="AZ48" s="7"/>
      <c r="BA48" s="8"/>
      <c r="BB48" s="9"/>
      <c r="BC48" s="8"/>
      <c r="BD48" s="10"/>
      <c r="BE48" s="8"/>
      <c r="BF48" s="7"/>
      <c r="BG48" s="8"/>
      <c r="BH48" s="7"/>
      <c r="BI48" s="8"/>
      <c r="BJ48" s="9"/>
      <c r="BK48" s="8"/>
      <c r="BL48" s="10"/>
      <c r="BM48" s="8"/>
      <c r="BN48" s="7"/>
      <c r="BO48" s="8"/>
      <c r="BP48" s="7"/>
      <c r="BQ48" s="8"/>
      <c r="BR48" s="9"/>
      <c r="BS48" s="8"/>
      <c r="BT48" s="10"/>
      <c r="BU48" s="8"/>
      <c r="BV48" s="7"/>
      <c r="BW48" s="8"/>
      <c r="BX48" s="7"/>
      <c r="BY48" s="8"/>
      <c r="BZ48" s="9"/>
      <c r="CA48" s="8"/>
      <c r="CB48" s="10"/>
      <c r="CC48" s="8"/>
      <c r="CD48" s="10"/>
      <c r="CE48" s="8"/>
      <c r="CF48" s="10"/>
      <c r="CG48" s="8"/>
      <c r="CH48" s="11"/>
      <c r="CI48" s="8"/>
      <c r="CJ48" s="10"/>
      <c r="CK48" s="8"/>
      <c r="CL48" s="10"/>
      <c r="CM48" s="8"/>
      <c r="CN48" s="10"/>
      <c r="CO48" s="8"/>
      <c r="CP48" s="11"/>
      <c r="CQ48" s="10"/>
    </row>
    <row r="49" spans="1:95" hidden="1" x14ac:dyDescent="0.3">
      <c r="A49" s="2"/>
      <c r="B49" s="2"/>
      <c r="C49" s="2"/>
      <c r="D49" s="2"/>
      <c r="E49" s="2" t="s">
        <v>62</v>
      </c>
      <c r="F49" s="2"/>
      <c r="G49" s="2"/>
      <c r="H49" s="7"/>
      <c r="I49" s="8"/>
      <c r="J49" s="7"/>
      <c r="K49" s="8"/>
      <c r="L49" s="7"/>
      <c r="M49" s="8"/>
      <c r="N49" s="9"/>
      <c r="O49" s="8"/>
      <c r="P49" s="7"/>
      <c r="Q49" s="8"/>
      <c r="R49" s="7"/>
      <c r="S49" s="8"/>
      <c r="T49" s="7"/>
      <c r="U49" s="8"/>
      <c r="V49" s="9"/>
      <c r="W49" s="8"/>
      <c r="X49" s="7"/>
      <c r="Y49" s="8"/>
      <c r="Z49" s="7"/>
      <c r="AA49" s="8"/>
      <c r="AB49" s="7"/>
      <c r="AC49" s="8"/>
      <c r="AD49" s="9"/>
      <c r="AE49" s="8"/>
      <c r="AF49" s="7"/>
      <c r="AG49" s="8"/>
      <c r="AH49" s="7"/>
      <c r="AI49" s="8"/>
      <c r="AJ49" s="7"/>
      <c r="AK49" s="8"/>
      <c r="AL49" s="9"/>
      <c r="AM49" s="8"/>
      <c r="AN49" s="7"/>
      <c r="AO49" s="8"/>
      <c r="AP49" s="7"/>
      <c r="AQ49" s="8"/>
      <c r="AR49" s="7"/>
      <c r="AS49" s="8"/>
      <c r="AT49" s="9"/>
      <c r="AU49" s="8"/>
      <c r="AV49" s="7"/>
      <c r="AW49" s="8"/>
      <c r="AX49" s="7"/>
      <c r="AY49" s="8"/>
      <c r="AZ49" s="7"/>
      <c r="BA49" s="8"/>
      <c r="BB49" s="9"/>
      <c r="BC49" s="8"/>
      <c r="BD49" s="7"/>
      <c r="BE49" s="8"/>
      <c r="BF49" s="7"/>
      <c r="BG49" s="8"/>
      <c r="BH49" s="7"/>
      <c r="BI49" s="8"/>
      <c r="BJ49" s="9"/>
      <c r="BK49" s="8"/>
      <c r="BL49" s="7"/>
      <c r="BM49" s="8"/>
      <c r="BN49" s="7"/>
      <c r="BO49" s="8"/>
      <c r="BP49" s="7"/>
      <c r="BQ49" s="8"/>
      <c r="BR49" s="9"/>
      <c r="BS49" s="8"/>
      <c r="BT49" s="7"/>
      <c r="BU49" s="8"/>
      <c r="BV49" s="7"/>
      <c r="BW49" s="8"/>
      <c r="BX49" s="7"/>
      <c r="BY49" s="8"/>
      <c r="BZ49" s="9"/>
      <c r="CA49" s="8"/>
      <c r="CB49" s="7"/>
      <c r="CC49" s="8"/>
      <c r="CD49" s="7"/>
      <c r="CE49" s="8"/>
      <c r="CF49" s="7"/>
      <c r="CG49" s="8"/>
      <c r="CH49" s="9"/>
      <c r="CI49" s="8"/>
      <c r="CJ49" s="7"/>
      <c r="CK49" s="8"/>
      <c r="CL49" s="7"/>
      <c r="CM49" s="8"/>
      <c r="CN49" s="7"/>
      <c r="CO49" s="8"/>
      <c r="CP49" s="9"/>
      <c r="CQ49" s="76"/>
    </row>
    <row r="50" spans="1:95" ht="28.8" customHeight="1" x14ac:dyDescent="0.3">
      <c r="A50" s="2"/>
      <c r="B50" s="2"/>
      <c r="C50" s="2"/>
      <c r="D50" s="2"/>
      <c r="E50" s="2" t="s">
        <v>63</v>
      </c>
      <c r="F50" s="2"/>
      <c r="G50" s="2"/>
      <c r="H50" s="7"/>
      <c r="I50" s="8"/>
      <c r="J50" s="7"/>
      <c r="K50" s="8"/>
      <c r="L50" s="7"/>
      <c r="M50" s="8"/>
      <c r="N50" s="9"/>
      <c r="O50" s="8"/>
      <c r="P50" s="7"/>
      <c r="Q50" s="8"/>
      <c r="R50" s="7"/>
      <c r="S50" s="8"/>
      <c r="T50" s="7"/>
      <c r="U50" s="8"/>
      <c r="V50" s="9"/>
      <c r="W50" s="8"/>
      <c r="X50" s="7"/>
      <c r="Y50" s="8"/>
      <c r="Z50" s="7"/>
      <c r="AA50" s="8"/>
      <c r="AB50" s="7"/>
      <c r="AC50" s="8"/>
      <c r="AD50" s="9"/>
      <c r="AE50" s="8"/>
      <c r="AF50" s="7"/>
      <c r="AG50" s="8"/>
      <c r="AH50" s="7"/>
      <c r="AI50" s="8"/>
      <c r="AJ50" s="7"/>
      <c r="AK50" s="8"/>
      <c r="AL50" s="9"/>
      <c r="AM50" s="8"/>
      <c r="AN50" s="7"/>
      <c r="AO50" s="8"/>
      <c r="AP50" s="7"/>
      <c r="AQ50" s="8"/>
      <c r="AR50" s="7"/>
      <c r="AS50" s="8"/>
      <c r="AT50" s="9"/>
      <c r="AU50" s="8"/>
      <c r="AV50" s="7"/>
      <c r="AW50" s="8"/>
      <c r="AX50" s="7"/>
      <c r="AY50" s="8"/>
      <c r="AZ50" s="7"/>
      <c r="BA50" s="8"/>
      <c r="BB50" s="9"/>
      <c r="BC50" s="8"/>
      <c r="BD50" s="7"/>
      <c r="BE50" s="8"/>
      <c r="BF50" s="7"/>
      <c r="BG50" s="8"/>
      <c r="BH50" s="7"/>
      <c r="BI50" s="8"/>
      <c r="BJ50" s="9"/>
      <c r="BK50" s="8"/>
      <c r="BL50" s="7"/>
      <c r="BM50" s="8"/>
      <c r="BN50" s="7"/>
      <c r="BO50" s="8"/>
      <c r="BP50" s="7"/>
      <c r="BQ50" s="8"/>
      <c r="BR50" s="9"/>
      <c r="BS50" s="8"/>
      <c r="BT50" s="7"/>
      <c r="BU50" s="8"/>
      <c r="BV50" s="7"/>
      <c r="BW50" s="8"/>
      <c r="BX50" s="7"/>
      <c r="BY50" s="8"/>
      <c r="BZ50" s="9"/>
      <c r="CA50" s="8"/>
      <c r="CB50" s="7"/>
      <c r="CC50" s="8"/>
      <c r="CD50" s="7"/>
      <c r="CE50" s="8"/>
      <c r="CF50" s="7"/>
      <c r="CG50" s="8"/>
      <c r="CH50" s="9"/>
      <c r="CI50" s="8"/>
      <c r="CJ50" s="7"/>
      <c r="CK50" s="8"/>
      <c r="CL50" s="7"/>
      <c r="CM50" s="8"/>
      <c r="CN50" s="7"/>
      <c r="CO50" s="8"/>
      <c r="CP50" s="9"/>
      <c r="CQ50" s="76"/>
    </row>
    <row r="51" spans="1:95" x14ac:dyDescent="0.3">
      <c r="A51" s="2"/>
      <c r="B51" s="2"/>
      <c r="C51" s="2"/>
      <c r="D51" s="2"/>
      <c r="E51" s="2"/>
      <c r="F51" s="2" t="s">
        <v>425</v>
      </c>
      <c r="G51" s="2"/>
      <c r="H51" s="7"/>
      <c r="I51" s="8"/>
      <c r="J51" s="7"/>
      <c r="K51" s="8"/>
      <c r="L51" s="7"/>
      <c r="M51" s="8"/>
      <c r="N51" s="9"/>
      <c r="O51" s="8"/>
      <c r="P51" s="7">
        <v>3949.5</v>
      </c>
      <c r="Q51" s="8"/>
      <c r="R51" s="7"/>
      <c r="S51" s="8"/>
      <c r="T51" s="7"/>
      <c r="U51" s="8"/>
      <c r="V51" s="9"/>
      <c r="W51" s="8"/>
      <c r="X51" s="7"/>
      <c r="Y51" s="8"/>
      <c r="Z51" s="7"/>
      <c r="AA51" s="8"/>
      <c r="AB51" s="7"/>
      <c r="AC51" s="8"/>
      <c r="AD51" s="9"/>
      <c r="AE51" s="8"/>
      <c r="AF51" s="7"/>
      <c r="AG51" s="8"/>
      <c r="AH51" s="7"/>
      <c r="AI51" s="8"/>
      <c r="AJ51" s="7"/>
      <c r="AK51" s="8"/>
      <c r="AL51" s="9"/>
      <c r="AM51" s="8"/>
      <c r="AN51" s="7"/>
      <c r="AO51" s="8"/>
      <c r="AP51" s="7"/>
      <c r="AQ51" s="8"/>
      <c r="AR51" s="7"/>
      <c r="AS51" s="8"/>
      <c r="AT51" s="9"/>
      <c r="AU51" s="8"/>
      <c r="AV51" s="7"/>
      <c r="AW51" s="8"/>
      <c r="AX51" s="7"/>
      <c r="AY51" s="8"/>
      <c r="AZ51" s="7"/>
      <c r="BA51" s="8"/>
      <c r="BB51" s="9"/>
      <c r="BC51" s="8"/>
      <c r="BD51" s="7"/>
      <c r="BE51" s="8"/>
      <c r="BF51" s="7"/>
      <c r="BG51" s="8"/>
      <c r="BH51" s="7"/>
      <c r="BI51" s="8"/>
      <c r="BJ51" s="9"/>
      <c r="BK51" s="8"/>
      <c r="BL51" s="7"/>
      <c r="BM51" s="8"/>
      <c r="BN51" s="7"/>
      <c r="BO51" s="8"/>
      <c r="BP51" s="7"/>
      <c r="BQ51" s="8"/>
      <c r="BR51" s="9"/>
      <c r="BS51" s="8"/>
      <c r="BT51" s="7"/>
      <c r="BU51" s="8"/>
      <c r="BV51" s="7"/>
      <c r="BW51" s="8"/>
      <c r="BX51" s="7"/>
      <c r="BY51" s="8"/>
      <c r="BZ51" s="9"/>
      <c r="CA51" s="8"/>
      <c r="CB51" s="7"/>
      <c r="CC51" s="8"/>
      <c r="CD51" s="7"/>
      <c r="CE51" s="8"/>
      <c r="CF51" s="7"/>
      <c r="CG51" s="8"/>
      <c r="CH51" s="9"/>
      <c r="CI51" s="8"/>
      <c r="CJ51" s="7">
        <f>ROUND(H51+P51+X51+AF51+AN51+AV51+BD51+BL51+BT51+CB51,5)</f>
        <v>3949.5</v>
      </c>
      <c r="CK51" s="8"/>
      <c r="CL51" s="7"/>
      <c r="CM51" s="8"/>
      <c r="CN51" s="7">
        <f>ROUND((CJ51-CL51),5)</f>
        <v>3949.5</v>
      </c>
      <c r="CO51" s="8"/>
      <c r="CP51" s="9">
        <f>ROUND(IF(CL51=0, IF(CJ51=0, 0, 1), CJ51/CL51),5)</f>
        <v>1</v>
      </c>
      <c r="CQ51" s="76"/>
    </row>
    <row r="52" spans="1:95" x14ac:dyDescent="0.3">
      <c r="A52" s="2"/>
      <c r="B52" s="2"/>
      <c r="C52" s="2"/>
      <c r="D52" s="2"/>
      <c r="E52" s="2"/>
      <c r="F52" s="2" t="s">
        <v>65</v>
      </c>
      <c r="G52" s="2"/>
      <c r="H52" s="7"/>
      <c r="I52" s="8"/>
      <c r="J52" s="7"/>
      <c r="K52" s="8"/>
      <c r="L52" s="7"/>
      <c r="M52" s="8"/>
      <c r="N52" s="9"/>
      <c r="O52" s="8"/>
      <c r="P52" s="7"/>
      <c r="Q52" s="8"/>
      <c r="R52" s="7"/>
      <c r="S52" s="8"/>
      <c r="T52" s="7"/>
      <c r="U52" s="8"/>
      <c r="V52" s="9"/>
      <c r="W52" s="8"/>
      <c r="X52" s="7"/>
      <c r="Y52" s="8"/>
      <c r="Z52" s="7"/>
      <c r="AA52" s="8"/>
      <c r="AB52" s="7"/>
      <c r="AC52" s="8"/>
      <c r="AD52" s="9"/>
      <c r="AE52" s="8"/>
      <c r="AF52" s="7"/>
      <c r="AG52" s="8"/>
      <c r="AH52" s="7"/>
      <c r="AI52" s="8"/>
      <c r="AJ52" s="7"/>
      <c r="AK52" s="8"/>
      <c r="AL52" s="9"/>
      <c r="AM52" s="8"/>
      <c r="AN52" s="7"/>
      <c r="AO52" s="8"/>
      <c r="AP52" s="7"/>
      <c r="AQ52" s="8"/>
      <c r="AR52" s="7"/>
      <c r="AS52" s="8"/>
      <c r="AT52" s="9"/>
      <c r="AU52" s="8"/>
      <c r="AV52" s="7"/>
      <c r="AW52" s="8"/>
      <c r="AX52" s="7"/>
      <c r="AY52" s="8"/>
      <c r="AZ52" s="7"/>
      <c r="BA52" s="8"/>
      <c r="BB52" s="9"/>
      <c r="BC52" s="8"/>
      <c r="BD52" s="7"/>
      <c r="BE52" s="8"/>
      <c r="BF52" s="7">
        <v>400</v>
      </c>
      <c r="BG52" s="8"/>
      <c r="BH52" s="7">
        <f>ROUND((BD52-BF52),5)</f>
        <v>-400</v>
      </c>
      <c r="BI52" s="8"/>
      <c r="BJ52" s="9"/>
      <c r="BK52" s="8"/>
      <c r="BL52" s="7"/>
      <c r="BM52" s="8"/>
      <c r="BN52" s="7"/>
      <c r="BO52" s="8"/>
      <c r="BP52" s="7"/>
      <c r="BQ52" s="8"/>
      <c r="BR52" s="9"/>
      <c r="BS52" s="8"/>
      <c r="BT52" s="7"/>
      <c r="BU52" s="8"/>
      <c r="BV52" s="7"/>
      <c r="BW52" s="8"/>
      <c r="BX52" s="7"/>
      <c r="BY52" s="8"/>
      <c r="BZ52" s="9"/>
      <c r="CA52" s="8"/>
      <c r="CB52" s="7"/>
      <c r="CC52" s="8"/>
      <c r="CD52" s="7"/>
      <c r="CE52" s="8"/>
      <c r="CF52" s="7"/>
      <c r="CG52" s="8"/>
      <c r="CH52" s="9"/>
      <c r="CI52" s="8"/>
      <c r="CJ52" s="7"/>
      <c r="CK52" s="8"/>
      <c r="CL52" s="7">
        <f>ROUND(J52+R52+Z52+AH52+AP52+AX52+BF52+BN52+BV52+CD52,5)</f>
        <v>400</v>
      </c>
      <c r="CM52" s="8"/>
      <c r="CN52" s="7">
        <f>ROUND((CJ52-CL52),5)</f>
        <v>-400</v>
      </c>
      <c r="CO52" s="8"/>
      <c r="CP52" s="9"/>
      <c r="CQ52" s="76">
        <v>3200</v>
      </c>
    </row>
    <row r="53" spans="1:95" x14ac:dyDescent="0.3">
      <c r="A53" s="2"/>
      <c r="B53" s="2"/>
      <c r="C53" s="2"/>
      <c r="D53" s="2"/>
      <c r="E53" s="2"/>
      <c r="F53" s="2" t="s">
        <v>66</v>
      </c>
      <c r="G53" s="2"/>
      <c r="H53" s="7"/>
      <c r="I53" s="8"/>
      <c r="J53" s="7"/>
      <c r="K53" s="8"/>
      <c r="L53" s="7"/>
      <c r="M53" s="8"/>
      <c r="N53" s="9"/>
      <c r="O53" s="8"/>
      <c r="P53" s="7"/>
      <c r="Q53" s="8"/>
      <c r="R53" s="7"/>
      <c r="S53" s="8"/>
      <c r="T53" s="7"/>
      <c r="U53" s="8"/>
      <c r="V53" s="9"/>
      <c r="W53" s="8"/>
      <c r="X53" s="7"/>
      <c r="Y53" s="8"/>
      <c r="Z53" s="7"/>
      <c r="AA53" s="8"/>
      <c r="AB53" s="7"/>
      <c r="AC53" s="8"/>
      <c r="AD53" s="9"/>
      <c r="AE53" s="8"/>
      <c r="AF53" s="7"/>
      <c r="AG53" s="8"/>
      <c r="AH53" s="7"/>
      <c r="AI53" s="8"/>
      <c r="AJ53" s="7"/>
      <c r="AK53" s="8"/>
      <c r="AL53" s="9"/>
      <c r="AM53" s="8"/>
      <c r="AN53" s="7"/>
      <c r="AO53" s="8"/>
      <c r="AP53" s="7"/>
      <c r="AQ53" s="8"/>
      <c r="AR53" s="7"/>
      <c r="AS53" s="8"/>
      <c r="AT53" s="9"/>
      <c r="AU53" s="8"/>
      <c r="AV53" s="7"/>
      <c r="AW53" s="8"/>
      <c r="AX53" s="7"/>
      <c r="AY53" s="8"/>
      <c r="AZ53" s="7"/>
      <c r="BA53" s="8"/>
      <c r="BB53" s="9"/>
      <c r="BC53" s="8"/>
      <c r="BD53" s="7"/>
      <c r="BE53" s="8"/>
      <c r="BF53" s="7"/>
      <c r="BG53" s="8"/>
      <c r="BH53" s="7"/>
      <c r="BI53" s="8"/>
      <c r="BJ53" s="9"/>
      <c r="BK53" s="8"/>
      <c r="BL53" s="7"/>
      <c r="BM53" s="8"/>
      <c r="BN53" s="7"/>
      <c r="BO53" s="8"/>
      <c r="BP53" s="7"/>
      <c r="BQ53" s="8"/>
      <c r="BR53" s="9"/>
      <c r="BS53" s="8"/>
      <c r="BT53" s="7"/>
      <c r="BU53" s="8"/>
      <c r="BV53" s="7"/>
      <c r="BW53" s="8"/>
      <c r="BX53" s="7"/>
      <c r="BY53" s="8"/>
      <c r="BZ53" s="9"/>
      <c r="CA53" s="8"/>
      <c r="CB53" s="7"/>
      <c r="CC53" s="8"/>
      <c r="CD53" s="7"/>
      <c r="CE53" s="8"/>
      <c r="CF53" s="7"/>
      <c r="CG53" s="8"/>
      <c r="CH53" s="9"/>
      <c r="CI53" s="8"/>
      <c r="CJ53" s="7"/>
      <c r="CK53" s="8"/>
      <c r="CL53" s="7"/>
      <c r="CM53" s="8"/>
      <c r="CN53" s="7"/>
      <c r="CO53" s="8"/>
      <c r="CP53" s="9"/>
      <c r="CQ53" s="76"/>
    </row>
    <row r="54" spans="1:95" x14ac:dyDescent="0.3">
      <c r="A54" s="2"/>
      <c r="B54" s="2"/>
      <c r="C54" s="2"/>
      <c r="D54" s="2"/>
      <c r="E54" s="2"/>
      <c r="F54" s="2" t="s">
        <v>67</v>
      </c>
      <c r="G54" s="2"/>
      <c r="H54" s="7"/>
      <c r="I54" s="8"/>
      <c r="J54" s="7"/>
      <c r="K54" s="8"/>
      <c r="L54" s="7"/>
      <c r="M54" s="8"/>
      <c r="N54" s="9"/>
      <c r="O54" s="8"/>
      <c r="P54" s="7"/>
      <c r="Q54" s="8"/>
      <c r="R54" s="7"/>
      <c r="S54" s="8"/>
      <c r="T54" s="7"/>
      <c r="U54" s="8"/>
      <c r="V54" s="9"/>
      <c r="W54" s="8"/>
      <c r="X54" s="7"/>
      <c r="Y54" s="8"/>
      <c r="Z54" s="7"/>
      <c r="AA54" s="8"/>
      <c r="AB54" s="7"/>
      <c r="AC54" s="8"/>
      <c r="AD54" s="9"/>
      <c r="AE54" s="8"/>
      <c r="AF54" s="7"/>
      <c r="AG54" s="8"/>
      <c r="AH54" s="7"/>
      <c r="AI54" s="8"/>
      <c r="AJ54" s="7"/>
      <c r="AK54" s="8"/>
      <c r="AL54" s="9"/>
      <c r="AM54" s="8"/>
      <c r="AN54" s="7"/>
      <c r="AO54" s="8"/>
      <c r="AP54" s="7"/>
      <c r="AQ54" s="8"/>
      <c r="AR54" s="7"/>
      <c r="AS54" s="8"/>
      <c r="AT54" s="9"/>
      <c r="AU54" s="8"/>
      <c r="AV54" s="7"/>
      <c r="AW54" s="8"/>
      <c r="AX54" s="7"/>
      <c r="AY54" s="8"/>
      <c r="AZ54" s="7"/>
      <c r="BA54" s="8"/>
      <c r="BB54" s="9"/>
      <c r="BC54" s="8"/>
      <c r="BD54" s="7"/>
      <c r="BE54" s="8"/>
      <c r="BF54" s="7"/>
      <c r="BG54" s="8"/>
      <c r="BH54" s="7"/>
      <c r="BI54" s="8"/>
      <c r="BJ54" s="9"/>
      <c r="BK54" s="8"/>
      <c r="BL54" s="7"/>
      <c r="BM54" s="8"/>
      <c r="BN54" s="7"/>
      <c r="BO54" s="8"/>
      <c r="BP54" s="7"/>
      <c r="BQ54" s="8"/>
      <c r="BR54" s="9"/>
      <c r="BS54" s="8"/>
      <c r="BT54" s="7"/>
      <c r="BU54" s="8"/>
      <c r="BV54" s="7"/>
      <c r="BW54" s="8"/>
      <c r="BX54" s="7"/>
      <c r="BY54" s="8"/>
      <c r="BZ54" s="9"/>
      <c r="CA54" s="8"/>
      <c r="CB54" s="7"/>
      <c r="CC54" s="8"/>
      <c r="CD54" s="7"/>
      <c r="CE54" s="8"/>
      <c r="CF54" s="7"/>
      <c r="CG54" s="8"/>
      <c r="CH54" s="9"/>
      <c r="CI54" s="8"/>
      <c r="CJ54" s="7"/>
      <c r="CK54" s="8"/>
      <c r="CL54" s="7"/>
      <c r="CM54" s="8"/>
      <c r="CN54" s="7"/>
      <c r="CO54" s="8"/>
      <c r="CP54" s="9"/>
      <c r="CQ54" s="76"/>
    </row>
    <row r="55" spans="1:95" ht="15" thickBot="1" x14ac:dyDescent="0.35">
      <c r="A55" s="2"/>
      <c r="B55" s="2"/>
      <c r="C55" s="2"/>
      <c r="D55" s="2"/>
      <c r="E55" s="2"/>
      <c r="F55" s="2" t="s">
        <v>68</v>
      </c>
      <c r="G55" s="2"/>
      <c r="H55" s="10"/>
      <c r="I55" s="8"/>
      <c r="J55" s="10"/>
      <c r="K55" s="8"/>
      <c r="L55" s="10"/>
      <c r="M55" s="8"/>
      <c r="N55" s="11"/>
      <c r="O55" s="8"/>
      <c r="P55" s="10"/>
      <c r="Q55" s="8"/>
      <c r="R55" s="10"/>
      <c r="S55" s="8"/>
      <c r="T55" s="10"/>
      <c r="U55" s="8"/>
      <c r="V55" s="11"/>
      <c r="W55" s="8"/>
      <c r="X55" s="10"/>
      <c r="Y55" s="8"/>
      <c r="Z55" s="10"/>
      <c r="AA55" s="8"/>
      <c r="AB55" s="10"/>
      <c r="AC55" s="8"/>
      <c r="AD55" s="11"/>
      <c r="AE55" s="8"/>
      <c r="AF55" s="10"/>
      <c r="AG55" s="8"/>
      <c r="AH55" s="10"/>
      <c r="AI55" s="8"/>
      <c r="AJ55" s="10"/>
      <c r="AK55" s="8"/>
      <c r="AL55" s="11"/>
      <c r="AM55" s="8"/>
      <c r="AN55" s="10"/>
      <c r="AO55" s="8"/>
      <c r="AP55" s="10"/>
      <c r="AQ55" s="8"/>
      <c r="AR55" s="10"/>
      <c r="AS55" s="8"/>
      <c r="AT55" s="11"/>
      <c r="AU55" s="8"/>
      <c r="AV55" s="10"/>
      <c r="AW55" s="8"/>
      <c r="AX55" s="10"/>
      <c r="AY55" s="8"/>
      <c r="AZ55" s="10"/>
      <c r="BA55" s="8"/>
      <c r="BB55" s="11"/>
      <c r="BC55" s="8"/>
      <c r="BD55" s="10"/>
      <c r="BE55" s="8"/>
      <c r="BF55" s="10"/>
      <c r="BG55" s="8"/>
      <c r="BH55" s="10"/>
      <c r="BI55" s="8"/>
      <c r="BJ55" s="11"/>
      <c r="BK55" s="8"/>
      <c r="BL55" s="10"/>
      <c r="BM55" s="8"/>
      <c r="BN55" s="10"/>
      <c r="BO55" s="8"/>
      <c r="BP55" s="10"/>
      <c r="BQ55" s="8"/>
      <c r="BR55" s="11"/>
      <c r="BS55" s="8"/>
      <c r="BT55" s="10"/>
      <c r="BU55" s="8"/>
      <c r="BV55" s="10"/>
      <c r="BW55" s="8"/>
      <c r="BX55" s="10"/>
      <c r="BY55" s="8"/>
      <c r="BZ55" s="11"/>
      <c r="CA55" s="8"/>
      <c r="CB55" s="10"/>
      <c r="CC55" s="8"/>
      <c r="CD55" s="10"/>
      <c r="CE55" s="8"/>
      <c r="CF55" s="10"/>
      <c r="CG55" s="8"/>
      <c r="CH55" s="11"/>
      <c r="CI55" s="8"/>
      <c r="CJ55" s="10"/>
      <c r="CK55" s="8"/>
      <c r="CL55" s="10"/>
      <c r="CM55" s="8"/>
      <c r="CN55" s="10"/>
      <c r="CO55" s="8"/>
      <c r="CP55" s="11"/>
      <c r="CQ55" s="10"/>
    </row>
    <row r="56" spans="1:95" x14ac:dyDescent="0.3">
      <c r="A56" s="2"/>
      <c r="B56" s="2"/>
      <c r="C56" s="2"/>
      <c r="D56" s="2"/>
      <c r="E56" s="2" t="s">
        <v>69</v>
      </c>
      <c r="F56" s="2"/>
      <c r="G56" s="2"/>
      <c r="H56" s="7"/>
      <c r="I56" s="8"/>
      <c r="J56" s="7"/>
      <c r="K56" s="8"/>
      <c r="L56" s="7"/>
      <c r="M56" s="8"/>
      <c r="N56" s="9"/>
      <c r="O56" s="8"/>
      <c r="P56" s="7">
        <f>ROUND(SUM(P50:P55),5)</f>
        <v>3949.5</v>
      </c>
      <c r="Q56" s="8"/>
      <c r="R56" s="7"/>
      <c r="S56" s="8"/>
      <c r="T56" s="7">
        <f>ROUND((P56-R56),5)</f>
        <v>3949.5</v>
      </c>
      <c r="U56" s="8"/>
      <c r="V56" s="9">
        <f>ROUND(IF(R56=0, IF(P56=0, 0, 1), P56/R56),5)</f>
        <v>1</v>
      </c>
      <c r="W56" s="8"/>
      <c r="X56" s="7"/>
      <c r="Y56" s="8"/>
      <c r="Z56" s="7"/>
      <c r="AA56" s="8"/>
      <c r="AB56" s="7"/>
      <c r="AC56" s="8"/>
      <c r="AD56" s="9"/>
      <c r="AE56" s="8"/>
      <c r="AF56" s="7"/>
      <c r="AG56" s="8"/>
      <c r="AH56" s="7"/>
      <c r="AI56" s="8"/>
      <c r="AJ56" s="7"/>
      <c r="AK56" s="8"/>
      <c r="AL56" s="9"/>
      <c r="AM56" s="8"/>
      <c r="AN56" s="7"/>
      <c r="AO56" s="8"/>
      <c r="AP56" s="7"/>
      <c r="AQ56" s="8"/>
      <c r="AR56" s="7"/>
      <c r="AS56" s="8"/>
      <c r="AT56" s="9"/>
      <c r="AU56" s="8"/>
      <c r="AV56" s="7"/>
      <c r="AW56" s="8"/>
      <c r="AX56" s="7"/>
      <c r="AY56" s="8"/>
      <c r="AZ56" s="7"/>
      <c r="BA56" s="8"/>
      <c r="BB56" s="9"/>
      <c r="BC56" s="8"/>
      <c r="BD56" s="7"/>
      <c r="BE56" s="8"/>
      <c r="BF56" s="7">
        <f>ROUND(SUM(BF50:BF55),5)</f>
        <v>400</v>
      </c>
      <c r="BG56" s="8"/>
      <c r="BH56" s="7">
        <f>ROUND((BD56-BF56),5)</f>
        <v>-400</v>
      </c>
      <c r="BI56" s="8"/>
      <c r="BJ56" s="9"/>
      <c r="BK56" s="8"/>
      <c r="BL56" s="7"/>
      <c r="BM56" s="8"/>
      <c r="BN56" s="7"/>
      <c r="BO56" s="8"/>
      <c r="BP56" s="7"/>
      <c r="BQ56" s="8"/>
      <c r="BR56" s="9"/>
      <c r="BS56" s="8"/>
      <c r="BT56" s="7"/>
      <c r="BU56" s="8"/>
      <c r="BV56" s="7"/>
      <c r="BW56" s="8"/>
      <c r="BX56" s="7"/>
      <c r="BY56" s="8"/>
      <c r="BZ56" s="9"/>
      <c r="CA56" s="8"/>
      <c r="CB56" s="7"/>
      <c r="CC56" s="8"/>
      <c r="CD56" s="7"/>
      <c r="CE56" s="8"/>
      <c r="CF56" s="7"/>
      <c r="CG56" s="8"/>
      <c r="CH56" s="9"/>
      <c r="CI56" s="8"/>
      <c r="CJ56" s="7">
        <f>ROUND(H56+P56+X56+AF56+AN56+AV56+BD56+BL56+BT56+CB56,5)</f>
        <v>3949.5</v>
      </c>
      <c r="CK56" s="8"/>
      <c r="CL56" s="7">
        <f>SUM(CL51:CL55)</f>
        <v>400</v>
      </c>
      <c r="CM56" s="8"/>
      <c r="CN56" s="7">
        <f>ROUND((CJ56-CL56),5)</f>
        <v>3549.5</v>
      </c>
      <c r="CO56" s="8"/>
      <c r="CP56" s="9">
        <f>ROUND(IF(CL56=0, IF(CJ56=0, 0, 1), CJ56/CL56),5)</f>
        <v>9.8737499999999994</v>
      </c>
      <c r="CQ56" s="76">
        <f>SUM(CQ51:CQ55)</f>
        <v>3200</v>
      </c>
    </row>
    <row r="57" spans="1:95" ht="28.8" customHeight="1" x14ac:dyDescent="0.3">
      <c r="A57" s="2"/>
      <c r="B57" s="2"/>
      <c r="C57" s="2"/>
      <c r="D57" s="2"/>
      <c r="E57" s="2" t="s">
        <v>70</v>
      </c>
      <c r="F57" s="2"/>
      <c r="G57" s="2"/>
      <c r="H57" s="7"/>
      <c r="I57" s="8"/>
      <c r="J57" s="7"/>
      <c r="K57" s="8"/>
      <c r="L57" s="7"/>
      <c r="M57" s="8"/>
      <c r="N57" s="9"/>
      <c r="O57" s="8"/>
      <c r="P57" s="7"/>
      <c r="Q57" s="8"/>
      <c r="R57" s="7"/>
      <c r="S57" s="8"/>
      <c r="T57" s="7"/>
      <c r="U57" s="8"/>
      <c r="V57" s="9"/>
      <c r="W57" s="8"/>
      <c r="X57" s="7"/>
      <c r="Y57" s="8"/>
      <c r="Z57" s="7"/>
      <c r="AA57" s="8"/>
      <c r="AB57" s="7"/>
      <c r="AC57" s="8"/>
      <c r="AD57" s="9"/>
      <c r="AE57" s="8"/>
      <c r="AF57" s="7"/>
      <c r="AG57" s="8"/>
      <c r="AH57" s="7"/>
      <c r="AI57" s="8"/>
      <c r="AJ57" s="7"/>
      <c r="AK57" s="8"/>
      <c r="AL57" s="9"/>
      <c r="AM57" s="8"/>
      <c r="AN57" s="7"/>
      <c r="AO57" s="8"/>
      <c r="AP57" s="7"/>
      <c r="AQ57" s="8"/>
      <c r="AR57" s="7"/>
      <c r="AS57" s="8"/>
      <c r="AT57" s="9"/>
      <c r="AU57" s="8"/>
      <c r="AV57" s="7"/>
      <c r="AW57" s="8"/>
      <c r="AX57" s="7"/>
      <c r="AY57" s="8"/>
      <c r="AZ57" s="7"/>
      <c r="BA57" s="8"/>
      <c r="BB57" s="9"/>
      <c r="BC57" s="8"/>
      <c r="BD57" s="7"/>
      <c r="BE57" s="8"/>
      <c r="BF57" s="7"/>
      <c r="BG57" s="8"/>
      <c r="BH57" s="7"/>
      <c r="BI57" s="8"/>
      <c r="BJ57" s="9"/>
      <c r="BK57" s="8"/>
      <c r="BL57" s="7"/>
      <c r="BM57" s="8"/>
      <c r="BN57" s="7"/>
      <c r="BO57" s="8"/>
      <c r="BP57" s="7"/>
      <c r="BQ57" s="8"/>
      <c r="BR57" s="9"/>
      <c r="BS57" s="8"/>
      <c r="BT57" s="7"/>
      <c r="BU57" s="8"/>
      <c r="BV57" s="7"/>
      <c r="BW57" s="8"/>
      <c r="BX57" s="7"/>
      <c r="BY57" s="8"/>
      <c r="BZ57" s="9"/>
      <c r="CA57" s="8"/>
      <c r="CB57" s="7"/>
      <c r="CC57" s="8"/>
      <c r="CD57" s="7"/>
      <c r="CE57" s="8"/>
      <c r="CF57" s="7"/>
      <c r="CG57" s="8"/>
      <c r="CH57" s="9"/>
      <c r="CI57" s="8"/>
      <c r="CJ57" s="7"/>
      <c r="CK57" s="8"/>
      <c r="CL57" s="7"/>
      <c r="CM57" s="8"/>
      <c r="CN57" s="7"/>
      <c r="CO57" s="8"/>
      <c r="CP57" s="9"/>
      <c r="CQ57" s="76"/>
    </row>
    <row r="58" spans="1:95" x14ac:dyDescent="0.3">
      <c r="A58" s="2"/>
      <c r="B58" s="2"/>
      <c r="C58" s="2"/>
      <c r="D58" s="2"/>
      <c r="E58" s="2"/>
      <c r="F58" s="2" t="s">
        <v>71</v>
      </c>
      <c r="G58" s="2"/>
      <c r="H58" s="7"/>
      <c r="I58" s="8"/>
      <c r="J58" s="7"/>
      <c r="K58" s="8"/>
      <c r="L58" s="7"/>
      <c r="M58" s="8"/>
      <c r="N58" s="9"/>
      <c r="O58" s="8"/>
      <c r="P58" s="7"/>
      <c r="Q58" s="8"/>
      <c r="R58" s="7"/>
      <c r="S58" s="8"/>
      <c r="T58" s="7"/>
      <c r="U58" s="8"/>
      <c r="V58" s="9"/>
      <c r="W58" s="8"/>
      <c r="X58" s="7"/>
      <c r="Y58" s="8"/>
      <c r="Z58" s="7"/>
      <c r="AA58" s="8"/>
      <c r="AB58" s="7"/>
      <c r="AC58" s="8"/>
      <c r="AD58" s="9"/>
      <c r="AE58" s="8"/>
      <c r="AF58" s="7"/>
      <c r="AG58" s="8"/>
      <c r="AH58" s="7"/>
      <c r="AI58" s="8"/>
      <c r="AJ58" s="7"/>
      <c r="AK58" s="8"/>
      <c r="AL58" s="9"/>
      <c r="AM58" s="8"/>
      <c r="AN58" s="7"/>
      <c r="AO58" s="8"/>
      <c r="AP58" s="7"/>
      <c r="AQ58" s="8"/>
      <c r="AR58" s="7"/>
      <c r="AS58" s="8"/>
      <c r="AT58" s="9"/>
      <c r="AU58" s="8"/>
      <c r="AV58" s="7"/>
      <c r="AW58" s="8"/>
      <c r="AX58" s="7"/>
      <c r="AY58" s="8"/>
      <c r="AZ58" s="7"/>
      <c r="BA58" s="8"/>
      <c r="BB58" s="9"/>
      <c r="BC58" s="8"/>
      <c r="BD58" s="7"/>
      <c r="BE58" s="8"/>
      <c r="BF58" s="7"/>
      <c r="BG58" s="8"/>
      <c r="BH58" s="7"/>
      <c r="BI58" s="8"/>
      <c r="BJ58" s="9"/>
      <c r="BK58" s="8"/>
      <c r="BL58" s="7"/>
      <c r="BM58" s="8"/>
      <c r="BN58" s="7"/>
      <c r="BO58" s="8"/>
      <c r="BP58" s="7"/>
      <c r="BQ58" s="8"/>
      <c r="BR58" s="9"/>
      <c r="BS58" s="8"/>
      <c r="BT58" s="7"/>
      <c r="BU58" s="8"/>
      <c r="BV58" s="7"/>
      <c r="BW58" s="8"/>
      <c r="BX58" s="7"/>
      <c r="BY58" s="8"/>
      <c r="BZ58" s="9"/>
      <c r="CA58" s="8"/>
      <c r="CB58" s="7"/>
      <c r="CC58" s="8"/>
      <c r="CD58" s="7">
        <v>141.94</v>
      </c>
      <c r="CE58" s="8"/>
      <c r="CF58" s="7">
        <f>ROUND((CB58-CD58),5)</f>
        <v>-141.94</v>
      </c>
      <c r="CG58" s="8"/>
      <c r="CH58" s="9"/>
      <c r="CI58" s="8"/>
      <c r="CJ58" s="7">
        <v>507.73</v>
      </c>
      <c r="CK58" s="8"/>
      <c r="CL58" s="37">
        <v>550</v>
      </c>
      <c r="CM58" s="8"/>
      <c r="CN58" s="7">
        <f t="shared" ref="CN58:CN64" si="0">ROUND((CJ58-CL58),5)</f>
        <v>-42.27</v>
      </c>
      <c r="CO58" s="8"/>
      <c r="CP58" s="9"/>
      <c r="CQ58" s="76">
        <v>500</v>
      </c>
    </row>
    <row r="59" spans="1:95" x14ac:dyDescent="0.3">
      <c r="A59" s="2"/>
      <c r="B59" s="2"/>
      <c r="C59" s="2"/>
      <c r="D59" s="2"/>
      <c r="E59" s="2"/>
      <c r="F59" s="2" t="s">
        <v>72</v>
      </c>
      <c r="G59" s="2"/>
      <c r="H59" s="7"/>
      <c r="I59" s="8"/>
      <c r="J59" s="7"/>
      <c r="K59" s="8"/>
      <c r="L59" s="7"/>
      <c r="M59" s="8"/>
      <c r="N59" s="9"/>
      <c r="O59" s="8"/>
      <c r="P59" s="7"/>
      <c r="Q59" s="8"/>
      <c r="R59" s="7"/>
      <c r="S59" s="8"/>
      <c r="T59" s="7"/>
      <c r="U59" s="8"/>
      <c r="V59" s="9"/>
      <c r="W59" s="8"/>
      <c r="X59" s="7">
        <v>53061.57</v>
      </c>
      <c r="Y59" s="8"/>
      <c r="Z59" s="7">
        <v>51650</v>
      </c>
      <c r="AA59" s="8"/>
      <c r="AB59" s="7">
        <f>ROUND((X59-Z59),5)</f>
        <v>1411.57</v>
      </c>
      <c r="AC59" s="8"/>
      <c r="AD59" s="9">
        <f>ROUND(IF(Z59=0, IF(X59=0, 0, 1), X59/Z59),5)</f>
        <v>1.0273300000000001</v>
      </c>
      <c r="AE59" s="8"/>
      <c r="AF59" s="7"/>
      <c r="AG59" s="8"/>
      <c r="AH59" s="7"/>
      <c r="AI59" s="8"/>
      <c r="AJ59" s="7"/>
      <c r="AK59" s="8"/>
      <c r="AL59" s="9"/>
      <c r="AM59" s="8"/>
      <c r="AN59" s="7"/>
      <c r="AO59" s="8"/>
      <c r="AP59" s="7"/>
      <c r="AQ59" s="8"/>
      <c r="AR59" s="7"/>
      <c r="AS59" s="8"/>
      <c r="AT59" s="9"/>
      <c r="AU59" s="8"/>
      <c r="AV59" s="7"/>
      <c r="AW59" s="8"/>
      <c r="AX59" s="7"/>
      <c r="AY59" s="8"/>
      <c r="AZ59" s="7"/>
      <c r="BA59" s="8"/>
      <c r="BB59" s="9"/>
      <c r="BC59" s="8"/>
      <c r="BD59" s="7"/>
      <c r="BE59" s="8"/>
      <c r="BF59" s="7"/>
      <c r="BG59" s="8"/>
      <c r="BH59" s="7"/>
      <c r="BI59" s="8"/>
      <c r="BJ59" s="9"/>
      <c r="BK59" s="8"/>
      <c r="BL59" s="7"/>
      <c r="BM59" s="8"/>
      <c r="BN59" s="7"/>
      <c r="BO59" s="8"/>
      <c r="BP59" s="7"/>
      <c r="BQ59" s="8"/>
      <c r="BR59" s="9"/>
      <c r="BS59" s="8"/>
      <c r="BT59" s="7"/>
      <c r="BU59" s="8"/>
      <c r="BV59" s="7"/>
      <c r="BW59" s="8"/>
      <c r="BX59" s="7"/>
      <c r="BY59" s="8"/>
      <c r="BZ59" s="9"/>
      <c r="CA59" s="8"/>
      <c r="CB59" s="7"/>
      <c r="CC59" s="8"/>
      <c r="CD59" s="7"/>
      <c r="CE59" s="8"/>
      <c r="CF59" s="7"/>
      <c r="CG59" s="8"/>
      <c r="CH59" s="9"/>
      <c r="CI59" s="8"/>
      <c r="CJ59" s="7">
        <f t="shared" ref="CJ59:CJ64" si="1">ROUND(H59+P59+X59+AF59+AN59+AV59+BD59+BL59+BT59+CB59,5)</f>
        <v>53061.57</v>
      </c>
      <c r="CK59" s="8"/>
      <c r="CL59" s="37">
        <v>51650</v>
      </c>
      <c r="CM59" s="8"/>
      <c r="CN59" s="7">
        <f t="shared" si="0"/>
        <v>1411.57</v>
      </c>
      <c r="CO59" s="8"/>
      <c r="CP59" s="9">
        <f t="shared" ref="CP59:CP64" si="2">ROUND(IF(CL59=0, IF(CJ59=0, 0, 1), CJ59/CL59),5)</f>
        <v>1.0273300000000001</v>
      </c>
      <c r="CQ59" s="76">
        <v>50610</v>
      </c>
    </row>
    <row r="60" spans="1:95" x14ac:dyDescent="0.3">
      <c r="A60" s="2"/>
      <c r="B60" s="2"/>
      <c r="C60" s="2"/>
      <c r="D60" s="2"/>
      <c r="E60" s="2"/>
      <c r="F60" s="2" t="s">
        <v>73</v>
      </c>
      <c r="G60" s="2"/>
      <c r="H60" s="7"/>
      <c r="I60" s="8"/>
      <c r="J60" s="7"/>
      <c r="K60" s="8"/>
      <c r="L60" s="7"/>
      <c r="M60" s="8"/>
      <c r="N60" s="9"/>
      <c r="O60" s="8"/>
      <c r="P60" s="7"/>
      <c r="Q60" s="8"/>
      <c r="R60" s="7"/>
      <c r="S60" s="8"/>
      <c r="T60" s="7"/>
      <c r="U60" s="8"/>
      <c r="V60" s="9"/>
      <c r="W60" s="8"/>
      <c r="X60" s="7"/>
      <c r="Y60" s="8"/>
      <c r="Z60" s="7"/>
      <c r="AA60" s="8"/>
      <c r="AB60" s="7"/>
      <c r="AC60" s="8"/>
      <c r="AD60" s="9"/>
      <c r="AE60" s="8"/>
      <c r="AF60" s="7"/>
      <c r="AG60" s="8"/>
      <c r="AH60" s="7"/>
      <c r="AI60" s="8"/>
      <c r="AJ60" s="7"/>
      <c r="AK60" s="8"/>
      <c r="AL60" s="9"/>
      <c r="AM60" s="8"/>
      <c r="AN60" s="7"/>
      <c r="AO60" s="8"/>
      <c r="AP60" s="7"/>
      <c r="AQ60" s="8"/>
      <c r="AR60" s="7"/>
      <c r="AS60" s="8"/>
      <c r="AT60" s="9"/>
      <c r="AU60" s="8"/>
      <c r="AV60" s="7"/>
      <c r="AW60" s="8"/>
      <c r="AX60" s="7"/>
      <c r="AY60" s="8"/>
      <c r="AZ60" s="7"/>
      <c r="BA60" s="8"/>
      <c r="BB60" s="9"/>
      <c r="BC60" s="8"/>
      <c r="BD60" s="7"/>
      <c r="BE60" s="8"/>
      <c r="BF60" s="7"/>
      <c r="BG60" s="8"/>
      <c r="BH60" s="7"/>
      <c r="BI60" s="8"/>
      <c r="BJ60" s="9"/>
      <c r="BK60" s="8"/>
      <c r="BL60" s="7"/>
      <c r="BM60" s="8"/>
      <c r="BN60" s="7"/>
      <c r="BO60" s="8"/>
      <c r="BP60" s="7"/>
      <c r="BQ60" s="8"/>
      <c r="BR60" s="9"/>
      <c r="BS60" s="8"/>
      <c r="BT60" s="7">
        <v>20481.990000000002</v>
      </c>
      <c r="BU60" s="8"/>
      <c r="BV60" s="7">
        <v>18500</v>
      </c>
      <c r="BW60" s="8"/>
      <c r="BX60" s="7">
        <f>ROUND((BT60-BV60),5)</f>
        <v>1981.99</v>
      </c>
      <c r="BY60" s="8"/>
      <c r="BZ60" s="9">
        <f>ROUND(IF(BV60=0, IF(BT60=0, 0, 1), BT60/BV60),5)</f>
        <v>1.1071299999999999</v>
      </c>
      <c r="CA60" s="8"/>
      <c r="CB60" s="7"/>
      <c r="CC60" s="8"/>
      <c r="CD60" s="7"/>
      <c r="CE60" s="8"/>
      <c r="CF60" s="7"/>
      <c r="CG60" s="8"/>
      <c r="CH60" s="9"/>
      <c r="CI60" s="8"/>
      <c r="CJ60" s="7">
        <f t="shared" si="1"/>
        <v>20481.990000000002</v>
      </c>
      <c r="CK60" s="8"/>
      <c r="CL60" s="37">
        <v>18500</v>
      </c>
      <c r="CM60" s="8"/>
      <c r="CN60" s="7">
        <f t="shared" si="0"/>
        <v>1981.99</v>
      </c>
      <c r="CO60" s="8"/>
      <c r="CP60" s="9">
        <f t="shared" si="2"/>
        <v>1.1071299999999999</v>
      </c>
      <c r="CQ60" s="76">
        <v>11065</v>
      </c>
    </row>
    <row r="61" spans="1:95" x14ac:dyDescent="0.3">
      <c r="A61" s="2"/>
      <c r="B61" s="2"/>
      <c r="C61" s="2"/>
      <c r="D61" s="2"/>
      <c r="E61" s="2"/>
      <c r="F61" s="2" t="s">
        <v>74</v>
      </c>
      <c r="G61" s="2"/>
      <c r="H61" s="7"/>
      <c r="I61" s="8"/>
      <c r="J61" s="7"/>
      <c r="K61" s="8"/>
      <c r="L61" s="7"/>
      <c r="M61" s="8"/>
      <c r="N61" s="9"/>
      <c r="O61" s="8"/>
      <c r="P61" s="7"/>
      <c r="Q61" s="8"/>
      <c r="R61" s="7"/>
      <c r="S61" s="8"/>
      <c r="T61" s="7"/>
      <c r="U61" s="8"/>
      <c r="V61" s="9"/>
      <c r="W61" s="8"/>
      <c r="X61" s="7"/>
      <c r="Y61" s="8"/>
      <c r="Z61" s="7"/>
      <c r="AA61" s="8"/>
      <c r="AB61" s="7"/>
      <c r="AC61" s="8"/>
      <c r="AD61" s="9"/>
      <c r="AE61" s="8"/>
      <c r="AF61" s="7"/>
      <c r="AG61" s="8"/>
      <c r="AH61" s="7"/>
      <c r="AI61" s="8"/>
      <c r="AJ61" s="7"/>
      <c r="AK61" s="8"/>
      <c r="AL61" s="9"/>
      <c r="AM61" s="8"/>
      <c r="AN61" s="7"/>
      <c r="AO61" s="8"/>
      <c r="AP61" s="7"/>
      <c r="AQ61" s="8"/>
      <c r="AR61" s="7"/>
      <c r="AS61" s="8"/>
      <c r="AT61" s="9"/>
      <c r="AU61" s="8"/>
      <c r="AV61" s="7"/>
      <c r="AW61" s="8"/>
      <c r="AX61" s="7"/>
      <c r="AY61" s="8"/>
      <c r="AZ61" s="7"/>
      <c r="BA61" s="8"/>
      <c r="BB61" s="9"/>
      <c r="BC61" s="8"/>
      <c r="BD61" s="7"/>
      <c r="BE61" s="8"/>
      <c r="BF61" s="7"/>
      <c r="BG61" s="8"/>
      <c r="BH61" s="7"/>
      <c r="BI61" s="8"/>
      <c r="BJ61" s="9"/>
      <c r="BK61" s="8"/>
      <c r="BL61" s="7"/>
      <c r="BM61" s="8"/>
      <c r="BN61" s="7"/>
      <c r="BO61" s="8"/>
      <c r="BP61" s="7"/>
      <c r="BQ61" s="8"/>
      <c r="BR61" s="9"/>
      <c r="BS61" s="8"/>
      <c r="BT61" s="7">
        <v>6093.59</v>
      </c>
      <c r="BU61" s="8"/>
      <c r="BV61" s="7">
        <v>5650</v>
      </c>
      <c r="BW61" s="8"/>
      <c r="BX61" s="7">
        <f>ROUND((BT61-BV61),5)</f>
        <v>443.59</v>
      </c>
      <c r="BY61" s="8"/>
      <c r="BZ61" s="9">
        <f>ROUND(IF(BV61=0, IF(BT61=0, 0, 1), BT61/BV61),5)</f>
        <v>1.0785100000000001</v>
      </c>
      <c r="CA61" s="8"/>
      <c r="CB61" s="7"/>
      <c r="CC61" s="8"/>
      <c r="CD61" s="7"/>
      <c r="CE61" s="8"/>
      <c r="CF61" s="7"/>
      <c r="CG61" s="8"/>
      <c r="CH61" s="9"/>
      <c r="CI61" s="8"/>
      <c r="CJ61" s="7">
        <f t="shared" si="1"/>
        <v>6093.59</v>
      </c>
      <c r="CK61" s="8"/>
      <c r="CL61" s="37">
        <v>5650</v>
      </c>
      <c r="CM61" s="8"/>
      <c r="CN61" s="7">
        <f t="shared" si="0"/>
        <v>443.59</v>
      </c>
      <c r="CO61" s="8"/>
      <c r="CP61" s="9">
        <f t="shared" si="2"/>
        <v>1.0785100000000001</v>
      </c>
      <c r="CQ61" s="76">
        <v>6200</v>
      </c>
    </row>
    <row r="62" spans="1:95" x14ac:dyDescent="0.3">
      <c r="A62" s="2"/>
      <c r="B62" s="2"/>
      <c r="C62" s="2"/>
      <c r="D62" s="2"/>
      <c r="E62" s="2"/>
      <c r="F62" s="2" t="s">
        <v>75</v>
      </c>
      <c r="G62" s="2"/>
      <c r="H62" s="7"/>
      <c r="I62" s="8"/>
      <c r="J62" s="7"/>
      <c r="K62" s="8"/>
      <c r="L62" s="7"/>
      <c r="M62" s="8"/>
      <c r="N62" s="9"/>
      <c r="O62" s="8"/>
      <c r="P62" s="7"/>
      <c r="Q62" s="8"/>
      <c r="R62" s="7"/>
      <c r="S62" s="8"/>
      <c r="T62" s="7"/>
      <c r="U62" s="8"/>
      <c r="V62" s="9"/>
      <c r="W62" s="8"/>
      <c r="X62" s="7"/>
      <c r="Y62" s="8"/>
      <c r="Z62" s="7"/>
      <c r="AA62" s="8"/>
      <c r="AB62" s="7"/>
      <c r="AC62" s="8"/>
      <c r="AD62" s="9"/>
      <c r="AE62" s="8"/>
      <c r="AF62" s="7"/>
      <c r="AG62" s="8"/>
      <c r="AH62" s="7"/>
      <c r="AI62" s="8"/>
      <c r="AJ62" s="7"/>
      <c r="AK62" s="8"/>
      <c r="AL62" s="9"/>
      <c r="AM62" s="8"/>
      <c r="AN62" s="7"/>
      <c r="AO62" s="8"/>
      <c r="AP62" s="7"/>
      <c r="AQ62" s="8"/>
      <c r="AR62" s="7"/>
      <c r="AS62" s="8"/>
      <c r="AT62" s="9"/>
      <c r="AU62" s="8"/>
      <c r="AV62" s="7"/>
      <c r="AW62" s="8"/>
      <c r="AX62" s="7"/>
      <c r="AY62" s="8"/>
      <c r="AZ62" s="7"/>
      <c r="BA62" s="8"/>
      <c r="BB62" s="9"/>
      <c r="BC62" s="8"/>
      <c r="BD62" s="7"/>
      <c r="BE62" s="8"/>
      <c r="BF62" s="7"/>
      <c r="BG62" s="8"/>
      <c r="BH62" s="7"/>
      <c r="BI62" s="8"/>
      <c r="BJ62" s="9"/>
      <c r="BK62" s="8"/>
      <c r="BL62" s="7"/>
      <c r="BM62" s="8"/>
      <c r="BN62" s="7"/>
      <c r="BO62" s="8"/>
      <c r="BP62" s="7"/>
      <c r="BQ62" s="8"/>
      <c r="BR62" s="9"/>
      <c r="BS62" s="8"/>
      <c r="BT62" s="7">
        <v>450</v>
      </c>
      <c r="BU62" s="8"/>
      <c r="BV62" s="7"/>
      <c r="BW62" s="8"/>
      <c r="BX62" s="7">
        <f>ROUND((BT62-BV62),5)</f>
        <v>450</v>
      </c>
      <c r="BY62" s="8"/>
      <c r="BZ62" s="9">
        <f>ROUND(IF(BV62=0, IF(BT62=0, 0, 1), BT62/BV62),5)</f>
        <v>1</v>
      </c>
      <c r="CA62" s="8"/>
      <c r="CB62" s="7"/>
      <c r="CC62" s="8"/>
      <c r="CD62" s="7">
        <v>116.13</v>
      </c>
      <c r="CE62" s="8"/>
      <c r="CF62" s="7">
        <f>ROUND((CB62-CD62),5)</f>
        <v>-116.13</v>
      </c>
      <c r="CG62" s="8"/>
      <c r="CH62" s="9"/>
      <c r="CI62" s="8"/>
      <c r="CJ62" s="7">
        <f t="shared" si="1"/>
        <v>450</v>
      </c>
      <c r="CK62" s="8"/>
      <c r="CL62" s="7">
        <v>450</v>
      </c>
      <c r="CM62" s="8"/>
      <c r="CN62" s="7">
        <f t="shared" si="0"/>
        <v>0</v>
      </c>
      <c r="CO62" s="8"/>
      <c r="CP62" s="9">
        <f t="shared" si="2"/>
        <v>1</v>
      </c>
      <c r="CQ62" s="76">
        <v>450</v>
      </c>
    </row>
    <row r="63" spans="1:95" x14ac:dyDescent="0.3">
      <c r="A63" s="2"/>
      <c r="B63" s="2"/>
      <c r="C63" s="2"/>
      <c r="D63" s="2"/>
      <c r="E63" s="2"/>
      <c r="F63" s="2" t="s">
        <v>76</v>
      </c>
      <c r="G63" s="2"/>
      <c r="H63" s="7"/>
      <c r="I63" s="8"/>
      <c r="J63" s="7"/>
      <c r="K63" s="8"/>
      <c r="L63" s="7"/>
      <c r="M63" s="8"/>
      <c r="N63" s="9"/>
      <c r="O63" s="8"/>
      <c r="P63" s="7"/>
      <c r="Q63" s="8"/>
      <c r="R63" s="7"/>
      <c r="S63" s="8"/>
      <c r="T63" s="7"/>
      <c r="U63" s="8"/>
      <c r="V63" s="9"/>
      <c r="W63" s="8"/>
      <c r="X63" s="7"/>
      <c r="Y63" s="8"/>
      <c r="Z63" s="7"/>
      <c r="AA63" s="8"/>
      <c r="AB63" s="7"/>
      <c r="AC63" s="8"/>
      <c r="AD63" s="9"/>
      <c r="AE63" s="8"/>
      <c r="AF63" s="7"/>
      <c r="AG63" s="8"/>
      <c r="AH63" s="7"/>
      <c r="AI63" s="8"/>
      <c r="AJ63" s="7"/>
      <c r="AK63" s="8"/>
      <c r="AL63" s="9"/>
      <c r="AM63" s="8"/>
      <c r="AN63" s="7"/>
      <c r="AO63" s="8"/>
      <c r="AP63" s="7"/>
      <c r="AQ63" s="8"/>
      <c r="AR63" s="7"/>
      <c r="AS63" s="8"/>
      <c r="AT63" s="9"/>
      <c r="AU63" s="8"/>
      <c r="AV63" s="7"/>
      <c r="AW63" s="8"/>
      <c r="AX63" s="7"/>
      <c r="AY63" s="8"/>
      <c r="AZ63" s="7"/>
      <c r="BA63" s="8"/>
      <c r="BB63" s="9"/>
      <c r="BC63" s="8"/>
      <c r="BD63" s="7">
        <v>1064.1099999999999</v>
      </c>
      <c r="BE63" s="8"/>
      <c r="BF63" s="7">
        <v>850</v>
      </c>
      <c r="BG63" s="8"/>
      <c r="BH63" s="7">
        <f>ROUND((BD63-BF63),5)</f>
        <v>214.11</v>
      </c>
      <c r="BI63" s="8"/>
      <c r="BJ63" s="9">
        <f>ROUND(IF(BF63=0, IF(BD63=0, 0, 1), BD63/BF63),5)</f>
        <v>1.2518899999999999</v>
      </c>
      <c r="BK63" s="8"/>
      <c r="BL63" s="7"/>
      <c r="BM63" s="8"/>
      <c r="BN63" s="7"/>
      <c r="BO63" s="8"/>
      <c r="BP63" s="7"/>
      <c r="BQ63" s="8"/>
      <c r="BR63" s="9"/>
      <c r="BS63" s="8"/>
      <c r="BT63" s="7"/>
      <c r="BU63" s="8"/>
      <c r="BV63" s="7"/>
      <c r="BW63" s="8"/>
      <c r="BX63" s="7"/>
      <c r="BY63" s="8"/>
      <c r="BZ63" s="9"/>
      <c r="CA63" s="8"/>
      <c r="CB63" s="7"/>
      <c r="CC63" s="8"/>
      <c r="CD63" s="7"/>
      <c r="CE63" s="8"/>
      <c r="CF63" s="7"/>
      <c r="CG63" s="8"/>
      <c r="CH63" s="9"/>
      <c r="CI63" s="8"/>
      <c r="CJ63" s="7">
        <f t="shared" si="1"/>
        <v>1064.1099999999999</v>
      </c>
      <c r="CK63" s="8"/>
      <c r="CL63" s="7">
        <f t="shared" ref="CL63" si="3">ROUND(J63+R63+Z63+AH63+AP63+AX63+BF63+BN63+BV63+CD63,5)</f>
        <v>850</v>
      </c>
      <c r="CM63" s="8"/>
      <c r="CN63" s="7">
        <f t="shared" si="0"/>
        <v>214.11</v>
      </c>
      <c r="CO63" s="8"/>
      <c r="CP63" s="9">
        <f t="shared" si="2"/>
        <v>1.2518899999999999</v>
      </c>
      <c r="CQ63" s="76">
        <v>1065</v>
      </c>
    </row>
    <row r="64" spans="1:95" x14ac:dyDescent="0.3">
      <c r="A64" s="2"/>
      <c r="B64" s="2"/>
      <c r="C64" s="2"/>
      <c r="D64" s="2"/>
      <c r="E64" s="2"/>
      <c r="F64" s="2" t="s">
        <v>77</v>
      </c>
      <c r="G64" s="2"/>
      <c r="H64" s="7">
        <v>4693.99</v>
      </c>
      <c r="I64" s="8"/>
      <c r="J64" s="7">
        <v>4204.16</v>
      </c>
      <c r="K64" s="8"/>
      <c r="L64" s="7">
        <f>ROUND((H64-J64),5)</f>
        <v>489.83</v>
      </c>
      <c r="M64" s="8"/>
      <c r="N64" s="9">
        <f>ROUND(IF(J64=0, IF(H64=0, 0, 1), H64/J64),5)</f>
        <v>1.1165099999999999</v>
      </c>
      <c r="O64" s="8"/>
      <c r="P64" s="7">
        <v>5579.73</v>
      </c>
      <c r="Q64" s="8"/>
      <c r="R64" s="7">
        <v>4204.17</v>
      </c>
      <c r="S64" s="8"/>
      <c r="T64" s="7">
        <f>ROUND((P64-R64),5)</f>
        <v>1375.56</v>
      </c>
      <c r="U64" s="8"/>
      <c r="V64" s="9">
        <f>ROUND(IF(R64=0, IF(P64=0, 0, 1), P64/R64),5)</f>
        <v>1.3271900000000001</v>
      </c>
      <c r="W64" s="8"/>
      <c r="X64" s="7">
        <v>4566.82</v>
      </c>
      <c r="Y64" s="8"/>
      <c r="Z64" s="7">
        <v>4204.17</v>
      </c>
      <c r="AA64" s="8"/>
      <c r="AB64" s="7">
        <f>ROUND((X64-Z64),5)</f>
        <v>362.65</v>
      </c>
      <c r="AC64" s="8"/>
      <c r="AD64" s="9">
        <f>ROUND(IF(Z64=0, IF(X64=0, 0, 1), X64/Z64),5)</f>
        <v>1.08626</v>
      </c>
      <c r="AE64" s="8"/>
      <c r="AF64" s="7">
        <v>4105.37</v>
      </c>
      <c r="AG64" s="8"/>
      <c r="AH64" s="7">
        <v>4204.17</v>
      </c>
      <c r="AI64" s="8"/>
      <c r="AJ64" s="7">
        <f>ROUND((AF64-AH64),5)</f>
        <v>-98.8</v>
      </c>
      <c r="AK64" s="8"/>
      <c r="AL64" s="9">
        <f>ROUND(IF(AH64=0, IF(AF64=0, 0, 1), AF64/AH64),5)</f>
        <v>0.97650000000000003</v>
      </c>
      <c r="AM64" s="8"/>
      <c r="AN64" s="7">
        <v>5194.96</v>
      </c>
      <c r="AO64" s="8"/>
      <c r="AP64" s="7">
        <v>4204.17</v>
      </c>
      <c r="AQ64" s="8"/>
      <c r="AR64" s="7">
        <f>ROUND((AN64-AP64),5)</f>
        <v>990.79</v>
      </c>
      <c r="AS64" s="8"/>
      <c r="AT64" s="9">
        <f>ROUND(IF(AP64=0, IF(AN64=0, 0, 1), AN64/AP64),5)</f>
        <v>1.23567</v>
      </c>
      <c r="AU64" s="8"/>
      <c r="AV64" s="7">
        <v>4909.46</v>
      </c>
      <c r="AW64" s="8"/>
      <c r="AX64" s="7">
        <v>4204.17</v>
      </c>
      <c r="AY64" s="8"/>
      <c r="AZ64" s="7">
        <f>ROUND((AV64-AX64),5)</f>
        <v>705.29</v>
      </c>
      <c r="BA64" s="8"/>
      <c r="BB64" s="9">
        <f>ROUND(IF(AX64=0, IF(AV64=0, 0, 1), AV64/AX64),5)</f>
        <v>1.1677599999999999</v>
      </c>
      <c r="BC64" s="8"/>
      <c r="BD64" s="7">
        <v>5391.52</v>
      </c>
      <c r="BE64" s="8"/>
      <c r="BF64" s="7">
        <v>4204.17</v>
      </c>
      <c r="BG64" s="8"/>
      <c r="BH64" s="7">
        <f>ROUND((BD64-BF64),5)</f>
        <v>1187.3499999999999</v>
      </c>
      <c r="BI64" s="8"/>
      <c r="BJ64" s="9">
        <f>ROUND(IF(BF64=0, IF(BD64=0, 0, 1), BD64/BF64),5)</f>
        <v>1.2824199999999999</v>
      </c>
      <c r="BK64" s="8"/>
      <c r="BL64" s="7">
        <v>5815.09</v>
      </c>
      <c r="BM64" s="8"/>
      <c r="BN64" s="7">
        <v>4204.17</v>
      </c>
      <c r="BO64" s="8"/>
      <c r="BP64" s="7">
        <f>ROUND((BL64-BN64),5)</f>
        <v>1610.92</v>
      </c>
      <c r="BQ64" s="8"/>
      <c r="BR64" s="9">
        <f>ROUND(IF(BN64=0, IF(BL64=0, 0, 1), BL64/BN64),5)</f>
        <v>1.38317</v>
      </c>
      <c r="BS64" s="8"/>
      <c r="BT64" s="7">
        <v>5465</v>
      </c>
      <c r="BU64" s="8"/>
      <c r="BV64" s="7">
        <v>4204.17</v>
      </c>
      <c r="BW64" s="8"/>
      <c r="BX64" s="7">
        <f>ROUND((BT64-BV64),5)</f>
        <v>1260.83</v>
      </c>
      <c r="BY64" s="8"/>
      <c r="BZ64" s="9">
        <f>ROUND(IF(BV64=0, IF(BT64=0, 0, 1), BT64/BV64),5)</f>
        <v>1.2999000000000001</v>
      </c>
      <c r="CA64" s="8"/>
      <c r="CB64" s="7"/>
      <c r="CC64" s="8"/>
      <c r="CD64" s="7">
        <v>1084.94</v>
      </c>
      <c r="CE64" s="8"/>
      <c r="CF64" s="7">
        <f>ROUND((CB64-CD64),5)</f>
        <v>-1084.94</v>
      </c>
      <c r="CG64" s="8"/>
      <c r="CH64" s="9"/>
      <c r="CI64" s="8"/>
      <c r="CJ64" s="7">
        <f t="shared" si="1"/>
        <v>45721.94</v>
      </c>
      <c r="CK64" s="8"/>
      <c r="CL64" s="7">
        <v>50450</v>
      </c>
      <c r="CM64" s="8"/>
      <c r="CN64" s="7">
        <f t="shared" si="0"/>
        <v>-4728.0600000000004</v>
      </c>
      <c r="CO64" s="8"/>
      <c r="CP64" s="9">
        <f t="shared" si="2"/>
        <v>0.90627999999999997</v>
      </c>
      <c r="CQ64" s="76">
        <v>50550</v>
      </c>
    </row>
    <row r="65" spans="1:95" x14ac:dyDescent="0.3">
      <c r="A65" s="2"/>
      <c r="B65" s="2"/>
      <c r="C65" s="2"/>
      <c r="D65" s="2"/>
      <c r="E65" s="2"/>
      <c r="F65" s="2" t="s">
        <v>78</v>
      </c>
      <c r="G65" s="2"/>
      <c r="H65" s="7"/>
      <c r="I65" s="8"/>
      <c r="J65" s="7"/>
      <c r="K65" s="8"/>
      <c r="L65" s="7"/>
      <c r="M65" s="8"/>
      <c r="N65" s="9"/>
      <c r="O65" s="8"/>
      <c r="P65" s="7"/>
      <c r="Q65" s="8"/>
      <c r="R65" s="7"/>
      <c r="S65" s="8"/>
      <c r="T65" s="7"/>
      <c r="U65" s="8"/>
      <c r="V65" s="9"/>
      <c r="W65" s="8"/>
      <c r="X65" s="7"/>
      <c r="Y65" s="8"/>
      <c r="Z65" s="7"/>
      <c r="AA65" s="8"/>
      <c r="AB65" s="7"/>
      <c r="AC65" s="8"/>
      <c r="AD65" s="9"/>
      <c r="AE65" s="8"/>
      <c r="AF65" s="7"/>
      <c r="AG65" s="8"/>
      <c r="AH65" s="7"/>
      <c r="AI65" s="8"/>
      <c r="AJ65" s="7"/>
      <c r="AK65" s="8"/>
      <c r="AL65" s="9"/>
      <c r="AM65" s="8"/>
      <c r="AN65" s="7"/>
      <c r="AO65" s="8"/>
      <c r="AP65" s="7"/>
      <c r="AQ65" s="8"/>
      <c r="AR65" s="7"/>
      <c r="AS65" s="8"/>
      <c r="AT65" s="9"/>
      <c r="AU65" s="8"/>
      <c r="AV65" s="7"/>
      <c r="AW65" s="8"/>
      <c r="AX65" s="7"/>
      <c r="AY65" s="8"/>
      <c r="AZ65" s="7"/>
      <c r="BA65" s="8"/>
      <c r="BB65" s="9"/>
      <c r="BC65" s="8"/>
      <c r="BD65" s="7"/>
      <c r="BE65" s="8"/>
      <c r="BF65" s="7"/>
      <c r="BG65" s="8"/>
      <c r="BH65" s="7"/>
      <c r="BI65" s="8"/>
      <c r="BJ65" s="9"/>
      <c r="BK65" s="8"/>
      <c r="BL65" s="7"/>
      <c r="BM65" s="8"/>
      <c r="BN65" s="7"/>
      <c r="BO65" s="8"/>
      <c r="BP65" s="7"/>
      <c r="BQ65" s="8"/>
      <c r="BR65" s="9"/>
      <c r="BS65" s="8"/>
      <c r="BT65" s="7"/>
      <c r="BU65" s="8"/>
      <c r="BV65" s="7"/>
      <c r="BW65" s="8"/>
      <c r="BX65" s="7"/>
      <c r="BY65" s="8"/>
      <c r="BZ65" s="9"/>
      <c r="CA65" s="8"/>
      <c r="CB65" s="7"/>
      <c r="CC65" s="8"/>
      <c r="CD65" s="7"/>
      <c r="CE65" s="8"/>
      <c r="CF65" s="7"/>
      <c r="CG65" s="8"/>
      <c r="CH65" s="9"/>
      <c r="CI65" s="8"/>
      <c r="CJ65" s="7"/>
      <c r="CK65" s="8"/>
      <c r="CL65" s="7"/>
      <c r="CM65" s="8"/>
      <c r="CN65" s="7"/>
      <c r="CO65" s="8"/>
      <c r="CP65" s="9"/>
      <c r="CQ65" s="76"/>
    </row>
    <row r="66" spans="1:95" ht="15" thickBot="1" x14ac:dyDescent="0.35">
      <c r="A66" s="2"/>
      <c r="B66" s="2"/>
      <c r="C66" s="2"/>
      <c r="D66" s="2"/>
      <c r="E66" s="2"/>
      <c r="F66" s="2" t="s">
        <v>79</v>
      </c>
      <c r="G66" s="2"/>
      <c r="H66" s="10"/>
      <c r="I66" s="8"/>
      <c r="J66" s="10"/>
      <c r="K66" s="8"/>
      <c r="L66" s="10"/>
      <c r="M66" s="8"/>
      <c r="N66" s="11"/>
      <c r="O66" s="8"/>
      <c r="P66" s="10"/>
      <c r="Q66" s="8"/>
      <c r="R66" s="10"/>
      <c r="S66" s="8"/>
      <c r="T66" s="10"/>
      <c r="U66" s="8"/>
      <c r="V66" s="11"/>
      <c r="W66" s="8"/>
      <c r="X66" s="10"/>
      <c r="Y66" s="8"/>
      <c r="Z66" s="10"/>
      <c r="AA66" s="8"/>
      <c r="AB66" s="10"/>
      <c r="AC66" s="8"/>
      <c r="AD66" s="11"/>
      <c r="AE66" s="8"/>
      <c r="AF66" s="10"/>
      <c r="AG66" s="8"/>
      <c r="AH66" s="10"/>
      <c r="AI66" s="8"/>
      <c r="AJ66" s="10"/>
      <c r="AK66" s="8"/>
      <c r="AL66" s="11"/>
      <c r="AM66" s="8"/>
      <c r="AN66" s="10"/>
      <c r="AO66" s="8"/>
      <c r="AP66" s="10"/>
      <c r="AQ66" s="8"/>
      <c r="AR66" s="10"/>
      <c r="AS66" s="8"/>
      <c r="AT66" s="11"/>
      <c r="AU66" s="8"/>
      <c r="AV66" s="10"/>
      <c r="AW66" s="8"/>
      <c r="AX66" s="10"/>
      <c r="AY66" s="8"/>
      <c r="AZ66" s="10"/>
      <c r="BA66" s="8"/>
      <c r="BB66" s="11"/>
      <c r="BC66" s="8"/>
      <c r="BD66" s="10"/>
      <c r="BE66" s="8"/>
      <c r="BF66" s="10"/>
      <c r="BG66" s="8"/>
      <c r="BH66" s="10"/>
      <c r="BI66" s="8"/>
      <c r="BJ66" s="11"/>
      <c r="BK66" s="8"/>
      <c r="BL66" s="10"/>
      <c r="BM66" s="8"/>
      <c r="BN66" s="10"/>
      <c r="BO66" s="8"/>
      <c r="BP66" s="10"/>
      <c r="BQ66" s="8"/>
      <c r="BR66" s="11"/>
      <c r="BS66" s="8"/>
      <c r="BT66" s="10"/>
      <c r="BU66" s="8"/>
      <c r="BV66" s="10"/>
      <c r="BW66" s="8"/>
      <c r="BX66" s="10"/>
      <c r="BY66" s="8"/>
      <c r="BZ66" s="11"/>
      <c r="CA66" s="8"/>
      <c r="CB66" s="10"/>
      <c r="CC66" s="8"/>
      <c r="CD66" s="10"/>
      <c r="CE66" s="8"/>
      <c r="CF66" s="10"/>
      <c r="CG66" s="8"/>
      <c r="CH66" s="11"/>
      <c r="CI66" s="8"/>
      <c r="CJ66" s="10"/>
      <c r="CK66" s="8"/>
      <c r="CL66" s="10"/>
      <c r="CM66" s="8"/>
      <c r="CN66" s="10"/>
      <c r="CO66" s="8"/>
      <c r="CP66" s="11"/>
      <c r="CQ66" s="10"/>
    </row>
    <row r="67" spans="1:95" x14ac:dyDescent="0.3">
      <c r="A67" s="2"/>
      <c r="B67" s="2"/>
      <c r="C67" s="2"/>
      <c r="D67" s="2"/>
      <c r="E67" s="2" t="s">
        <v>80</v>
      </c>
      <c r="F67" s="2"/>
      <c r="G67" s="2"/>
      <c r="H67" s="7">
        <f>ROUND(SUM(H57:H66),5)</f>
        <v>4693.99</v>
      </c>
      <c r="I67" s="8"/>
      <c r="J67" s="7">
        <f>ROUND(SUM(J57:J66),5)</f>
        <v>4204.16</v>
      </c>
      <c r="K67" s="8"/>
      <c r="L67" s="7">
        <f>ROUND((H67-J67),5)</f>
        <v>489.83</v>
      </c>
      <c r="M67" s="8"/>
      <c r="N67" s="9">
        <f>ROUND(IF(J67=0, IF(H67=0, 0, 1), H67/J67),5)</f>
        <v>1.1165099999999999</v>
      </c>
      <c r="O67" s="8"/>
      <c r="P67" s="7">
        <f>ROUND(SUM(P57:P66),5)</f>
        <v>5579.73</v>
      </c>
      <c r="Q67" s="8"/>
      <c r="R67" s="7">
        <f>ROUND(SUM(R57:R66),5)</f>
        <v>4204.17</v>
      </c>
      <c r="S67" s="8"/>
      <c r="T67" s="7">
        <f>ROUND((P67-R67),5)</f>
        <v>1375.56</v>
      </c>
      <c r="U67" s="8"/>
      <c r="V67" s="9">
        <f>ROUND(IF(R67=0, IF(P67=0, 0, 1), P67/R67),5)</f>
        <v>1.3271900000000001</v>
      </c>
      <c r="W67" s="8"/>
      <c r="X67" s="7">
        <f>ROUND(SUM(X57:X66),5)</f>
        <v>57628.39</v>
      </c>
      <c r="Y67" s="8"/>
      <c r="Z67" s="7">
        <f>ROUND(SUM(Z57:Z66),5)</f>
        <v>55854.17</v>
      </c>
      <c r="AA67" s="8"/>
      <c r="AB67" s="7">
        <f>ROUND((X67-Z67),5)</f>
        <v>1774.22</v>
      </c>
      <c r="AC67" s="8"/>
      <c r="AD67" s="9">
        <f>ROUND(IF(Z67=0, IF(X67=0, 0, 1), X67/Z67),5)</f>
        <v>1.0317700000000001</v>
      </c>
      <c r="AE67" s="8"/>
      <c r="AF67" s="7">
        <f>ROUND(SUM(AF57:AF66),5)</f>
        <v>4105.37</v>
      </c>
      <c r="AG67" s="8"/>
      <c r="AH67" s="7">
        <f>ROUND(SUM(AH57:AH66),5)</f>
        <v>4204.17</v>
      </c>
      <c r="AI67" s="8"/>
      <c r="AJ67" s="7">
        <f>ROUND((AF67-AH67),5)</f>
        <v>-98.8</v>
      </c>
      <c r="AK67" s="8"/>
      <c r="AL67" s="9">
        <f>ROUND(IF(AH67=0, IF(AF67=0, 0, 1), AF67/AH67),5)</f>
        <v>0.97650000000000003</v>
      </c>
      <c r="AM67" s="8"/>
      <c r="AN67" s="7">
        <f>ROUND(SUM(AN57:AN66),5)</f>
        <v>5194.96</v>
      </c>
      <c r="AO67" s="8"/>
      <c r="AP67" s="7">
        <f>ROUND(SUM(AP57:AP66),5)</f>
        <v>4204.17</v>
      </c>
      <c r="AQ67" s="8"/>
      <c r="AR67" s="7">
        <f>ROUND((AN67-AP67),5)</f>
        <v>990.79</v>
      </c>
      <c r="AS67" s="8"/>
      <c r="AT67" s="9">
        <f>ROUND(IF(AP67=0, IF(AN67=0, 0, 1), AN67/AP67),5)</f>
        <v>1.23567</v>
      </c>
      <c r="AU67" s="8"/>
      <c r="AV67" s="7">
        <f>ROUND(SUM(AV57:AV66),5)</f>
        <v>4909.46</v>
      </c>
      <c r="AW67" s="8"/>
      <c r="AX67" s="7">
        <f>ROUND(SUM(AX57:AX66),5)</f>
        <v>4204.17</v>
      </c>
      <c r="AY67" s="8"/>
      <c r="AZ67" s="7">
        <f>ROUND((AV67-AX67),5)</f>
        <v>705.29</v>
      </c>
      <c r="BA67" s="8"/>
      <c r="BB67" s="9">
        <f>ROUND(IF(AX67=0, IF(AV67=0, 0, 1), AV67/AX67),5)</f>
        <v>1.1677599999999999</v>
      </c>
      <c r="BC67" s="8"/>
      <c r="BD67" s="7">
        <f>ROUND(SUM(BD57:BD66),5)</f>
        <v>6455.63</v>
      </c>
      <c r="BE67" s="8"/>
      <c r="BF67" s="7">
        <f>ROUND(SUM(BF57:BF66),5)</f>
        <v>5054.17</v>
      </c>
      <c r="BG67" s="8"/>
      <c r="BH67" s="7">
        <f>ROUND((BD67-BF67),5)</f>
        <v>1401.46</v>
      </c>
      <c r="BI67" s="8"/>
      <c r="BJ67" s="9">
        <f>ROUND(IF(BF67=0, IF(BD67=0, 0, 1), BD67/BF67),5)</f>
        <v>1.27729</v>
      </c>
      <c r="BK67" s="8"/>
      <c r="BL67" s="7">
        <f>ROUND(SUM(BL57:BL66),5)</f>
        <v>5815.09</v>
      </c>
      <c r="BM67" s="8"/>
      <c r="BN67" s="7">
        <f>ROUND(SUM(BN57:BN66),5)</f>
        <v>4204.17</v>
      </c>
      <c r="BO67" s="8"/>
      <c r="BP67" s="7">
        <f>ROUND((BL67-BN67),5)</f>
        <v>1610.92</v>
      </c>
      <c r="BQ67" s="8"/>
      <c r="BR67" s="9">
        <f>ROUND(IF(BN67=0, IF(BL67=0, 0, 1), BL67/BN67),5)</f>
        <v>1.38317</v>
      </c>
      <c r="BS67" s="8"/>
      <c r="BT67" s="7">
        <f>ROUND(SUM(BT57:BT66),5)</f>
        <v>32490.58</v>
      </c>
      <c r="BU67" s="8"/>
      <c r="BV67" s="7">
        <f>ROUND(SUM(BV57:BV66),5)</f>
        <v>28354.17</v>
      </c>
      <c r="BW67" s="8"/>
      <c r="BX67" s="7">
        <f>ROUND((BT67-BV67),5)</f>
        <v>4136.41</v>
      </c>
      <c r="BY67" s="8"/>
      <c r="BZ67" s="9">
        <f>ROUND(IF(BV67=0, IF(BT67=0, 0, 1), BT67/BV67),5)</f>
        <v>1.14588</v>
      </c>
      <c r="CA67" s="8"/>
      <c r="CB67" s="7"/>
      <c r="CC67" s="8"/>
      <c r="CD67" s="7">
        <f>ROUND(SUM(CD57:CD66),5)</f>
        <v>1343.01</v>
      </c>
      <c r="CE67" s="8"/>
      <c r="CF67" s="7">
        <f>ROUND((CB67-CD67),5)</f>
        <v>-1343.01</v>
      </c>
      <c r="CG67" s="8"/>
      <c r="CH67" s="9"/>
      <c r="CI67" s="8"/>
      <c r="CJ67" s="7">
        <f>SUM(CJ58:CJ66)</f>
        <v>127380.93000000001</v>
      </c>
      <c r="CK67" s="8"/>
      <c r="CL67" s="7">
        <f>SUM(CL58:CL66)</f>
        <v>128100</v>
      </c>
      <c r="CM67" s="8"/>
      <c r="CN67" s="7">
        <f>ROUND((CJ67-CL67),5)</f>
        <v>-719.07</v>
      </c>
      <c r="CO67" s="8"/>
      <c r="CP67" s="9">
        <f>ROUND(IF(CL67=0, IF(CJ67=0, 0, 1), CJ67/CL67),5)</f>
        <v>0.99439</v>
      </c>
      <c r="CQ67" s="76">
        <f>SUM(CQ58:CQ66)</f>
        <v>120440</v>
      </c>
    </row>
    <row r="68" spans="1:95" ht="28.8" customHeight="1" x14ac:dyDescent="0.3">
      <c r="A68" s="2"/>
      <c r="B68" s="2"/>
      <c r="C68" s="2"/>
      <c r="D68" s="2"/>
      <c r="E68" s="2" t="s">
        <v>81</v>
      </c>
      <c r="F68" s="2"/>
      <c r="G68" s="2"/>
      <c r="H68" s="7"/>
      <c r="I68" s="8"/>
      <c r="J68" s="7"/>
      <c r="K68" s="8"/>
      <c r="L68" s="7"/>
      <c r="M68" s="8"/>
      <c r="N68" s="9"/>
      <c r="O68" s="8"/>
      <c r="P68" s="7"/>
      <c r="Q68" s="8"/>
      <c r="R68" s="7"/>
      <c r="S68" s="8"/>
      <c r="T68" s="7"/>
      <c r="U68" s="8"/>
      <c r="V68" s="9"/>
      <c r="W68" s="8"/>
      <c r="X68" s="7"/>
      <c r="Y68" s="8"/>
      <c r="Z68" s="7"/>
      <c r="AA68" s="8"/>
      <c r="AB68" s="7"/>
      <c r="AC68" s="8"/>
      <c r="AD68" s="9"/>
      <c r="AE68" s="8"/>
      <c r="AF68" s="7"/>
      <c r="AG68" s="8"/>
      <c r="AH68" s="7"/>
      <c r="AI68" s="8"/>
      <c r="AJ68" s="7"/>
      <c r="AK68" s="8"/>
      <c r="AL68" s="9"/>
      <c r="AM68" s="8"/>
      <c r="AN68" s="7"/>
      <c r="AO68" s="8"/>
      <c r="AP68" s="7"/>
      <c r="AQ68" s="8"/>
      <c r="AR68" s="7"/>
      <c r="AS68" s="8"/>
      <c r="AT68" s="9"/>
      <c r="AU68" s="8"/>
      <c r="AV68" s="7"/>
      <c r="AW68" s="8"/>
      <c r="AX68" s="7"/>
      <c r="AY68" s="8"/>
      <c r="AZ68" s="7"/>
      <c r="BA68" s="8"/>
      <c r="BB68" s="9"/>
      <c r="BC68" s="8"/>
      <c r="BD68" s="7"/>
      <c r="BE68" s="8"/>
      <c r="BF68" s="7"/>
      <c r="BG68" s="8"/>
      <c r="BH68" s="7"/>
      <c r="BI68" s="8"/>
      <c r="BJ68" s="9"/>
      <c r="BK68" s="8"/>
      <c r="BL68" s="7"/>
      <c r="BM68" s="8"/>
      <c r="BN68" s="7"/>
      <c r="BO68" s="8"/>
      <c r="BP68" s="7"/>
      <c r="BQ68" s="8"/>
      <c r="BR68" s="9"/>
      <c r="BS68" s="8"/>
      <c r="BT68" s="7"/>
      <c r="BU68" s="8"/>
      <c r="BV68" s="7"/>
      <c r="BW68" s="8"/>
      <c r="BX68" s="7"/>
      <c r="BY68" s="8"/>
      <c r="BZ68" s="9"/>
      <c r="CA68" s="8"/>
      <c r="CB68" s="7"/>
      <c r="CC68" s="8"/>
      <c r="CD68" s="7"/>
      <c r="CE68" s="8"/>
      <c r="CF68" s="7"/>
      <c r="CG68" s="8"/>
      <c r="CH68" s="9"/>
      <c r="CI68" s="8"/>
      <c r="CJ68" s="7"/>
      <c r="CK68" s="8"/>
      <c r="CL68" s="7"/>
      <c r="CM68" s="8"/>
      <c r="CN68" s="7"/>
      <c r="CO68" s="8"/>
      <c r="CP68" s="9"/>
      <c r="CQ68" s="76"/>
    </row>
    <row r="69" spans="1:95" x14ac:dyDescent="0.3">
      <c r="A69" s="2"/>
      <c r="B69" s="2"/>
      <c r="C69" s="2"/>
      <c r="D69" s="2"/>
      <c r="E69" s="2"/>
      <c r="F69" s="2" t="s">
        <v>82</v>
      </c>
      <c r="G69" s="2"/>
      <c r="H69" s="7">
        <v>40</v>
      </c>
      <c r="I69" s="8"/>
      <c r="J69" s="7">
        <v>20</v>
      </c>
      <c r="K69" s="8"/>
      <c r="L69" s="7">
        <f>ROUND((H69-J69),5)</f>
        <v>20</v>
      </c>
      <c r="M69" s="8"/>
      <c r="N69" s="9">
        <f>ROUND(IF(J69=0, IF(H69=0, 0, 1), H69/J69),5)</f>
        <v>2</v>
      </c>
      <c r="O69" s="8"/>
      <c r="P69" s="7"/>
      <c r="Q69" s="8"/>
      <c r="R69" s="7">
        <v>40</v>
      </c>
      <c r="S69" s="8"/>
      <c r="T69" s="7">
        <f>ROUND((P69-R69),5)</f>
        <v>-40</v>
      </c>
      <c r="U69" s="8"/>
      <c r="V69" s="9"/>
      <c r="W69" s="8"/>
      <c r="X69" s="7">
        <v>100</v>
      </c>
      <c r="Y69" s="8"/>
      <c r="Z69" s="7">
        <v>40</v>
      </c>
      <c r="AA69" s="8"/>
      <c r="AB69" s="7">
        <f>ROUND((X69-Z69),5)</f>
        <v>60</v>
      </c>
      <c r="AC69" s="8"/>
      <c r="AD69" s="9">
        <f>ROUND(IF(Z69=0, IF(X69=0, 0, 1), X69/Z69),5)</f>
        <v>2.5</v>
      </c>
      <c r="AE69" s="8"/>
      <c r="AF69" s="7">
        <v>20</v>
      </c>
      <c r="AG69" s="8"/>
      <c r="AH69" s="7">
        <v>40</v>
      </c>
      <c r="AI69" s="8"/>
      <c r="AJ69" s="7">
        <f>ROUND((AF69-AH69),5)</f>
        <v>-20</v>
      </c>
      <c r="AK69" s="8"/>
      <c r="AL69" s="9">
        <f>ROUND(IF(AH69=0, IF(AF69=0, 0, 1), AF69/AH69),5)</f>
        <v>0.5</v>
      </c>
      <c r="AM69" s="8"/>
      <c r="AN69" s="7">
        <v>130</v>
      </c>
      <c r="AO69" s="8"/>
      <c r="AP69" s="7">
        <v>40</v>
      </c>
      <c r="AQ69" s="8"/>
      <c r="AR69" s="7">
        <f>ROUND((AN69-AP69),5)</f>
        <v>90</v>
      </c>
      <c r="AS69" s="8"/>
      <c r="AT69" s="9">
        <f>ROUND(IF(AP69=0, IF(AN69=0, 0, 1), AN69/AP69),5)</f>
        <v>3.25</v>
      </c>
      <c r="AU69" s="8"/>
      <c r="AV69" s="7">
        <v>120</v>
      </c>
      <c r="AW69" s="8"/>
      <c r="AX69" s="7">
        <v>40</v>
      </c>
      <c r="AY69" s="8"/>
      <c r="AZ69" s="7">
        <f>ROUND((AV69-AX69),5)</f>
        <v>80</v>
      </c>
      <c r="BA69" s="8"/>
      <c r="BB69" s="9">
        <f>ROUND(IF(AX69=0, IF(AV69=0, 0, 1), AV69/AX69),5)</f>
        <v>3</v>
      </c>
      <c r="BC69" s="8"/>
      <c r="BD69" s="7"/>
      <c r="BE69" s="8"/>
      <c r="BF69" s="7">
        <v>20</v>
      </c>
      <c r="BG69" s="8"/>
      <c r="BH69" s="7">
        <f>ROUND((BD69-BF69),5)</f>
        <v>-20</v>
      </c>
      <c r="BI69" s="8"/>
      <c r="BJ69" s="9"/>
      <c r="BK69" s="8"/>
      <c r="BL69" s="7">
        <v>60</v>
      </c>
      <c r="BM69" s="8"/>
      <c r="BN69" s="7">
        <v>40</v>
      </c>
      <c r="BO69" s="8"/>
      <c r="BP69" s="7">
        <f>ROUND((BL69-BN69),5)</f>
        <v>20</v>
      </c>
      <c r="BQ69" s="8"/>
      <c r="BR69" s="9">
        <f>ROUND(IF(BN69=0, IF(BL69=0, 0, 1), BL69/BN69),5)</f>
        <v>1.5</v>
      </c>
      <c r="BS69" s="8"/>
      <c r="BT69" s="7">
        <v>40</v>
      </c>
      <c r="BU69" s="8"/>
      <c r="BV69" s="7">
        <v>40</v>
      </c>
      <c r="BW69" s="8"/>
      <c r="BX69" s="7"/>
      <c r="BY69" s="8"/>
      <c r="BZ69" s="9">
        <f>ROUND(IF(BV69=0, IF(BT69=0, 0, 1), BT69/BV69),5)</f>
        <v>1</v>
      </c>
      <c r="CA69" s="8"/>
      <c r="CB69" s="7"/>
      <c r="CC69" s="8"/>
      <c r="CD69" s="7">
        <v>5.16</v>
      </c>
      <c r="CE69" s="8"/>
      <c r="CF69" s="7">
        <f>ROUND((CB69-CD69),5)</f>
        <v>-5.16</v>
      </c>
      <c r="CG69" s="8"/>
      <c r="CH69" s="9"/>
      <c r="CI69" s="8"/>
      <c r="CJ69" s="7">
        <f>ROUND(H69+P69+X69+AF69+AN69+AV69+BD69+BL69+BT69+CB69,5)</f>
        <v>510</v>
      </c>
      <c r="CK69" s="8"/>
      <c r="CL69" s="7">
        <v>400</v>
      </c>
      <c r="CM69" s="8"/>
      <c r="CN69" s="7">
        <f>ROUND((CJ69-CL69),5)</f>
        <v>110</v>
      </c>
      <c r="CO69" s="8"/>
      <c r="CP69" s="9">
        <f>ROUND(IF(CL69=0, IF(CJ69=0, 0, 1), CJ69/CL69),5)</f>
        <v>1.2749999999999999</v>
      </c>
      <c r="CQ69" s="76">
        <v>450</v>
      </c>
    </row>
    <row r="70" spans="1:95" x14ac:dyDescent="0.3">
      <c r="A70" s="2"/>
      <c r="B70" s="2"/>
      <c r="C70" s="2"/>
      <c r="D70" s="2"/>
      <c r="E70" s="2"/>
      <c r="F70" s="2" t="s">
        <v>83</v>
      </c>
      <c r="G70" s="2"/>
      <c r="H70" s="7"/>
      <c r="I70" s="8"/>
      <c r="J70" s="7"/>
      <c r="K70" s="8"/>
      <c r="L70" s="7"/>
      <c r="M70" s="8"/>
      <c r="N70" s="9"/>
      <c r="O70" s="8"/>
      <c r="P70" s="7"/>
      <c r="Q70" s="8"/>
      <c r="R70" s="7"/>
      <c r="S70" s="8"/>
      <c r="T70" s="7"/>
      <c r="U70" s="8"/>
      <c r="V70" s="9"/>
      <c r="W70" s="8"/>
      <c r="X70" s="7"/>
      <c r="Y70" s="8"/>
      <c r="Z70" s="7"/>
      <c r="AA70" s="8"/>
      <c r="AB70" s="7"/>
      <c r="AC70" s="8"/>
      <c r="AD70" s="9"/>
      <c r="AE70" s="8"/>
      <c r="AF70" s="7">
        <v>175</v>
      </c>
      <c r="AG70" s="8"/>
      <c r="AH70" s="7"/>
      <c r="AI70" s="8"/>
      <c r="AJ70" s="7"/>
      <c r="AK70" s="8"/>
      <c r="AL70" s="9"/>
      <c r="AM70" s="8"/>
      <c r="AN70" s="7"/>
      <c r="AO70" s="8"/>
      <c r="AP70" s="7"/>
      <c r="AQ70" s="8"/>
      <c r="AR70" s="7"/>
      <c r="AS70" s="8"/>
      <c r="AT70" s="9"/>
      <c r="AU70" s="8"/>
      <c r="AV70" s="7"/>
      <c r="AW70" s="8"/>
      <c r="AX70" s="7"/>
      <c r="AY70" s="8"/>
      <c r="AZ70" s="7"/>
      <c r="BA70" s="8"/>
      <c r="BB70" s="9"/>
      <c r="BC70" s="8"/>
      <c r="BD70" s="7"/>
      <c r="BE70" s="8"/>
      <c r="BF70" s="7"/>
      <c r="BG70" s="8"/>
      <c r="BH70" s="7"/>
      <c r="BI70" s="8"/>
      <c r="BJ70" s="9"/>
      <c r="BK70" s="8"/>
      <c r="BL70" s="7"/>
      <c r="BM70" s="8"/>
      <c r="BN70" s="7"/>
      <c r="BO70" s="8"/>
      <c r="BP70" s="7"/>
      <c r="BQ70" s="8"/>
      <c r="BR70" s="9"/>
      <c r="BS70" s="8"/>
      <c r="BT70" s="7">
        <v>175</v>
      </c>
      <c r="BU70" s="8"/>
      <c r="BV70" s="7"/>
      <c r="BW70" s="8"/>
      <c r="BX70" s="7"/>
      <c r="BY70" s="8"/>
      <c r="BZ70" s="9"/>
      <c r="CA70" s="8"/>
      <c r="CB70" s="7"/>
      <c r="CC70" s="8"/>
      <c r="CD70" s="7"/>
      <c r="CE70" s="8"/>
      <c r="CF70" s="7"/>
      <c r="CG70" s="8"/>
      <c r="CH70" s="9"/>
      <c r="CI70" s="8"/>
      <c r="CJ70" s="7">
        <f>ROUND(H70+P70+X70+AF70+AN70+AV70+BD70+BL70+BT70+CB70,5)</f>
        <v>350</v>
      </c>
      <c r="CK70" s="8"/>
      <c r="CL70" s="7">
        <v>0</v>
      </c>
      <c r="CM70" s="8"/>
      <c r="CN70" s="7">
        <f>ROUND((CJ70-CL70),5)</f>
        <v>350</v>
      </c>
      <c r="CO70" s="8"/>
      <c r="CP70" s="9">
        <f>ROUND(IF(CL70=0, IF(CJ70=0, 0, 1), CJ70/CL70),5)</f>
        <v>1</v>
      </c>
      <c r="CQ70" s="76">
        <v>0</v>
      </c>
    </row>
    <row r="71" spans="1:95" ht="15" thickBot="1" x14ac:dyDescent="0.35">
      <c r="A71" s="2"/>
      <c r="B71" s="2"/>
      <c r="C71" s="2"/>
      <c r="D71" s="2"/>
      <c r="E71" s="2"/>
      <c r="F71" s="2" t="s">
        <v>84</v>
      </c>
      <c r="G71" s="2"/>
      <c r="H71" s="10"/>
      <c r="I71" s="8"/>
      <c r="J71" s="10"/>
      <c r="K71" s="8"/>
      <c r="L71" s="10"/>
      <c r="M71" s="8"/>
      <c r="N71" s="11"/>
      <c r="O71" s="8"/>
      <c r="P71" s="10"/>
      <c r="Q71" s="8"/>
      <c r="R71" s="10"/>
      <c r="S71" s="8"/>
      <c r="T71" s="10"/>
      <c r="U71" s="8"/>
      <c r="V71" s="11"/>
      <c r="W71" s="8"/>
      <c r="X71" s="10"/>
      <c r="Y71" s="8"/>
      <c r="Z71" s="10"/>
      <c r="AA71" s="8"/>
      <c r="AB71" s="10"/>
      <c r="AC71" s="8"/>
      <c r="AD71" s="11"/>
      <c r="AE71" s="8"/>
      <c r="AF71" s="10"/>
      <c r="AG71" s="8"/>
      <c r="AH71" s="10"/>
      <c r="AI71" s="8"/>
      <c r="AJ71" s="10"/>
      <c r="AK71" s="8"/>
      <c r="AL71" s="11"/>
      <c r="AM71" s="8"/>
      <c r="AN71" s="10"/>
      <c r="AO71" s="8"/>
      <c r="AP71" s="10"/>
      <c r="AQ71" s="8"/>
      <c r="AR71" s="10"/>
      <c r="AS71" s="8"/>
      <c r="AT71" s="11"/>
      <c r="AU71" s="8"/>
      <c r="AV71" s="10"/>
      <c r="AW71" s="8"/>
      <c r="AX71" s="10"/>
      <c r="AY71" s="8"/>
      <c r="AZ71" s="10"/>
      <c r="BA71" s="8"/>
      <c r="BB71" s="11"/>
      <c r="BC71" s="8"/>
      <c r="BD71" s="10"/>
      <c r="BE71" s="8"/>
      <c r="BF71" s="10"/>
      <c r="BG71" s="8"/>
      <c r="BH71" s="10"/>
      <c r="BI71" s="8"/>
      <c r="BJ71" s="11"/>
      <c r="BK71" s="8"/>
      <c r="BL71" s="10"/>
      <c r="BM71" s="8"/>
      <c r="BN71" s="10"/>
      <c r="BO71" s="8"/>
      <c r="BP71" s="10"/>
      <c r="BQ71" s="8"/>
      <c r="BR71" s="11"/>
      <c r="BS71" s="8"/>
      <c r="BT71" s="10"/>
      <c r="BU71" s="8"/>
      <c r="BV71" s="10"/>
      <c r="BW71" s="8"/>
      <c r="BX71" s="10"/>
      <c r="BY71" s="8"/>
      <c r="BZ71" s="11"/>
      <c r="CA71" s="8"/>
      <c r="CB71" s="10"/>
      <c r="CC71" s="8"/>
      <c r="CD71" s="10"/>
      <c r="CE71" s="8"/>
      <c r="CF71" s="10"/>
      <c r="CG71" s="8"/>
      <c r="CH71" s="11"/>
      <c r="CI71" s="8"/>
      <c r="CJ71" s="10"/>
      <c r="CK71" s="8"/>
      <c r="CL71" s="10"/>
      <c r="CM71" s="8"/>
      <c r="CN71" s="10"/>
      <c r="CO71" s="8"/>
      <c r="CP71" s="11"/>
      <c r="CQ71" s="10"/>
    </row>
    <row r="72" spans="1:95" x14ac:dyDescent="0.3">
      <c r="A72" s="2"/>
      <c r="B72" s="2"/>
      <c r="C72" s="2"/>
      <c r="D72" s="2"/>
      <c r="E72" s="2" t="s">
        <v>85</v>
      </c>
      <c r="F72" s="2"/>
      <c r="G72" s="2"/>
      <c r="H72" s="7">
        <f>ROUND(SUM(H68:H71),5)</f>
        <v>40</v>
      </c>
      <c r="I72" s="8"/>
      <c r="J72" s="7">
        <f>ROUND(SUM(J68:J71),5)</f>
        <v>20</v>
      </c>
      <c r="K72" s="8"/>
      <c r="L72" s="7">
        <f>ROUND((H72-J72),5)</f>
        <v>20</v>
      </c>
      <c r="M72" s="8"/>
      <c r="N72" s="9">
        <f>ROUND(IF(J72=0, IF(H72=0, 0, 1), H72/J72),5)</f>
        <v>2</v>
      </c>
      <c r="O72" s="8"/>
      <c r="P72" s="7"/>
      <c r="Q72" s="8"/>
      <c r="R72" s="7">
        <f>ROUND(SUM(R68:R71),5)</f>
        <v>40</v>
      </c>
      <c r="S72" s="8"/>
      <c r="T72" s="7">
        <f>ROUND((P72-R72),5)</f>
        <v>-40</v>
      </c>
      <c r="U72" s="8"/>
      <c r="V72" s="9"/>
      <c r="W72" s="8"/>
      <c r="X72" s="7">
        <f>ROUND(SUM(X68:X71),5)</f>
        <v>100</v>
      </c>
      <c r="Y72" s="8"/>
      <c r="Z72" s="7">
        <f>ROUND(SUM(Z68:Z71),5)</f>
        <v>40</v>
      </c>
      <c r="AA72" s="8"/>
      <c r="AB72" s="7">
        <f>ROUND((X72-Z72),5)</f>
        <v>60</v>
      </c>
      <c r="AC72" s="8"/>
      <c r="AD72" s="9">
        <f>ROUND(IF(Z72=0, IF(X72=0, 0, 1), X72/Z72),5)</f>
        <v>2.5</v>
      </c>
      <c r="AE72" s="8"/>
      <c r="AF72" s="7">
        <f>ROUND(SUM(AF68:AF71),5)</f>
        <v>195</v>
      </c>
      <c r="AG72" s="8"/>
      <c r="AH72" s="7">
        <f>ROUND(SUM(AH68:AH71),5)</f>
        <v>40</v>
      </c>
      <c r="AI72" s="8"/>
      <c r="AJ72" s="7">
        <f>ROUND((AF72-AH72),5)</f>
        <v>155</v>
      </c>
      <c r="AK72" s="8"/>
      <c r="AL72" s="9">
        <f>ROUND(IF(AH72=0, IF(AF72=0, 0, 1), AF72/AH72),5)</f>
        <v>4.875</v>
      </c>
      <c r="AM72" s="8"/>
      <c r="AN72" s="7">
        <f>ROUND(SUM(AN68:AN71),5)</f>
        <v>130</v>
      </c>
      <c r="AO72" s="8"/>
      <c r="AP72" s="7">
        <f>ROUND(SUM(AP68:AP71),5)</f>
        <v>40</v>
      </c>
      <c r="AQ72" s="8"/>
      <c r="AR72" s="7">
        <f>ROUND((AN72-AP72),5)</f>
        <v>90</v>
      </c>
      <c r="AS72" s="8"/>
      <c r="AT72" s="9">
        <f>ROUND(IF(AP72=0, IF(AN72=0, 0, 1), AN72/AP72),5)</f>
        <v>3.25</v>
      </c>
      <c r="AU72" s="8"/>
      <c r="AV72" s="7">
        <f>ROUND(SUM(AV68:AV71),5)</f>
        <v>120</v>
      </c>
      <c r="AW72" s="8"/>
      <c r="AX72" s="7">
        <f>ROUND(SUM(AX68:AX71),5)</f>
        <v>40</v>
      </c>
      <c r="AY72" s="8"/>
      <c r="AZ72" s="7">
        <f>ROUND((AV72-AX72),5)</f>
        <v>80</v>
      </c>
      <c r="BA72" s="8"/>
      <c r="BB72" s="9">
        <f>ROUND(IF(AX72=0, IF(AV72=0, 0, 1), AV72/AX72),5)</f>
        <v>3</v>
      </c>
      <c r="BC72" s="8"/>
      <c r="BD72" s="7"/>
      <c r="BE72" s="8"/>
      <c r="BF72" s="7">
        <f>ROUND(SUM(BF68:BF71),5)</f>
        <v>20</v>
      </c>
      <c r="BG72" s="8"/>
      <c r="BH72" s="7">
        <f>ROUND((BD72-BF72),5)</f>
        <v>-20</v>
      </c>
      <c r="BI72" s="8"/>
      <c r="BJ72" s="9"/>
      <c r="BK72" s="8"/>
      <c r="BL72" s="7">
        <f>ROUND(SUM(BL68:BL71),5)</f>
        <v>60</v>
      </c>
      <c r="BM72" s="8"/>
      <c r="BN72" s="7">
        <f>ROUND(SUM(BN68:BN71),5)</f>
        <v>40</v>
      </c>
      <c r="BO72" s="8"/>
      <c r="BP72" s="7">
        <f>ROUND((BL72-BN72),5)</f>
        <v>20</v>
      </c>
      <c r="BQ72" s="8"/>
      <c r="BR72" s="9">
        <f>ROUND(IF(BN72=0, IF(BL72=0, 0, 1), BL72/BN72),5)</f>
        <v>1.5</v>
      </c>
      <c r="BS72" s="8"/>
      <c r="BT72" s="7">
        <f>ROUND(SUM(BT68:BT71),5)</f>
        <v>215</v>
      </c>
      <c r="BU72" s="8"/>
      <c r="BV72" s="7">
        <f>ROUND(SUM(BV68:BV71),5)</f>
        <v>40</v>
      </c>
      <c r="BW72" s="8"/>
      <c r="BX72" s="7">
        <f>ROUND((BT72-BV72),5)</f>
        <v>175</v>
      </c>
      <c r="BY72" s="8"/>
      <c r="BZ72" s="9">
        <f>ROUND(IF(BV72=0, IF(BT72=0, 0, 1), BT72/BV72),5)</f>
        <v>5.375</v>
      </c>
      <c r="CA72" s="8"/>
      <c r="CB72" s="7"/>
      <c r="CC72" s="8"/>
      <c r="CD72" s="7">
        <f>ROUND(SUM(CD68:CD71),5)</f>
        <v>5.16</v>
      </c>
      <c r="CE72" s="8"/>
      <c r="CF72" s="7">
        <f>ROUND((CB72-CD72),5)</f>
        <v>-5.16</v>
      </c>
      <c r="CG72" s="8"/>
      <c r="CH72" s="9"/>
      <c r="CI72" s="8"/>
      <c r="CJ72" s="7">
        <f>ROUND(H72+P72+X72+AF72+AN72+AV72+BD72+BL72+BT72+CB72,5)</f>
        <v>860</v>
      </c>
      <c r="CK72" s="8"/>
      <c r="CL72" s="7">
        <f>SUM(CL69:CL71)</f>
        <v>400</v>
      </c>
      <c r="CM72" s="8"/>
      <c r="CN72" s="7">
        <f>ROUND((CJ72-CL72),5)</f>
        <v>460</v>
      </c>
      <c r="CO72" s="8"/>
      <c r="CP72" s="9">
        <f>ROUND(IF(CL72=0, IF(CJ72=0, 0, 1), CJ72/CL72),5)</f>
        <v>2.15</v>
      </c>
      <c r="CQ72" s="76">
        <f>SUM(CQ69:CQ71)</f>
        <v>450</v>
      </c>
    </row>
    <row r="73" spans="1:95" ht="28.8" customHeight="1" x14ac:dyDescent="0.3">
      <c r="A73" s="2"/>
      <c r="B73" s="2"/>
      <c r="C73" s="2"/>
      <c r="D73" s="2"/>
      <c r="E73" s="2" t="s">
        <v>86</v>
      </c>
      <c r="F73" s="2"/>
      <c r="G73" s="2"/>
      <c r="H73" s="7"/>
      <c r="I73" s="8"/>
      <c r="J73" s="7"/>
      <c r="K73" s="8"/>
      <c r="L73" s="7"/>
      <c r="M73" s="8"/>
      <c r="N73" s="9"/>
      <c r="O73" s="8"/>
      <c r="P73" s="7"/>
      <c r="Q73" s="8"/>
      <c r="R73" s="7"/>
      <c r="S73" s="8"/>
      <c r="T73" s="7"/>
      <c r="U73" s="8"/>
      <c r="V73" s="9"/>
      <c r="W73" s="8"/>
      <c r="X73" s="7"/>
      <c r="Y73" s="8"/>
      <c r="Z73" s="7"/>
      <c r="AA73" s="8"/>
      <c r="AB73" s="7"/>
      <c r="AC73" s="8"/>
      <c r="AD73" s="9"/>
      <c r="AE73" s="8"/>
      <c r="AF73" s="7"/>
      <c r="AG73" s="8"/>
      <c r="AH73" s="7"/>
      <c r="AI73" s="8"/>
      <c r="AJ73" s="7"/>
      <c r="AK73" s="8"/>
      <c r="AL73" s="9"/>
      <c r="AM73" s="8"/>
      <c r="AN73" s="7"/>
      <c r="AO73" s="8"/>
      <c r="AP73" s="7"/>
      <c r="AQ73" s="8"/>
      <c r="AR73" s="7"/>
      <c r="AS73" s="8"/>
      <c r="AT73" s="9"/>
      <c r="AU73" s="8"/>
      <c r="AV73" s="7"/>
      <c r="AW73" s="8"/>
      <c r="AX73" s="7"/>
      <c r="AY73" s="8"/>
      <c r="AZ73" s="7"/>
      <c r="BA73" s="8"/>
      <c r="BB73" s="9"/>
      <c r="BC73" s="8"/>
      <c r="BD73" s="7"/>
      <c r="BE73" s="8"/>
      <c r="BF73" s="7"/>
      <c r="BG73" s="8"/>
      <c r="BH73" s="7"/>
      <c r="BI73" s="8"/>
      <c r="BJ73" s="9"/>
      <c r="BK73" s="8"/>
      <c r="BL73" s="7"/>
      <c r="BM73" s="8"/>
      <c r="BN73" s="7"/>
      <c r="BO73" s="8"/>
      <c r="BP73" s="7"/>
      <c r="BQ73" s="8"/>
      <c r="BR73" s="9"/>
      <c r="BS73" s="8"/>
      <c r="BT73" s="7"/>
      <c r="BU73" s="8"/>
      <c r="BV73" s="7"/>
      <c r="BW73" s="8"/>
      <c r="BX73" s="7"/>
      <c r="BY73" s="8"/>
      <c r="BZ73" s="9"/>
      <c r="CA73" s="8"/>
      <c r="CB73" s="7"/>
      <c r="CC73" s="8"/>
      <c r="CD73" s="7"/>
      <c r="CE73" s="8"/>
      <c r="CF73" s="7"/>
      <c r="CG73" s="8"/>
      <c r="CH73" s="9"/>
      <c r="CI73" s="8"/>
      <c r="CJ73" s="7"/>
      <c r="CK73" s="8"/>
      <c r="CL73" s="7"/>
      <c r="CM73" s="8"/>
      <c r="CN73" s="7"/>
      <c r="CO73" s="8"/>
      <c r="CP73" s="9"/>
      <c r="CQ73" s="76"/>
    </row>
    <row r="74" spans="1:95" x14ac:dyDescent="0.3">
      <c r="A74" s="2"/>
      <c r="B74" s="2"/>
      <c r="C74" s="2"/>
      <c r="D74" s="2"/>
      <c r="E74" s="2"/>
      <c r="F74" s="2" t="s">
        <v>87</v>
      </c>
      <c r="G74" s="2"/>
      <c r="H74" s="7"/>
      <c r="I74" s="8"/>
      <c r="J74" s="7"/>
      <c r="K74" s="8"/>
      <c r="L74" s="7"/>
      <c r="M74" s="8"/>
      <c r="N74" s="9"/>
      <c r="O74" s="8"/>
      <c r="P74" s="7"/>
      <c r="Q74" s="8"/>
      <c r="R74" s="7"/>
      <c r="S74" s="8"/>
      <c r="T74" s="7"/>
      <c r="U74" s="8"/>
      <c r="V74" s="9"/>
      <c r="W74" s="8"/>
      <c r="X74" s="7"/>
      <c r="Y74" s="8"/>
      <c r="Z74" s="7"/>
      <c r="AA74" s="8"/>
      <c r="AB74" s="7"/>
      <c r="AC74" s="8"/>
      <c r="AD74" s="9"/>
      <c r="AE74" s="8"/>
      <c r="AF74" s="7"/>
      <c r="AG74" s="8"/>
      <c r="AH74" s="7">
        <v>650</v>
      </c>
      <c r="AI74" s="8"/>
      <c r="AJ74" s="7">
        <f>ROUND((AF74-AH74),5)</f>
        <v>-650</v>
      </c>
      <c r="AK74" s="8"/>
      <c r="AL74" s="9"/>
      <c r="AM74" s="8"/>
      <c r="AN74" s="7"/>
      <c r="AO74" s="8"/>
      <c r="AP74" s="7"/>
      <c r="AQ74" s="8"/>
      <c r="AR74" s="7"/>
      <c r="AS74" s="8"/>
      <c r="AT74" s="9"/>
      <c r="AU74" s="8"/>
      <c r="AV74" s="7">
        <v>400</v>
      </c>
      <c r="AW74" s="8"/>
      <c r="AX74" s="7">
        <v>650</v>
      </c>
      <c r="AY74" s="8"/>
      <c r="AZ74" s="7">
        <f>ROUND((AV74-AX74),5)</f>
        <v>-250</v>
      </c>
      <c r="BA74" s="8"/>
      <c r="BB74" s="9">
        <f>ROUND(IF(AX74=0, IF(AV74=0, 0, 1), AV74/AX74),5)</f>
        <v>0.61538000000000004</v>
      </c>
      <c r="BC74" s="8"/>
      <c r="BD74" s="7"/>
      <c r="BE74" s="8"/>
      <c r="BF74" s="7"/>
      <c r="BG74" s="8"/>
      <c r="BH74" s="7"/>
      <c r="BI74" s="8"/>
      <c r="BJ74" s="9"/>
      <c r="BK74" s="8"/>
      <c r="BL74" s="7">
        <v>2200</v>
      </c>
      <c r="BM74" s="8"/>
      <c r="BN74" s="7"/>
      <c r="BO74" s="8"/>
      <c r="BP74" s="7">
        <f>ROUND((BL74-BN74),5)</f>
        <v>2200</v>
      </c>
      <c r="BQ74" s="8"/>
      <c r="BR74" s="9">
        <f>ROUND(IF(BN74=0, IF(BL74=0, 0, 1), BL74/BN74),5)</f>
        <v>1</v>
      </c>
      <c r="BS74" s="8"/>
      <c r="BT74" s="7"/>
      <c r="BU74" s="8"/>
      <c r="BV74" s="7">
        <v>650</v>
      </c>
      <c r="BW74" s="8"/>
      <c r="BX74" s="7">
        <f>ROUND((BT74-BV74),5)</f>
        <v>-650</v>
      </c>
      <c r="BY74" s="8"/>
      <c r="BZ74" s="9"/>
      <c r="CA74" s="8"/>
      <c r="CB74" s="7"/>
      <c r="CC74" s="8"/>
      <c r="CD74" s="7">
        <v>167.74</v>
      </c>
      <c r="CE74" s="8"/>
      <c r="CF74" s="7">
        <f>ROUND((CB74-CD74),5)</f>
        <v>-167.74</v>
      </c>
      <c r="CG74" s="8"/>
      <c r="CH74" s="9"/>
      <c r="CI74" s="8"/>
      <c r="CJ74" s="7">
        <f>ROUND(H74+P74+X74+AF74+AN74+AV74+BD74+BL74+BT74+CB74,5)</f>
        <v>2600</v>
      </c>
      <c r="CK74" s="8"/>
      <c r="CL74" s="37">
        <v>3900</v>
      </c>
      <c r="CM74" s="8"/>
      <c r="CN74" s="7">
        <f>ROUND((CJ74-CL74),5)</f>
        <v>-1300</v>
      </c>
      <c r="CO74" s="8"/>
      <c r="CP74" s="9">
        <f>ROUND(IF(CL74=0, IF(CJ74=0, 0, 1), CJ74/CL74),5)</f>
        <v>0.66666999999999998</v>
      </c>
      <c r="CQ74" s="76">
        <v>2500</v>
      </c>
    </row>
    <row r="75" spans="1:95" x14ac:dyDescent="0.3">
      <c r="A75" s="2"/>
      <c r="B75" s="2"/>
      <c r="C75" s="2"/>
      <c r="D75" s="2"/>
      <c r="E75" s="2"/>
      <c r="F75" s="2" t="s">
        <v>88</v>
      </c>
      <c r="G75" s="2"/>
      <c r="H75" s="7">
        <v>120</v>
      </c>
      <c r="I75" s="8"/>
      <c r="J75" s="7">
        <v>80</v>
      </c>
      <c r="K75" s="8"/>
      <c r="L75" s="7">
        <f>ROUND((H75-J75),5)</f>
        <v>40</v>
      </c>
      <c r="M75" s="8"/>
      <c r="N75" s="9">
        <f>ROUND(IF(J75=0, IF(H75=0, 0, 1), H75/J75),5)</f>
        <v>1.5</v>
      </c>
      <c r="O75" s="8"/>
      <c r="P75" s="7">
        <v>20</v>
      </c>
      <c r="Q75" s="8"/>
      <c r="R75" s="7">
        <v>100</v>
      </c>
      <c r="S75" s="8"/>
      <c r="T75" s="7">
        <f>ROUND((P75-R75),5)</f>
        <v>-80</v>
      </c>
      <c r="U75" s="8"/>
      <c r="V75" s="9">
        <f>ROUND(IF(R75=0, IF(P75=0, 0, 1), P75/R75),5)</f>
        <v>0.2</v>
      </c>
      <c r="W75" s="8"/>
      <c r="X75" s="7">
        <v>40</v>
      </c>
      <c r="Y75" s="8"/>
      <c r="Z75" s="7">
        <v>80</v>
      </c>
      <c r="AA75" s="8"/>
      <c r="AB75" s="7">
        <f>ROUND((X75-Z75),5)</f>
        <v>-40</v>
      </c>
      <c r="AC75" s="8"/>
      <c r="AD75" s="9">
        <f>ROUND(IF(Z75=0, IF(X75=0, 0, 1), X75/Z75),5)</f>
        <v>0.5</v>
      </c>
      <c r="AE75" s="8"/>
      <c r="AF75" s="7">
        <v>115</v>
      </c>
      <c r="AG75" s="8"/>
      <c r="AH75" s="7">
        <v>80</v>
      </c>
      <c r="AI75" s="8"/>
      <c r="AJ75" s="7">
        <f>ROUND((AF75-AH75),5)</f>
        <v>35</v>
      </c>
      <c r="AK75" s="8"/>
      <c r="AL75" s="9">
        <f>ROUND(IF(AH75=0, IF(AF75=0, 0, 1), AF75/AH75),5)</f>
        <v>1.4375</v>
      </c>
      <c r="AM75" s="8"/>
      <c r="AN75" s="7">
        <v>40</v>
      </c>
      <c r="AO75" s="8"/>
      <c r="AP75" s="7">
        <v>80</v>
      </c>
      <c r="AQ75" s="8"/>
      <c r="AR75" s="7">
        <f>ROUND((AN75-AP75),5)</f>
        <v>-40</v>
      </c>
      <c r="AS75" s="8"/>
      <c r="AT75" s="9">
        <f>ROUND(IF(AP75=0, IF(AN75=0, 0, 1), AN75/AP75),5)</f>
        <v>0.5</v>
      </c>
      <c r="AU75" s="8"/>
      <c r="AV75" s="7"/>
      <c r="AW75" s="8"/>
      <c r="AX75" s="7">
        <v>80</v>
      </c>
      <c r="AY75" s="8"/>
      <c r="AZ75" s="7">
        <f>ROUND((AV75-AX75),5)</f>
        <v>-80</v>
      </c>
      <c r="BA75" s="8"/>
      <c r="BB75" s="9"/>
      <c r="BC75" s="8"/>
      <c r="BD75" s="7"/>
      <c r="BE75" s="8"/>
      <c r="BF75" s="7">
        <v>100</v>
      </c>
      <c r="BG75" s="8"/>
      <c r="BH75" s="7">
        <f>ROUND((BD75-BF75),5)</f>
        <v>-100</v>
      </c>
      <c r="BI75" s="8"/>
      <c r="BJ75" s="9"/>
      <c r="BK75" s="8"/>
      <c r="BL75" s="7">
        <v>155</v>
      </c>
      <c r="BM75" s="8"/>
      <c r="BN75" s="7">
        <v>100</v>
      </c>
      <c r="BO75" s="8"/>
      <c r="BP75" s="7">
        <f>ROUND((BL75-BN75),5)</f>
        <v>55</v>
      </c>
      <c r="BQ75" s="8"/>
      <c r="BR75" s="9">
        <f>ROUND(IF(BN75=0, IF(BL75=0, 0, 1), BL75/BN75),5)</f>
        <v>1.55</v>
      </c>
      <c r="BS75" s="8"/>
      <c r="BT75" s="7">
        <v>15</v>
      </c>
      <c r="BU75" s="8"/>
      <c r="BV75" s="7">
        <v>80</v>
      </c>
      <c r="BW75" s="8"/>
      <c r="BX75" s="7">
        <f>ROUND((BT75-BV75),5)</f>
        <v>-65</v>
      </c>
      <c r="BY75" s="8"/>
      <c r="BZ75" s="9">
        <f>ROUND(IF(BV75=0, IF(BT75=0, 0, 1), BT75/BV75),5)</f>
        <v>0.1875</v>
      </c>
      <c r="CA75" s="8"/>
      <c r="CB75" s="7">
        <v>80</v>
      </c>
      <c r="CC75" s="8"/>
      <c r="CD75" s="7">
        <v>25.81</v>
      </c>
      <c r="CE75" s="8"/>
      <c r="CF75" s="7">
        <f>ROUND((CB75-CD75),5)</f>
        <v>54.19</v>
      </c>
      <c r="CG75" s="8"/>
      <c r="CH75" s="9">
        <f>ROUND(IF(CD75=0, IF(CB75=0, 0, 1), CB75/CD75),5)</f>
        <v>3.0995699999999999</v>
      </c>
      <c r="CI75" s="8"/>
      <c r="CJ75" s="7">
        <f>ROUND(H75+P75+X75+AF75+AN75+AV75+BD75+BL75+BT75+CB75,5)</f>
        <v>585</v>
      </c>
      <c r="CK75" s="8"/>
      <c r="CL75" s="37">
        <v>1000</v>
      </c>
      <c r="CM75" s="8"/>
      <c r="CN75" s="7">
        <f>ROUND((CJ75-CL75),5)</f>
        <v>-415</v>
      </c>
      <c r="CO75" s="8"/>
      <c r="CP75" s="9">
        <f>ROUND(IF(CL75=0, IF(CJ75=0, 0, 1), CJ75/CL75),5)</f>
        <v>0.58499999999999996</v>
      </c>
      <c r="CQ75" s="76">
        <v>600</v>
      </c>
    </row>
    <row r="76" spans="1:95" x14ac:dyDescent="0.3">
      <c r="A76" s="2"/>
      <c r="B76" s="2"/>
      <c r="C76" s="2"/>
      <c r="D76" s="2"/>
      <c r="E76" s="2"/>
      <c r="F76" s="2" t="s">
        <v>89</v>
      </c>
      <c r="G76" s="2"/>
      <c r="H76" s="7"/>
      <c r="I76" s="8"/>
      <c r="J76" s="7"/>
      <c r="K76" s="8"/>
      <c r="L76" s="7"/>
      <c r="M76" s="8"/>
      <c r="N76" s="9"/>
      <c r="O76" s="8"/>
      <c r="P76" s="7"/>
      <c r="Q76" s="8"/>
      <c r="R76" s="7"/>
      <c r="S76" s="8"/>
      <c r="T76" s="7"/>
      <c r="U76" s="8"/>
      <c r="V76" s="9"/>
      <c r="W76" s="8"/>
      <c r="X76" s="7"/>
      <c r="Y76" s="8"/>
      <c r="Z76" s="7"/>
      <c r="AA76" s="8"/>
      <c r="AB76" s="7"/>
      <c r="AC76" s="8"/>
      <c r="AD76" s="9"/>
      <c r="AE76" s="8"/>
      <c r="AF76" s="7"/>
      <c r="AG76" s="8"/>
      <c r="AH76" s="7"/>
      <c r="AI76" s="8"/>
      <c r="AJ76" s="7"/>
      <c r="AK76" s="8"/>
      <c r="AL76" s="9"/>
      <c r="AM76" s="8"/>
      <c r="AN76" s="7"/>
      <c r="AO76" s="8"/>
      <c r="AP76" s="7"/>
      <c r="AQ76" s="8"/>
      <c r="AR76" s="7"/>
      <c r="AS76" s="8"/>
      <c r="AT76" s="9"/>
      <c r="AU76" s="8"/>
      <c r="AV76" s="7"/>
      <c r="AW76" s="8"/>
      <c r="AX76" s="7"/>
      <c r="AY76" s="8"/>
      <c r="AZ76" s="7"/>
      <c r="BA76" s="8"/>
      <c r="BB76" s="9"/>
      <c r="BC76" s="8"/>
      <c r="BD76" s="7"/>
      <c r="BE76" s="8"/>
      <c r="BF76" s="7"/>
      <c r="BG76" s="8"/>
      <c r="BH76" s="7"/>
      <c r="BI76" s="8"/>
      <c r="BJ76" s="9"/>
      <c r="BK76" s="8"/>
      <c r="BL76" s="7"/>
      <c r="BM76" s="8"/>
      <c r="BN76" s="7"/>
      <c r="BO76" s="8"/>
      <c r="BP76" s="7"/>
      <c r="BQ76" s="8"/>
      <c r="BR76" s="9"/>
      <c r="BS76" s="8"/>
      <c r="BT76" s="7"/>
      <c r="BU76" s="8"/>
      <c r="BV76" s="7"/>
      <c r="BW76" s="8"/>
      <c r="BX76" s="7"/>
      <c r="BY76" s="8"/>
      <c r="BZ76" s="9"/>
      <c r="CA76" s="8"/>
      <c r="CB76" s="7"/>
      <c r="CC76" s="8"/>
      <c r="CD76" s="7"/>
      <c r="CE76" s="8"/>
      <c r="CF76" s="7"/>
      <c r="CG76" s="8"/>
      <c r="CH76" s="9"/>
      <c r="CI76" s="8"/>
      <c r="CJ76" s="7"/>
      <c r="CK76" s="8"/>
      <c r="CL76" s="7"/>
      <c r="CM76" s="8"/>
      <c r="CN76" s="7"/>
      <c r="CO76" s="8"/>
      <c r="CP76" s="9"/>
      <c r="CQ76" s="76"/>
    </row>
    <row r="77" spans="1:95" x14ac:dyDescent="0.3">
      <c r="A77" s="2"/>
      <c r="B77" s="2"/>
      <c r="C77" s="2"/>
      <c r="D77" s="2"/>
      <c r="E77" s="2"/>
      <c r="F77" s="2" t="s">
        <v>90</v>
      </c>
      <c r="G77" s="2"/>
      <c r="H77" s="7"/>
      <c r="I77" s="8"/>
      <c r="J77" s="7"/>
      <c r="K77" s="8"/>
      <c r="L77" s="7"/>
      <c r="M77" s="8"/>
      <c r="N77" s="9"/>
      <c r="O77" s="8"/>
      <c r="P77" s="7"/>
      <c r="Q77" s="8"/>
      <c r="R77" s="7"/>
      <c r="S77" s="8"/>
      <c r="T77" s="7"/>
      <c r="U77" s="8"/>
      <c r="V77" s="9"/>
      <c r="W77" s="8"/>
      <c r="X77" s="7"/>
      <c r="Y77" s="8"/>
      <c r="Z77" s="7"/>
      <c r="AA77" s="8"/>
      <c r="AB77" s="7"/>
      <c r="AC77" s="8"/>
      <c r="AD77" s="9"/>
      <c r="AE77" s="8"/>
      <c r="AF77" s="7">
        <v>94520.49</v>
      </c>
      <c r="AG77" s="8"/>
      <c r="AH77" s="7"/>
      <c r="AI77" s="8"/>
      <c r="AJ77" s="7"/>
      <c r="AK77" s="8"/>
      <c r="AL77" s="9"/>
      <c r="AM77" s="8"/>
      <c r="AN77" s="7">
        <v>2976.4</v>
      </c>
      <c r="AO77" s="8"/>
      <c r="AP77" s="7"/>
      <c r="AQ77" s="8"/>
      <c r="AR77" s="7"/>
      <c r="AS77" s="8"/>
      <c r="AT77" s="9"/>
      <c r="AU77" s="8"/>
      <c r="AV77" s="7"/>
      <c r="AW77" s="8"/>
      <c r="AX77" s="7"/>
      <c r="AY77" s="8"/>
      <c r="AZ77" s="7"/>
      <c r="BA77" s="8"/>
      <c r="BB77" s="9"/>
      <c r="BC77" s="8"/>
      <c r="BD77" s="7"/>
      <c r="BE77" s="8"/>
      <c r="BF77" s="7"/>
      <c r="BG77" s="8"/>
      <c r="BH77" s="7"/>
      <c r="BI77" s="8"/>
      <c r="BJ77" s="9"/>
      <c r="BK77" s="8"/>
      <c r="BL77" s="7"/>
      <c r="BM77" s="8"/>
      <c r="BN77" s="7"/>
      <c r="BO77" s="8"/>
      <c r="BP77" s="7"/>
      <c r="BQ77" s="8"/>
      <c r="BR77" s="9"/>
      <c r="BS77" s="8"/>
      <c r="BT77" s="7"/>
      <c r="BU77" s="8"/>
      <c r="BV77" s="7"/>
      <c r="BW77" s="8"/>
      <c r="BX77" s="7"/>
      <c r="BY77" s="8"/>
      <c r="BZ77" s="9"/>
      <c r="CA77" s="8"/>
      <c r="CB77" s="7"/>
      <c r="CC77" s="8"/>
      <c r="CD77" s="7"/>
      <c r="CE77" s="8"/>
      <c r="CF77" s="7"/>
      <c r="CG77" s="8"/>
      <c r="CH77" s="9"/>
      <c r="CI77" s="8"/>
      <c r="CJ77" s="7">
        <f>ROUND(H77+P77+X77+AF77+AN77+AV77+BD77+BL77+BT77+CB77,5)</f>
        <v>97496.89</v>
      </c>
      <c r="CK77" s="8"/>
      <c r="CL77" s="7"/>
      <c r="CM77" s="8"/>
      <c r="CN77" s="7">
        <f>ROUND((CJ77-CL77),5)</f>
        <v>97496.89</v>
      </c>
      <c r="CO77" s="8"/>
      <c r="CP77" s="9">
        <f>ROUND(IF(CL77=0, IF(CJ77=0, 0, 1), CJ77/CL77),5)</f>
        <v>1</v>
      </c>
      <c r="CQ77" s="76">
        <v>50000</v>
      </c>
    </row>
    <row r="78" spans="1:95" x14ac:dyDescent="0.3">
      <c r="A78" s="2"/>
      <c r="B78" s="2"/>
      <c r="C78" s="2"/>
      <c r="D78" s="2"/>
      <c r="E78" s="2"/>
      <c r="F78" s="2" t="s">
        <v>91</v>
      </c>
      <c r="G78" s="2"/>
      <c r="H78" s="7"/>
      <c r="I78" s="8"/>
      <c r="J78" s="7"/>
      <c r="K78" s="8"/>
      <c r="L78" s="7"/>
      <c r="M78" s="8"/>
      <c r="N78" s="9"/>
      <c r="O78" s="8"/>
      <c r="P78" s="7"/>
      <c r="Q78" s="8"/>
      <c r="R78" s="7"/>
      <c r="S78" s="8"/>
      <c r="T78" s="7"/>
      <c r="U78" s="8"/>
      <c r="V78" s="9"/>
      <c r="W78" s="8"/>
      <c r="X78" s="7"/>
      <c r="Y78" s="8"/>
      <c r="Z78" s="7"/>
      <c r="AA78" s="8"/>
      <c r="AB78" s="7"/>
      <c r="AC78" s="8"/>
      <c r="AD78" s="9"/>
      <c r="AE78" s="8"/>
      <c r="AF78" s="7">
        <v>462.35</v>
      </c>
      <c r="AG78" s="8"/>
      <c r="AH78" s="7">
        <v>400</v>
      </c>
      <c r="AI78" s="8"/>
      <c r="AJ78" s="7">
        <f>ROUND((AF78-AH78),5)</f>
        <v>62.35</v>
      </c>
      <c r="AK78" s="8"/>
      <c r="AL78" s="9">
        <f>ROUND(IF(AH78=0, IF(AF78=0, 0, 1), AF78/AH78),5)</f>
        <v>1.15588</v>
      </c>
      <c r="AM78" s="8"/>
      <c r="AN78" s="7">
        <v>139.25</v>
      </c>
      <c r="AO78" s="8"/>
      <c r="AP78" s="7">
        <v>400</v>
      </c>
      <c r="AQ78" s="8"/>
      <c r="AR78" s="7">
        <f>ROUND((AN78-AP78),5)</f>
        <v>-260.75</v>
      </c>
      <c r="AS78" s="8"/>
      <c r="AT78" s="9">
        <f>ROUND(IF(AP78=0, IF(AN78=0, 0, 1), AN78/AP78),5)</f>
        <v>0.34813</v>
      </c>
      <c r="AU78" s="8"/>
      <c r="AV78" s="7">
        <v>141.4</v>
      </c>
      <c r="AW78" s="8"/>
      <c r="AX78" s="7"/>
      <c r="AY78" s="8"/>
      <c r="AZ78" s="7">
        <f>ROUND((AV78-AX78),5)</f>
        <v>141.4</v>
      </c>
      <c r="BA78" s="8"/>
      <c r="BB78" s="9">
        <f>ROUND(IF(AX78=0, IF(AV78=0, 0, 1), AV78/AX78),5)</f>
        <v>1</v>
      </c>
      <c r="BC78" s="8"/>
      <c r="BD78" s="7"/>
      <c r="BE78" s="8"/>
      <c r="BF78" s="7"/>
      <c r="BG78" s="8"/>
      <c r="BH78" s="7"/>
      <c r="BI78" s="8"/>
      <c r="BJ78" s="9"/>
      <c r="BK78" s="8"/>
      <c r="BL78" s="7"/>
      <c r="BM78" s="8"/>
      <c r="BN78" s="7"/>
      <c r="BO78" s="8"/>
      <c r="BP78" s="7"/>
      <c r="BQ78" s="8"/>
      <c r="BR78" s="9"/>
      <c r="BS78" s="8"/>
      <c r="BT78" s="7">
        <v>486.54</v>
      </c>
      <c r="BU78" s="8"/>
      <c r="BV78" s="7"/>
      <c r="BW78" s="8"/>
      <c r="BX78" s="7">
        <f>ROUND((BT78-BV78),5)</f>
        <v>486.54</v>
      </c>
      <c r="BY78" s="8"/>
      <c r="BZ78" s="9">
        <f>ROUND(IF(BV78=0, IF(BT78=0, 0, 1), BT78/BV78),5)</f>
        <v>1</v>
      </c>
      <c r="CA78" s="8"/>
      <c r="CB78" s="7"/>
      <c r="CC78" s="8"/>
      <c r="CD78" s="7">
        <v>51.61</v>
      </c>
      <c r="CE78" s="8"/>
      <c r="CF78" s="7">
        <f>ROUND((CB78-CD78),5)</f>
        <v>-51.61</v>
      </c>
      <c r="CG78" s="8"/>
      <c r="CH78" s="9"/>
      <c r="CI78" s="8"/>
      <c r="CJ78" s="7">
        <f>ROUND(H78+P78+X78+AF78+AN78+AV78+BD78+BL78+BT78+CB78,5)</f>
        <v>1229.54</v>
      </c>
      <c r="CK78" s="8"/>
      <c r="CL78" s="37">
        <v>1000</v>
      </c>
      <c r="CM78" s="8"/>
      <c r="CN78" s="7">
        <f>ROUND((CJ78-CL78),5)</f>
        <v>229.54</v>
      </c>
      <c r="CO78" s="8"/>
      <c r="CP78" s="9">
        <f>ROUND(IF(CL78=0, IF(CJ78=0, 0, 1), CJ78/CL78),5)</f>
        <v>1.2295400000000001</v>
      </c>
      <c r="CQ78" s="76">
        <v>1000</v>
      </c>
    </row>
    <row r="79" spans="1:95" x14ac:dyDescent="0.3">
      <c r="A79" s="2"/>
      <c r="B79" s="2"/>
      <c r="C79" s="2"/>
      <c r="D79" s="2"/>
      <c r="E79" s="2"/>
      <c r="F79" s="2" t="s">
        <v>92</v>
      </c>
      <c r="G79" s="2"/>
      <c r="H79" s="7"/>
      <c r="I79" s="8"/>
      <c r="J79" s="7"/>
      <c r="K79" s="8"/>
      <c r="L79" s="7"/>
      <c r="M79" s="8"/>
      <c r="N79" s="9"/>
      <c r="O79" s="8"/>
      <c r="P79" s="7">
        <v>1590.5</v>
      </c>
      <c r="Q79" s="8"/>
      <c r="R79" s="7"/>
      <c r="S79" s="8"/>
      <c r="T79" s="7">
        <f>ROUND((P79-R79),5)</f>
        <v>1590.5</v>
      </c>
      <c r="U79" s="8"/>
      <c r="V79" s="9">
        <f>ROUND(IF(R79=0, IF(P79=0, 0, 1), P79/R79),5)</f>
        <v>1</v>
      </c>
      <c r="W79" s="8"/>
      <c r="X79" s="7"/>
      <c r="Y79" s="8"/>
      <c r="Z79" s="7"/>
      <c r="AA79" s="8"/>
      <c r="AB79" s="7"/>
      <c r="AC79" s="8"/>
      <c r="AD79" s="9"/>
      <c r="AE79" s="8"/>
      <c r="AF79" s="7"/>
      <c r="AG79" s="8"/>
      <c r="AH79" s="7">
        <v>300</v>
      </c>
      <c r="AI79" s="8"/>
      <c r="AJ79" s="7">
        <f>ROUND((AF79-AH79),5)</f>
        <v>-300</v>
      </c>
      <c r="AK79" s="8"/>
      <c r="AL79" s="9"/>
      <c r="AM79" s="8"/>
      <c r="AN79" s="7"/>
      <c r="AO79" s="8"/>
      <c r="AP79" s="7">
        <v>300</v>
      </c>
      <c r="AQ79" s="8"/>
      <c r="AR79" s="7">
        <f>ROUND((AN79-AP79),5)</f>
        <v>-300</v>
      </c>
      <c r="AS79" s="8"/>
      <c r="AT79" s="9"/>
      <c r="AU79" s="8"/>
      <c r="AV79" s="7">
        <v>290.5</v>
      </c>
      <c r="AW79" s="8"/>
      <c r="AX79" s="7"/>
      <c r="AY79" s="8"/>
      <c r="AZ79" s="7">
        <f>ROUND((AV79-AX79),5)</f>
        <v>290.5</v>
      </c>
      <c r="BA79" s="8"/>
      <c r="BB79" s="9">
        <f>ROUND(IF(AX79=0, IF(AV79=0, 0, 1), AV79/AX79),5)</f>
        <v>1</v>
      </c>
      <c r="BC79" s="8"/>
      <c r="BD79" s="7"/>
      <c r="BE79" s="8"/>
      <c r="BF79" s="7"/>
      <c r="BG79" s="8"/>
      <c r="BH79" s="7"/>
      <c r="BI79" s="8"/>
      <c r="BJ79" s="9"/>
      <c r="BK79" s="8"/>
      <c r="BL79" s="7">
        <v>238.5</v>
      </c>
      <c r="BM79" s="8"/>
      <c r="BN79" s="7">
        <v>300</v>
      </c>
      <c r="BO79" s="8"/>
      <c r="BP79" s="7">
        <f>ROUND((BL79-BN79),5)</f>
        <v>-61.5</v>
      </c>
      <c r="BQ79" s="8"/>
      <c r="BR79" s="9">
        <f>ROUND(IF(BN79=0, IF(BL79=0, 0, 1), BL79/BN79),5)</f>
        <v>0.79500000000000004</v>
      </c>
      <c r="BS79" s="8"/>
      <c r="BT79" s="7"/>
      <c r="BU79" s="8"/>
      <c r="BV79" s="7"/>
      <c r="BW79" s="8"/>
      <c r="BX79" s="7"/>
      <c r="BY79" s="8"/>
      <c r="BZ79" s="9"/>
      <c r="CA79" s="8"/>
      <c r="CB79" s="7"/>
      <c r="CC79" s="8"/>
      <c r="CD79" s="7">
        <v>25.81</v>
      </c>
      <c r="CE79" s="8"/>
      <c r="CF79" s="7">
        <f>ROUND((CB79-CD79),5)</f>
        <v>-25.81</v>
      </c>
      <c r="CG79" s="8"/>
      <c r="CH79" s="9"/>
      <c r="CI79" s="8"/>
      <c r="CJ79" s="7">
        <f>ROUND(H79+P79+X79+AF79+AN79+AV79+BD79+BL79+BT79+CB79,5)</f>
        <v>2119.5</v>
      </c>
      <c r="CK79" s="8"/>
      <c r="CL79" s="37">
        <v>1000</v>
      </c>
      <c r="CM79" s="8"/>
      <c r="CN79" s="7">
        <f>ROUND((CJ79-CL79),5)</f>
        <v>1119.5</v>
      </c>
      <c r="CO79" s="8"/>
      <c r="CP79" s="9">
        <f>ROUND(IF(CL79=0, IF(CJ79=0, 0, 1), CJ79/CL79),5)</f>
        <v>2.1194999999999999</v>
      </c>
      <c r="CQ79" s="76">
        <v>2000</v>
      </c>
    </row>
    <row r="80" spans="1:95" x14ac:dyDescent="0.3">
      <c r="A80" s="2"/>
      <c r="B80" s="2"/>
      <c r="C80" s="2"/>
      <c r="D80" s="2"/>
      <c r="E80" s="2"/>
      <c r="F80" s="2" t="s">
        <v>93</v>
      </c>
      <c r="G80" s="2"/>
      <c r="H80" s="7">
        <v>365</v>
      </c>
      <c r="I80" s="8"/>
      <c r="J80" s="7">
        <v>100</v>
      </c>
      <c r="K80" s="8"/>
      <c r="L80" s="7">
        <f>ROUND((H80-J80),5)</f>
        <v>265</v>
      </c>
      <c r="M80" s="8"/>
      <c r="N80" s="9">
        <f>ROUND(IF(J80=0, IF(H80=0, 0, 1), H80/J80),5)</f>
        <v>3.65</v>
      </c>
      <c r="O80" s="8"/>
      <c r="P80" s="7"/>
      <c r="Q80" s="8"/>
      <c r="R80" s="7">
        <v>220</v>
      </c>
      <c r="S80" s="8"/>
      <c r="T80" s="7">
        <f>ROUND((P80-R80),5)</f>
        <v>-220</v>
      </c>
      <c r="U80" s="8"/>
      <c r="V80" s="9"/>
      <c r="W80" s="8"/>
      <c r="X80" s="7">
        <v>245</v>
      </c>
      <c r="Y80" s="8"/>
      <c r="Z80" s="7">
        <v>200</v>
      </c>
      <c r="AA80" s="8"/>
      <c r="AB80" s="7">
        <f>ROUND((X80-Z80),5)</f>
        <v>45</v>
      </c>
      <c r="AC80" s="8"/>
      <c r="AD80" s="9">
        <f>ROUND(IF(Z80=0, IF(X80=0, 0, 1), X80/Z80),5)</f>
        <v>1.2250000000000001</v>
      </c>
      <c r="AE80" s="8"/>
      <c r="AF80" s="7">
        <v>265</v>
      </c>
      <c r="AG80" s="8"/>
      <c r="AH80" s="7">
        <v>200</v>
      </c>
      <c r="AI80" s="8"/>
      <c r="AJ80" s="7">
        <f>ROUND((AF80-AH80),5)</f>
        <v>65</v>
      </c>
      <c r="AK80" s="8"/>
      <c r="AL80" s="9">
        <f>ROUND(IF(AH80=0, IF(AF80=0, 0, 1), AF80/AH80),5)</f>
        <v>1.325</v>
      </c>
      <c r="AM80" s="8"/>
      <c r="AN80" s="7">
        <v>1315</v>
      </c>
      <c r="AO80" s="8"/>
      <c r="AP80" s="7">
        <v>200</v>
      </c>
      <c r="AQ80" s="8"/>
      <c r="AR80" s="7">
        <f>ROUND((AN80-AP80),5)</f>
        <v>1115</v>
      </c>
      <c r="AS80" s="8"/>
      <c r="AT80" s="9">
        <f>ROUND(IF(AP80=0, IF(AN80=0, 0, 1), AN80/AP80),5)</f>
        <v>6.5750000000000002</v>
      </c>
      <c r="AU80" s="8"/>
      <c r="AV80" s="7">
        <v>925</v>
      </c>
      <c r="AW80" s="8"/>
      <c r="AX80" s="7">
        <v>200</v>
      </c>
      <c r="AY80" s="8"/>
      <c r="AZ80" s="7">
        <f>ROUND((AV80-AX80),5)</f>
        <v>725</v>
      </c>
      <c r="BA80" s="8"/>
      <c r="BB80" s="9">
        <f>ROUND(IF(AX80=0, IF(AV80=0, 0, 1), AV80/AX80),5)</f>
        <v>4.625</v>
      </c>
      <c r="BC80" s="8"/>
      <c r="BD80" s="7">
        <v>65</v>
      </c>
      <c r="BE80" s="8"/>
      <c r="BF80" s="7">
        <v>200</v>
      </c>
      <c r="BG80" s="8"/>
      <c r="BH80" s="7">
        <f>ROUND((BD80-BF80),5)</f>
        <v>-135</v>
      </c>
      <c r="BI80" s="8"/>
      <c r="BJ80" s="9">
        <f>ROUND(IF(BF80=0, IF(BD80=0, 0, 1), BD80/BF80),5)</f>
        <v>0.32500000000000001</v>
      </c>
      <c r="BK80" s="8"/>
      <c r="BL80" s="7">
        <v>495</v>
      </c>
      <c r="BM80" s="8"/>
      <c r="BN80" s="7">
        <v>240</v>
      </c>
      <c r="BO80" s="8"/>
      <c r="BP80" s="7">
        <f>ROUND((BL80-BN80),5)</f>
        <v>255</v>
      </c>
      <c r="BQ80" s="8"/>
      <c r="BR80" s="9">
        <f>ROUND(IF(BN80=0, IF(BL80=0, 0, 1), BL80/BN80),5)</f>
        <v>2.0625</v>
      </c>
      <c r="BS80" s="8"/>
      <c r="BT80" s="7">
        <v>65</v>
      </c>
      <c r="BU80" s="8"/>
      <c r="BV80" s="7">
        <v>200</v>
      </c>
      <c r="BW80" s="8"/>
      <c r="BX80" s="7">
        <f>ROUND((BT80-BV80),5)</f>
        <v>-135</v>
      </c>
      <c r="BY80" s="8"/>
      <c r="BZ80" s="9">
        <f>ROUND(IF(BV80=0, IF(BT80=0, 0, 1), BT80/BV80),5)</f>
        <v>0.32500000000000001</v>
      </c>
      <c r="CA80" s="8"/>
      <c r="CB80" s="7"/>
      <c r="CC80" s="8"/>
      <c r="CD80" s="7">
        <v>51.61</v>
      </c>
      <c r="CE80" s="8"/>
      <c r="CF80" s="7">
        <f>ROUND((CB80-CD80),5)</f>
        <v>-51.61</v>
      </c>
      <c r="CG80" s="8"/>
      <c r="CH80" s="9"/>
      <c r="CI80" s="8"/>
      <c r="CJ80" s="7">
        <f>ROUND(H80+P80+X80+AF80+AN80+AV80+BD80+BL80+BT80+CB80,5)</f>
        <v>3740</v>
      </c>
      <c r="CK80" s="8"/>
      <c r="CL80" s="37">
        <v>2000</v>
      </c>
      <c r="CM80" s="8"/>
      <c r="CN80" s="7">
        <f>ROUND((CJ80-CL80),5)</f>
        <v>1740</v>
      </c>
      <c r="CO80" s="8"/>
      <c r="CP80" s="9">
        <f>ROUND(IF(CL80=0, IF(CJ80=0, 0, 1), CJ80/CL80),5)</f>
        <v>1.87</v>
      </c>
      <c r="CQ80" s="76">
        <v>3500</v>
      </c>
    </row>
    <row r="81" spans="1:95" x14ac:dyDescent="0.3">
      <c r="A81" s="2"/>
      <c r="B81" s="2"/>
      <c r="C81" s="2"/>
      <c r="D81" s="2"/>
      <c r="E81" s="2"/>
      <c r="F81" s="2" t="s">
        <v>94</v>
      </c>
      <c r="G81" s="2"/>
      <c r="H81" s="7"/>
      <c r="I81" s="8"/>
      <c r="J81" s="7"/>
      <c r="K81" s="8"/>
      <c r="L81" s="7"/>
      <c r="M81" s="8"/>
      <c r="N81" s="9"/>
      <c r="O81" s="8"/>
      <c r="P81" s="7"/>
      <c r="Q81" s="8"/>
      <c r="R81" s="7"/>
      <c r="S81" s="8"/>
      <c r="T81" s="7"/>
      <c r="U81" s="8"/>
      <c r="V81" s="9"/>
      <c r="W81" s="8"/>
      <c r="X81" s="7"/>
      <c r="Y81" s="8"/>
      <c r="Z81" s="7">
        <v>50</v>
      </c>
      <c r="AA81" s="8"/>
      <c r="AB81" s="7">
        <f>ROUND((X81-Z81),5)</f>
        <v>-50</v>
      </c>
      <c r="AC81" s="8"/>
      <c r="AD81" s="9"/>
      <c r="AE81" s="8"/>
      <c r="AF81" s="7">
        <v>60</v>
      </c>
      <c r="AG81" s="8"/>
      <c r="AH81" s="7"/>
      <c r="AI81" s="8"/>
      <c r="AJ81" s="7">
        <f>ROUND((AF81-AH81),5)</f>
        <v>60</v>
      </c>
      <c r="AK81" s="8"/>
      <c r="AL81" s="9">
        <f>ROUND(IF(AH81=0, IF(AF81=0, 0, 1), AF81/AH81),5)</f>
        <v>1</v>
      </c>
      <c r="AM81" s="8"/>
      <c r="AN81" s="7"/>
      <c r="AO81" s="8"/>
      <c r="AP81" s="7"/>
      <c r="AQ81" s="8"/>
      <c r="AR81" s="7"/>
      <c r="AS81" s="8"/>
      <c r="AT81" s="9"/>
      <c r="AU81" s="8"/>
      <c r="AV81" s="7"/>
      <c r="AW81" s="8"/>
      <c r="AX81" s="7"/>
      <c r="AY81" s="8"/>
      <c r="AZ81" s="7"/>
      <c r="BA81" s="8"/>
      <c r="BB81" s="9"/>
      <c r="BC81" s="8"/>
      <c r="BD81" s="7"/>
      <c r="BE81" s="8"/>
      <c r="BF81" s="7"/>
      <c r="BG81" s="8"/>
      <c r="BH81" s="7"/>
      <c r="BI81" s="8"/>
      <c r="BJ81" s="9"/>
      <c r="BK81" s="8"/>
      <c r="BL81" s="7"/>
      <c r="BM81" s="8"/>
      <c r="BN81" s="7"/>
      <c r="BO81" s="8"/>
      <c r="BP81" s="7"/>
      <c r="BQ81" s="8"/>
      <c r="BR81" s="9"/>
      <c r="BS81" s="8"/>
      <c r="BT81" s="7"/>
      <c r="BU81" s="8"/>
      <c r="BV81" s="7"/>
      <c r="BW81" s="8"/>
      <c r="BX81" s="7"/>
      <c r="BY81" s="8"/>
      <c r="BZ81" s="9"/>
      <c r="CA81" s="8"/>
      <c r="CB81" s="7"/>
      <c r="CC81" s="8"/>
      <c r="CD81" s="7"/>
      <c r="CE81" s="8"/>
      <c r="CF81" s="7"/>
      <c r="CG81" s="8"/>
      <c r="CH81" s="9"/>
      <c r="CI81" s="8"/>
      <c r="CJ81" s="7">
        <f>ROUND(H81+P81+X81+AF81+AN81+AV81+BD81+BL81+BT81+CB81,5)</f>
        <v>60</v>
      </c>
      <c r="CK81" s="8"/>
      <c r="CL81" s="7">
        <f>ROUND(J81+R81+Z81+AH81+AP81+AX81+BF81+BN81+BV81+CD81,5)</f>
        <v>50</v>
      </c>
      <c r="CM81" s="8"/>
      <c r="CN81" s="7">
        <f>ROUND((CJ81-CL81),5)</f>
        <v>10</v>
      </c>
      <c r="CO81" s="8"/>
      <c r="CP81" s="9">
        <f>ROUND(IF(CL81=0, IF(CJ81=0, 0, 1), CJ81/CL81),5)</f>
        <v>1.2</v>
      </c>
      <c r="CQ81" s="76">
        <v>50</v>
      </c>
    </row>
    <row r="82" spans="1:95" ht="15" thickBot="1" x14ac:dyDescent="0.35">
      <c r="A82" s="2"/>
      <c r="B82" s="2"/>
      <c r="C82" s="2"/>
      <c r="D82" s="2"/>
      <c r="E82" s="2"/>
      <c r="F82" s="2" t="s">
        <v>95</v>
      </c>
      <c r="G82" s="2"/>
      <c r="H82" s="10"/>
      <c r="I82" s="8"/>
      <c r="J82" s="10"/>
      <c r="K82" s="8"/>
      <c r="L82" s="10"/>
      <c r="M82" s="8"/>
      <c r="N82" s="11"/>
      <c r="O82" s="8"/>
      <c r="P82" s="10"/>
      <c r="Q82" s="8"/>
      <c r="R82" s="10"/>
      <c r="S82" s="8"/>
      <c r="T82" s="10"/>
      <c r="U82" s="8"/>
      <c r="V82" s="11"/>
      <c r="W82" s="8"/>
      <c r="X82" s="10"/>
      <c r="Y82" s="8"/>
      <c r="Z82" s="10"/>
      <c r="AA82" s="8"/>
      <c r="AB82" s="10"/>
      <c r="AC82" s="8"/>
      <c r="AD82" s="11"/>
      <c r="AE82" s="8"/>
      <c r="AF82" s="10"/>
      <c r="AG82" s="8"/>
      <c r="AH82" s="10"/>
      <c r="AI82" s="8"/>
      <c r="AJ82" s="10"/>
      <c r="AK82" s="8"/>
      <c r="AL82" s="11"/>
      <c r="AM82" s="8"/>
      <c r="AN82" s="10"/>
      <c r="AO82" s="8"/>
      <c r="AP82" s="10"/>
      <c r="AQ82" s="8"/>
      <c r="AR82" s="10"/>
      <c r="AS82" s="8"/>
      <c r="AT82" s="11"/>
      <c r="AU82" s="8"/>
      <c r="AV82" s="10"/>
      <c r="AW82" s="8"/>
      <c r="AX82" s="10"/>
      <c r="AY82" s="8"/>
      <c r="AZ82" s="10"/>
      <c r="BA82" s="8"/>
      <c r="BB82" s="11"/>
      <c r="BC82" s="8"/>
      <c r="BD82" s="10"/>
      <c r="BE82" s="8"/>
      <c r="BF82" s="10"/>
      <c r="BG82" s="8"/>
      <c r="BH82" s="10"/>
      <c r="BI82" s="8"/>
      <c r="BJ82" s="11"/>
      <c r="BK82" s="8"/>
      <c r="BL82" s="10"/>
      <c r="BM82" s="8"/>
      <c r="BN82" s="10"/>
      <c r="BO82" s="8"/>
      <c r="BP82" s="10"/>
      <c r="BQ82" s="8"/>
      <c r="BR82" s="11"/>
      <c r="BS82" s="8"/>
      <c r="BT82" s="10"/>
      <c r="BU82" s="8"/>
      <c r="BV82" s="10"/>
      <c r="BW82" s="8"/>
      <c r="BX82" s="10"/>
      <c r="BY82" s="8"/>
      <c r="BZ82" s="11"/>
      <c r="CA82" s="8"/>
      <c r="CB82" s="10"/>
      <c r="CC82" s="8"/>
      <c r="CD82" s="10"/>
      <c r="CE82" s="8"/>
      <c r="CF82" s="10"/>
      <c r="CG82" s="8"/>
      <c r="CH82" s="11"/>
      <c r="CI82" s="8"/>
      <c r="CJ82" s="10"/>
      <c r="CK82" s="8"/>
      <c r="CL82" s="10"/>
      <c r="CM82" s="8"/>
      <c r="CN82" s="10"/>
      <c r="CO82" s="8"/>
      <c r="CP82" s="11"/>
      <c r="CQ82" s="10"/>
    </row>
    <row r="83" spans="1:95" x14ac:dyDescent="0.3">
      <c r="A83" s="2"/>
      <c r="B83" s="2"/>
      <c r="C83" s="2"/>
      <c r="D83" s="2"/>
      <c r="E83" s="2" t="s">
        <v>96</v>
      </c>
      <c r="F83" s="2"/>
      <c r="G83" s="2"/>
      <c r="H83" s="7">
        <f>ROUND(SUM(H73:H82),5)</f>
        <v>485</v>
      </c>
      <c r="I83" s="8"/>
      <c r="J83" s="7">
        <f>ROUND(SUM(J73:J82),5)</f>
        <v>180</v>
      </c>
      <c r="K83" s="8"/>
      <c r="L83" s="7">
        <f>ROUND((H83-J83),5)</f>
        <v>305</v>
      </c>
      <c r="M83" s="8"/>
      <c r="N83" s="9">
        <f>ROUND(IF(J83=0, IF(H83=0, 0, 1), H83/J83),5)</f>
        <v>2.6944400000000002</v>
      </c>
      <c r="O83" s="8"/>
      <c r="P83" s="7">
        <f>ROUND(SUM(P73:P82),5)</f>
        <v>1610.5</v>
      </c>
      <c r="Q83" s="8"/>
      <c r="R83" s="7">
        <f>ROUND(SUM(R73:R82),5)</f>
        <v>320</v>
      </c>
      <c r="S83" s="8"/>
      <c r="T83" s="7">
        <f>ROUND((P83-R83),5)</f>
        <v>1290.5</v>
      </c>
      <c r="U83" s="8"/>
      <c r="V83" s="9">
        <f>ROUND(IF(R83=0, IF(P83=0, 0, 1), P83/R83),5)</f>
        <v>5.0328099999999996</v>
      </c>
      <c r="W83" s="8"/>
      <c r="X83" s="7">
        <f>ROUND(SUM(X73:X82),5)</f>
        <v>285</v>
      </c>
      <c r="Y83" s="8"/>
      <c r="Z83" s="7">
        <f>ROUND(SUM(Z73:Z82),5)</f>
        <v>330</v>
      </c>
      <c r="AA83" s="8"/>
      <c r="AB83" s="7">
        <f>ROUND((X83-Z83),5)</f>
        <v>-45</v>
      </c>
      <c r="AC83" s="8"/>
      <c r="AD83" s="9">
        <f>ROUND(IF(Z83=0, IF(X83=0, 0, 1), X83/Z83),5)</f>
        <v>0.86363999999999996</v>
      </c>
      <c r="AE83" s="8"/>
      <c r="AF83" s="7">
        <f>ROUND(SUM(AF73:AF82),5)</f>
        <v>95422.84</v>
      </c>
      <c r="AG83" s="8"/>
      <c r="AH83" s="7">
        <f>ROUND(SUM(AH73:AH82),5)</f>
        <v>1630</v>
      </c>
      <c r="AI83" s="8"/>
      <c r="AJ83" s="7">
        <f>ROUND((AF83-AH83),5)</f>
        <v>93792.84</v>
      </c>
      <c r="AK83" s="8"/>
      <c r="AL83" s="9">
        <f>ROUND(IF(AH83=0, IF(AF83=0, 0, 1), AF83/AH83),5)</f>
        <v>58.541620000000002</v>
      </c>
      <c r="AM83" s="8"/>
      <c r="AN83" s="7">
        <f>ROUND(SUM(AN73:AN82),5)</f>
        <v>4470.6499999999996</v>
      </c>
      <c r="AO83" s="8"/>
      <c r="AP83" s="7">
        <f>ROUND(SUM(AP73:AP82),5)</f>
        <v>980</v>
      </c>
      <c r="AQ83" s="8"/>
      <c r="AR83" s="7">
        <f>ROUND((AN83-AP83),5)</f>
        <v>3490.65</v>
      </c>
      <c r="AS83" s="8"/>
      <c r="AT83" s="9">
        <f>ROUND(IF(AP83=0, IF(AN83=0, 0, 1), AN83/AP83),5)</f>
        <v>4.56189</v>
      </c>
      <c r="AU83" s="8"/>
      <c r="AV83" s="7">
        <f>ROUND(SUM(AV73:AV82),5)</f>
        <v>1756.9</v>
      </c>
      <c r="AW83" s="8"/>
      <c r="AX83" s="7">
        <f>ROUND(SUM(AX73:AX82),5)</f>
        <v>930</v>
      </c>
      <c r="AY83" s="8"/>
      <c r="AZ83" s="7">
        <f>ROUND((AV83-AX83),5)</f>
        <v>826.9</v>
      </c>
      <c r="BA83" s="8"/>
      <c r="BB83" s="9">
        <f>ROUND(IF(AX83=0, IF(AV83=0, 0, 1), AV83/AX83),5)</f>
        <v>1.88914</v>
      </c>
      <c r="BC83" s="8"/>
      <c r="BD83" s="7">
        <f>ROUND(SUM(BD73:BD82),5)</f>
        <v>65</v>
      </c>
      <c r="BE83" s="8"/>
      <c r="BF83" s="7">
        <f>ROUND(SUM(BF73:BF82),5)</f>
        <v>300</v>
      </c>
      <c r="BG83" s="8"/>
      <c r="BH83" s="7">
        <f>ROUND((BD83-BF83),5)</f>
        <v>-235</v>
      </c>
      <c r="BI83" s="8"/>
      <c r="BJ83" s="9">
        <f>ROUND(IF(BF83=0, IF(BD83=0, 0, 1), BD83/BF83),5)</f>
        <v>0.21667</v>
      </c>
      <c r="BK83" s="8"/>
      <c r="BL83" s="7">
        <f>ROUND(SUM(BL73:BL82),5)</f>
        <v>3088.5</v>
      </c>
      <c r="BM83" s="8"/>
      <c r="BN83" s="7">
        <f>ROUND(SUM(BN73:BN82),5)</f>
        <v>640</v>
      </c>
      <c r="BO83" s="8"/>
      <c r="BP83" s="7">
        <f>ROUND((BL83-BN83),5)</f>
        <v>2448.5</v>
      </c>
      <c r="BQ83" s="8"/>
      <c r="BR83" s="9">
        <f>ROUND(IF(BN83=0, IF(BL83=0, 0, 1), BL83/BN83),5)</f>
        <v>4.82578</v>
      </c>
      <c r="BS83" s="8"/>
      <c r="BT83" s="7">
        <f>ROUND(SUM(BT73:BT82),5)</f>
        <v>566.54</v>
      </c>
      <c r="BU83" s="8"/>
      <c r="BV83" s="7">
        <f>ROUND(SUM(BV73:BV82),5)</f>
        <v>930</v>
      </c>
      <c r="BW83" s="8"/>
      <c r="BX83" s="7">
        <f>ROUND((BT83-BV83),5)</f>
        <v>-363.46</v>
      </c>
      <c r="BY83" s="8"/>
      <c r="BZ83" s="9">
        <f>ROUND(IF(BV83=0, IF(BT83=0, 0, 1), BT83/BV83),5)</f>
        <v>0.60918000000000005</v>
      </c>
      <c r="CA83" s="8"/>
      <c r="CB83" s="7">
        <f>ROUND(SUM(CB73:CB82),5)</f>
        <v>80</v>
      </c>
      <c r="CC83" s="8"/>
      <c r="CD83" s="7">
        <f>ROUND(SUM(CD73:CD82),5)</f>
        <v>322.58</v>
      </c>
      <c r="CE83" s="8"/>
      <c r="CF83" s="7">
        <f>ROUND((CB83-CD83),5)</f>
        <v>-242.58</v>
      </c>
      <c r="CG83" s="8"/>
      <c r="CH83" s="9">
        <f>ROUND(IF(CD83=0, IF(CB83=0, 0, 1), CB83/CD83),5)</f>
        <v>0.248</v>
      </c>
      <c r="CI83" s="8"/>
      <c r="CJ83" s="7">
        <f>ROUND(H83+P83+X83+AF83+AN83+AV83+BD83+BL83+BT83+CB83,5)</f>
        <v>107830.93</v>
      </c>
      <c r="CK83" s="8"/>
      <c r="CL83" s="7">
        <f>SUM(CL74:CL82)</f>
        <v>8950</v>
      </c>
      <c r="CM83" s="8"/>
      <c r="CN83" s="7">
        <f>ROUND((CJ83-CL83),5)</f>
        <v>98880.93</v>
      </c>
      <c r="CO83" s="8"/>
      <c r="CP83" s="9">
        <f>ROUND(IF(CL83=0, IF(CJ83=0, 0, 1), CJ83/CL83),5)</f>
        <v>12.04815</v>
      </c>
      <c r="CQ83" s="76">
        <f>SUM(CQ74:CQ82)</f>
        <v>59650</v>
      </c>
    </row>
    <row r="84" spans="1:95" ht="28.8" customHeight="1" x14ac:dyDescent="0.3">
      <c r="A84" s="2"/>
      <c r="B84" s="2"/>
      <c r="C84" s="2"/>
      <c r="D84" s="2"/>
      <c r="E84" s="2" t="s">
        <v>97</v>
      </c>
      <c r="F84" s="2"/>
      <c r="G84" s="2"/>
      <c r="H84" s="7"/>
      <c r="I84" s="8"/>
      <c r="J84" s="7"/>
      <c r="K84" s="8"/>
      <c r="L84" s="7"/>
      <c r="M84" s="8"/>
      <c r="N84" s="9"/>
      <c r="O84" s="8"/>
      <c r="P84" s="7"/>
      <c r="Q84" s="8"/>
      <c r="R84" s="7"/>
      <c r="S84" s="8"/>
      <c r="T84" s="7"/>
      <c r="U84" s="8"/>
      <c r="V84" s="9"/>
      <c r="W84" s="8"/>
      <c r="X84" s="7"/>
      <c r="Y84" s="8"/>
      <c r="Z84" s="7"/>
      <c r="AA84" s="8"/>
      <c r="AB84" s="7"/>
      <c r="AC84" s="8"/>
      <c r="AD84" s="9"/>
      <c r="AE84" s="8"/>
      <c r="AF84" s="7"/>
      <c r="AG84" s="8"/>
      <c r="AH84" s="7"/>
      <c r="AI84" s="8"/>
      <c r="AJ84" s="7"/>
      <c r="AK84" s="8"/>
      <c r="AL84" s="9"/>
      <c r="AM84" s="8"/>
      <c r="AN84" s="7"/>
      <c r="AO84" s="8"/>
      <c r="AP84" s="7"/>
      <c r="AQ84" s="8"/>
      <c r="AR84" s="7"/>
      <c r="AS84" s="8"/>
      <c r="AT84" s="9"/>
      <c r="AU84" s="8"/>
      <c r="AV84" s="7"/>
      <c r="AW84" s="8"/>
      <c r="AX84" s="7"/>
      <c r="AY84" s="8"/>
      <c r="AZ84" s="7"/>
      <c r="BA84" s="8"/>
      <c r="BB84" s="9"/>
      <c r="BC84" s="8"/>
      <c r="BD84" s="7"/>
      <c r="BE84" s="8"/>
      <c r="BF84" s="7"/>
      <c r="BG84" s="8"/>
      <c r="BH84" s="7"/>
      <c r="BI84" s="8"/>
      <c r="BJ84" s="9"/>
      <c r="BK84" s="8"/>
      <c r="BL84" s="7"/>
      <c r="BM84" s="8"/>
      <c r="BN84" s="7"/>
      <c r="BO84" s="8"/>
      <c r="BP84" s="7"/>
      <c r="BQ84" s="8"/>
      <c r="BR84" s="9"/>
      <c r="BS84" s="8"/>
      <c r="BT84" s="7"/>
      <c r="BU84" s="8"/>
      <c r="BV84" s="7"/>
      <c r="BW84" s="8"/>
      <c r="BX84" s="7"/>
      <c r="BY84" s="8"/>
      <c r="BZ84" s="9"/>
      <c r="CA84" s="8"/>
      <c r="CB84" s="7"/>
      <c r="CC84" s="8"/>
      <c r="CD84" s="7"/>
      <c r="CE84" s="8"/>
      <c r="CF84" s="7"/>
      <c r="CG84" s="8"/>
      <c r="CH84" s="9"/>
      <c r="CI84" s="8"/>
      <c r="CJ84" s="7"/>
      <c r="CK84" s="8"/>
      <c r="CL84" s="7"/>
      <c r="CM84" s="8"/>
      <c r="CN84" s="7"/>
      <c r="CO84" s="8"/>
      <c r="CP84" s="9"/>
      <c r="CQ84" s="76"/>
    </row>
    <row r="85" spans="1:95" x14ac:dyDescent="0.3">
      <c r="A85" s="2"/>
      <c r="B85" s="2"/>
      <c r="C85" s="2"/>
      <c r="D85" s="2"/>
      <c r="E85" s="2"/>
      <c r="F85" s="2" t="s">
        <v>98</v>
      </c>
      <c r="G85" s="2"/>
      <c r="H85" s="7"/>
      <c r="I85" s="8"/>
      <c r="J85" s="7">
        <v>100</v>
      </c>
      <c r="K85" s="8"/>
      <c r="L85" s="7">
        <f>ROUND((H85-J85),5)</f>
        <v>-100</v>
      </c>
      <c r="M85" s="8"/>
      <c r="N85" s="9"/>
      <c r="O85" s="8"/>
      <c r="P85" s="7"/>
      <c r="Q85" s="8"/>
      <c r="R85" s="7">
        <v>50</v>
      </c>
      <c r="S85" s="8"/>
      <c r="T85" s="7">
        <f>ROUND((P85-R85),5)</f>
        <v>-50</v>
      </c>
      <c r="U85" s="8"/>
      <c r="V85" s="9"/>
      <c r="W85" s="8"/>
      <c r="X85" s="7"/>
      <c r="Y85" s="8"/>
      <c r="Z85" s="7">
        <v>50</v>
      </c>
      <c r="AA85" s="8"/>
      <c r="AB85" s="7">
        <f>ROUND((X85-Z85),5)</f>
        <v>-50</v>
      </c>
      <c r="AC85" s="8"/>
      <c r="AD85" s="9"/>
      <c r="AE85" s="8"/>
      <c r="AF85" s="7"/>
      <c r="AG85" s="8"/>
      <c r="AH85" s="7">
        <v>50</v>
      </c>
      <c r="AI85" s="8"/>
      <c r="AJ85" s="7">
        <f>ROUND((AF85-AH85),5)</f>
        <v>-50</v>
      </c>
      <c r="AK85" s="8"/>
      <c r="AL85" s="9"/>
      <c r="AM85" s="8"/>
      <c r="AN85" s="7"/>
      <c r="AO85" s="8"/>
      <c r="AP85" s="7">
        <v>100</v>
      </c>
      <c r="AQ85" s="8"/>
      <c r="AR85" s="7">
        <f>ROUND((AN85-AP85),5)</f>
        <v>-100</v>
      </c>
      <c r="AS85" s="8"/>
      <c r="AT85" s="9"/>
      <c r="AU85" s="8"/>
      <c r="AV85" s="7"/>
      <c r="AW85" s="8"/>
      <c r="AX85" s="7">
        <v>200</v>
      </c>
      <c r="AY85" s="8"/>
      <c r="AZ85" s="7">
        <f>ROUND((AV85-AX85),5)</f>
        <v>-200</v>
      </c>
      <c r="BA85" s="8"/>
      <c r="BB85" s="9"/>
      <c r="BC85" s="8"/>
      <c r="BD85" s="7">
        <v>30</v>
      </c>
      <c r="BE85" s="8"/>
      <c r="BF85" s="7">
        <v>200</v>
      </c>
      <c r="BG85" s="8"/>
      <c r="BH85" s="7">
        <f>ROUND((BD85-BF85),5)</f>
        <v>-170</v>
      </c>
      <c r="BI85" s="8"/>
      <c r="BJ85" s="9">
        <f>ROUND(IF(BF85=0, IF(BD85=0, 0, 1), BD85/BF85),5)</f>
        <v>0.15</v>
      </c>
      <c r="BK85" s="8"/>
      <c r="BL85" s="7">
        <v>45</v>
      </c>
      <c r="BM85" s="8"/>
      <c r="BN85" s="7">
        <v>150</v>
      </c>
      <c r="BO85" s="8"/>
      <c r="BP85" s="7">
        <f>ROUND((BL85-BN85),5)</f>
        <v>-105</v>
      </c>
      <c r="BQ85" s="8"/>
      <c r="BR85" s="9">
        <f>ROUND(IF(BN85=0, IF(BL85=0, 0, 1), BL85/BN85),5)</f>
        <v>0.3</v>
      </c>
      <c r="BS85" s="8"/>
      <c r="BT85" s="7">
        <v>90</v>
      </c>
      <c r="BU85" s="8"/>
      <c r="BV85" s="7">
        <v>150</v>
      </c>
      <c r="BW85" s="8"/>
      <c r="BX85" s="7">
        <f>ROUND((BT85-BV85),5)</f>
        <v>-60</v>
      </c>
      <c r="BY85" s="8"/>
      <c r="BZ85" s="9">
        <f>ROUND(IF(BV85=0, IF(BT85=0, 0, 1), BT85/BV85),5)</f>
        <v>0.6</v>
      </c>
      <c r="CA85" s="8"/>
      <c r="CB85" s="7"/>
      <c r="CC85" s="8"/>
      <c r="CD85" s="7">
        <v>12.9</v>
      </c>
      <c r="CE85" s="8"/>
      <c r="CF85" s="7">
        <f>ROUND((CB85-CD85),5)</f>
        <v>-12.9</v>
      </c>
      <c r="CG85" s="8"/>
      <c r="CH85" s="9"/>
      <c r="CI85" s="8"/>
      <c r="CJ85" s="7">
        <f>ROUND(H85+P85+X85+AF85+AN85+AV85+BD85+BL85+BT85+CB85,5)</f>
        <v>165</v>
      </c>
      <c r="CK85" s="8"/>
      <c r="CL85" s="37">
        <v>1200</v>
      </c>
      <c r="CM85" s="8"/>
      <c r="CN85" s="7">
        <f>ROUND((CJ85-CL85),5)</f>
        <v>-1035</v>
      </c>
      <c r="CO85" s="8"/>
      <c r="CP85" s="9">
        <f>ROUND(IF(CL85=0, IF(CJ85=0, 0, 1), CJ85/CL85),5)</f>
        <v>0.13750000000000001</v>
      </c>
      <c r="CQ85" s="76">
        <v>150</v>
      </c>
    </row>
    <row r="86" spans="1:95" x14ac:dyDescent="0.3">
      <c r="A86" s="2"/>
      <c r="B86" s="2"/>
      <c r="C86" s="2"/>
      <c r="D86" s="2"/>
      <c r="E86" s="2"/>
      <c r="F86" s="2" t="s">
        <v>99</v>
      </c>
      <c r="G86" s="2"/>
      <c r="H86" s="7">
        <v>621.25</v>
      </c>
      <c r="I86" s="8"/>
      <c r="J86" s="7"/>
      <c r="K86" s="8"/>
      <c r="L86" s="7">
        <f>ROUND((H86-J86),5)</f>
        <v>621.25</v>
      </c>
      <c r="M86" s="8"/>
      <c r="N86" s="9">
        <f>ROUND(IF(J86=0, IF(H86=0, 0, 1), H86/J86),5)</f>
        <v>1</v>
      </c>
      <c r="O86" s="8"/>
      <c r="P86" s="7"/>
      <c r="Q86" s="8"/>
      <c r="R86" s="7"/>
      <c r="S86" s="8"/>
      <c r="T86" s="7"/>
      <c r="U86" s="8"/>
      <c r="V86" s="9"/>
      <c r="W86" s="8"/>
      <c r="X86" s="7">
        <v>1053.1300000000001</v>
      </c>
      <c r="Y86" s="8"/>
      <c r="Z86" s="7">
        <v>50</v>
      </c>
      <c r="AA86" s="8"/>
      <c r="AB86" s="7">
        <f>ROUND((X86-Z86),5)</f>
        <v>1003.13</v>
      </c>
      <c r="AC86" s="8"/>
      <c r="AD86" s="9">
        <f>ROUND(IF(Z86=0, IF(X86=0, 0, 1), X86/Z86),5)</f>
        <v>21.0626</v>
      </c>
      <c r="AE86" s="8"/>
      <c r="AF86" s="7">
        <v>771.32</v>
      </c>
      <c r="AG86" s="8"/>
      <c r="AH86" s="7">
        <v>600</v>
      </c>
      <c r="AI86" s="8"/>
      <c r="AJ86" s="7">
        <f>ROUND((AF86-AH86),5)</f>
        <v>171.32</v>
      </c>
      <c r="AK86" s="8"/>
      <c r="AL86" s="9">
        <f>ROUND(IF(AH86=0, IF(AF86=0, 0, 1), AF86/AH86),5)</f>
        <v>1.2855300000000001</v>
      </c>
      <c r="AM86" s="8"/>
      <c r="AN86" s="7">
        <v>725.91</v>
      </c>
      <c r="AO86" s="8"/>
      <c r="AP86" s="7">
        <v>50</v>
      </c>
      <c r="AQ86" s="8"/>
      <c r="AR86" s="7">
        <f>ROUND((AN86-AP86),5)</f>
        <v>675.91</v>
      </c>
      <c r="AS86" s="8"/>
      <c r="AT86" s="9">
        <f>ROUND(IF(AP86=0, IF(AN86=0, 0, 1), AN86/AP86),5)</f>
        <v>14.5182</v>
      </c>
      <c r="AU86" s="8"/>
      <c r="AV86" s="7">
        <v>624.54999999999995</v>
      </c>
      <c r="AW86" s="8"/>
      <c r="AX86" s="7">
        <v>50</v>
      </c>
      <c r="AY86" s="8"/>
      <c r="AZ86" s="7">
        <f>ROUND((AV86-AX86),5)</f>
        <v>574.54999999999995</v>
      </c>
      <c r="BA86" s="8"/>
      <c r="BB86" s="9">
        <f>ROUND(IF(AX86=0, IF(AV86=0, 0, 1), AV86/AX86),5)</f>
        <v>12.491</v>
      </c>
      <c r="BC86" s="8"/>
      <c r="BD86" s="7">
        <v>748.03</v>
      </c>
      <c r="BE86" s="8"/>
      <c r="BF86" s="7">
        <v>50</v>
      </c>
      <c r="BG86" s="8"/>
      <c r="BH86" s="7">
        <f>ROUND((BD86-BF86),5)</f>
        <v>698.03</v>
      </c>
      <c r="BI86" s="8"/>
      <c r="BJ86" s="9">
        <f>ROUND(IF(BF86=0, IF(BD86=0, 0, 1), BD86/BF86),5)</f>
        <v>14.960599999999999</v>
      </c>
      <c r="BK86" s="8"/>
      <c r="BL86" s="7">
        <v>2</v>
      </c>
      <c r="BM86" s="8"/>
      <c r="BN86" s="7">
        <v>600</v>
      </c>
      <c r="BO86" s="8"/>
      <c r="BP86" s="7">
        <f>ROUND((BL86-BN86),5)</f>
        <v>-598</v>
      </c>
      <c r="BQ86" s="8"/>
      <c r="BR86" s="9">
        <f>ROUND(IF(BN86=0, IF(BL86=0, 0, 1), BL86/BN86),5)</f>
        <v>3.3300000000000001E-3</v>
      </c>
      <c r="BS86" s="8"/>
      <c r="BT86" s="7">
        <v>604.55999999999995</v>
      </c>
      <c r="BU86" s="8"/>
      <c r="BV86" s="7">
        <v>50</v>
      </c>
      <c r="BW86" s="8"/>
      <c r="BX86" s="7">
        <f>ROUND((BT86-BV86),5)</f>
        <v>554.55999999999995</v>
      </c>
      <c r="BY86" s="8"/>
      <c r="BZ86" s="9">
        <f>ROUND(IF(BV86=0, IF(BT86=0, 0, 1), BT86/BV86),5)</f>
        <v>12.091200000000001</v>
      </c>
      <c r="CA86" s="8"/>
      <c r="CB86" s="7"/>
      <c r="CC86" s="8"/>
      <c r="CD86" s="7">
        <v>12.9</v>
      </c>
      <c r="CE86" s="8"/>
      <c r="CF86" s="7">
        <f>ROUND((CB86-CD86),5)</f>
        <v>-12.9</v>
      </c>
      <c r="CG86" s="8"/>
      <c r="CH86" s="9"/>
      <c r="CI86" s="8"/>
      <c r="CJ86" s="7">
        <f>ROUND(H86+P86+X86+AF86+AN86+AV86+BD86+BL86+BT86+CB86,5)</f>
        <v>5150.75</v>
      </c>
      <c r="CK86" s="8"/>
      <c r="CL86" s="37">
        <v>2000</v>
      </c>
      <c r="CM86" s="8"/>
      <c r="CN86" s="7">
        <f>ROUND((CJ86-CL86),5)</f>
        <v>3150.75</v>
      </c>
      <c r="CO86" s="8"/>
      <c r="CP86" s="9">
        <f>ROUND(IF(CL86=0, IF(CJ86=0, 0, 1), CJ86/CL86),5)</f>
        <v>2.57538</v>
      </c>
      <c r="CQ86" s="76">
        <v>5000</v>
      </c>
    </row>
    <row r="87" spans="1:95" x14ac:dyDescent="0.3">
      <c r="A87" s="2"/>
      <c r="B87" s="2"/>
      <c r="C87" s="2"/>
      <c r="D87" s="2"/>
      <c r="E87" s="2"/>
      <c r="F87" s="2" t="s">
        <v>100</v>
      </c>
      <c r="G87" s="2"/>
      <c r="H87" s="7">
        <v>80</v>
      </c>
      <c r="I87" s="8"/>
      <c r="J87" s="7">
        <v>80</v>
      </c>
      <c r="K87" s="8"/>
      <c r="L87" s="7"/>
      <c r="M87" s="8"/>
      <c r="N87" s="9">
        <f>ROUND(IF(J87=0, IF(H87=0, 0, 1), H87/J87),5)</f>
        <v>1</v>
      </c>
      <c r="O87" s="8"/>
      <c r="P87" s="7"/>
      <c r="Q87" s="8"/>
      <c r="R87" s="7">
        <v>40</v>
      </c>
      <c r="S87" s="8"/>
      <c r="T87" s="7">
        <f>ROUND((P87-R87),5)</f>
        <v>-40</v>
      </c>
      <c r="U87" s="8"/>
      <c r="V87" s="9"/>
      <c r="W87" s="8"/>
      <c r="X87" s="7"/>
      <c r="Y87" s="8"/>
      <c r="Z87" s="7">
        <v>60</v>
      </c>
      <c r="AA87" s="8"/>
      <c r="AB87" s="7">
        <f>ROUND((X87-Z87),5)</f>
        <v>-60</v>
      </c>
      <c r="AC87" s="8"/>
      <c r="AD87" s="9"/>
      <c r="AE87" s="8"/>
      <c r="AF87" s="7"/>
      <c r="AG87" s="8"/>
      <c r="AH87" s="7">
        <v>80</v>
      </c>
      <c r="AI87" s="8"/>
      <c r="AJ87" s="7">
        <f>ROUND((AF87-AH87),5)</f>
        <v>-80</v>
      </c>
      <c r="AK87" s="8"/>
      <c r="AL87" s="9"/>
      <c r="AM87" s="8"/>
      <c r="AN87" s="7">
        <v>120</v>
      </c>
      <c r="AO87" s="8"/>
      <c r="AP87" s="7"/>
      <c r="AQ87" s="8"/>
      <c r="AR87" s="7">
        <f>ROUND((AN87-AP87),5)</f>
        <v>120</v>
      </c>
      <c r="AS87" s="8"/>
      <c r="AT87" s="9">
        <f>ROUND(IF(AP87=0, IF(AN87=0, 0, 1), AN87/AP87),5)</f>
        <v>1</v>
      </c>
      <c r="AU87" s="8"/>
      <c r="AV87" s="7"/>
      <c r="AW87" s="8"/>
      <c r="AX87" s="7">
        <v>120</v>
      </c>
      <c r="AY87" s="8"/>
      <c r="AZ87" s="7">
        <f>ROUND((AV87-AX87),5)</f>
        <v>-120</v>
      </c>
      <c r="BA87" s="8"/>
      <c r="BB87" s="9"/>
      <c r="BC87" s="8"/>
      <c r="BD87" s="7"/>
      <c r="BE87" s="8"/>
      <c r="BF87" s="7">
        <v>120</v>
      </c>
      <c r="BG87" s="8"/>
      <c r="BH87" s="7">
        <f>ROUND((BD87-BF87),5)</f>
        <v>-120</v>
      </c>
      <c r="BI87" s="8"/>
      <c r="BJ87" s="9"/>
      <c r="BK87" s="8"/>
      <c r="BL87" s="7">
        <v>16</v>
      </c>
      <c r="BM87" s="8"/>
      <c r="BN87" s="7">
        <v>40</v>
      </c>
      <c r="BO87" s="8"/>
      <c r="BP87" s="7">
        <f>ROUND((BL87-BN87),5)</f>
        <v>-24</v>
      </c>
      <c r="BQ87" s="8"/>
      <c r="BR87" s="9">
        <f>ROUND(IF(BN87=0, IF(BL87=0, 0, 1), BL87/BN87),5)</f>
        <v>0.4</v>
      </c>
      <c r="BS87" s="8"/>
      <c r="BT87" s="7"/>
      <c r="BU87" s="8"/>
      <c r="BV87" s="7">
        <v>60</v>
      </c>
      <c r="BW87" s="8"/>
      <c r="BX87" s="7">
        <f>ROUND((BT87-BV87),5)</f>
        <v>-60</v>
      </c>
      <c r="BY87" s="8"/>
      <c r="BZ87" s="9"/>
      <c r="CA87" s="8"/>
      <c r="CB87" s="7"/>
      <c r="CC87" s="8"/>
      <c r="CD87" s="7">
        <v>10.32</v>
      </c>
      <c r="CE87" s="8"/>
      <c r="CF87" s="7">
        <f>ROUND((CB87-CD87),5)</f>
        <v>-10.32</v>
      </c>
      <c r="CG87" s="8"/>
      <c r="CH87" s="9"/>
      <c r="CI87" s="8"/>
      <c r="CJ87" s="7">
        <f>ROUND(H87+P87+X87+AF87+AN87+AV87+BD87+BL87+BT87+CB87,5)</f>
        <v>216</v>
      </c>
      <c r="CK87" s="8"/>
      <c r="CL87" s="37">
        <v>700</v>
      </c>
      <c r="CM87" s="8"/>
      <c r="CN87" s="7">
        <f>ROUND((CJ87-CL87),5)</f>
        <v>-484</v>
      </c>
      <c r="CO87" s="8"/>
      <c r="CP87" s="9">
        <f>ROUND(IF(CL87=0, IF(CJ87=0, 0, 1), CJ87/CL87),5)</f>
        <v>0.30857000000000001</v>
      </c>
      <c r="CQ87" s="76">
        <v>225</v>
      </c>
    </row>
    <row r="88" spans="1:95" x14ac:dyDescent="0.3">
      <c r="A88" s="2"/>
      <c r="B88" s="2"/>
      <c r="C88" s="2"/>
      <c r="D88" s="2"/>
      <c r="E88" s="2"/>
      <c r="F88" s="2" t="s">
        <v>101</v>
      </c>
      <c r="G88" s="2"/>
      <c r="H88" s="7"/>
      <c r="I88" s="8"/>
      <c r="J88" s="7"/>
      <c r="K88" s="8"/>
      <c r="L88" s="7"/>
      <c r="M88" s="8"/>
      <c r="N88" s="9"/>
      <c r="O88" s="8"/>
      <c r="P88" s="7"/>
      <c r="Q88" s="8"/>
      <c r="R88" s="7"/>
      <c r="S88" s="8"/>
      <c r="T88" s="7"/>
      <c r="U88" s="8"/>
      <c r="V88" s="9"/>
      <c r="W88" s="8"/>
      <c r="X88" s="7"/>
      <c r="Y88" s="8"/>
      <c r="Z88" s="7"/>
      <c r="AA88" s="8"/>
      <c r="AB88" s="7"/>
      <c r="AC88" s="8"/>
      <c r="AD88" s="9"/>
      <c r="AE88" s="8"/>
      <c r="AF88" s="7"/>
      <c r="AG88" s="8"/>
      <c r="AH88" s="7"/>
      <c r="AI88" s="8"/>
      <c r="AJ88" s="7"/>
      <c r="AK88" s="8"/>
      <c r="AL88" s="9"/>
      <c r="AM88" s="8"/>
      <c r="AN88" s="7"/>
      <c r="AO88" s="8"/>
      <c r="AP88" s="7"/>
      <c r="AQ88" s="8"/>
      <c r="AR88" s="7"/>
      <c r="AS88" s="8"/>
      <c r="AT88" s="9"/>
      <c r="AU88" s="8"/>
      <c r="AV88" s="7"/>
      <c r="AW88" s="8"/>
      <c r="AX88" s="7"/>
      <c r="AY88" s="8"/>
      <c r="AZ88" s="7"/>
      <c r="BA88" s="8"/>
      <c r="BB88" s="9"/>
      <c r="BC88" s="8"/>
      <c r="BD88" s="7"/>
      <c r="BE88" s="8"/>
      <c r="BF88" s="7"/>
      <c r="BG88" s="8"/>
      <c r="BH88" s="7"/>
      <c r="BI88" s="8"/>
      <c r="BJ88" s="9"/>
      <c r="BK88" s="8"/>
      <c r="BL88" s="7"/>
      <c r="BM88" s="8"/>
      <c r="BN88" s="7"/>
      <c r="BO88" s="8"/>
      <c r="BP88" s="7"/>
      <c r="BQ88" s="8"/>
      <c r="BR88" s="9"/>
      <c r="BS88" s="8"/>
      <c r="BT88" s="7"/>
      <c r="BU88" s="8"/>
      <c r="BV88" s="7"/>
      <c r="BW88" s="8"/>
      <c r="BX88" s="7"/>
      <c r="BY88" s="8"/>
      <c r="BZ88" s="9"/>
      <c r="CA88" s="8"/>
      <c r="CB88" s="7"/>
      <c r="CC88" s="8"/>
      <c r="CD88" s="7"/>
      <c r="CE88" s="8"/>
      <c r="CF88" s="7"/>
      <c r="CG88" s="8"/>
      <c r="CH88" s="9"/>
      <c r="CI88" s="8"/>
      <c r="CJ88" s="7"/>
      <c r="CK88" s="8"/>
      <c r="CL88" s="7"/>
      <c r="CM88" s="8"/>
      <c r="CN88" s="7"/>
      <c r="CO88" s="8"/>
      <c r="CP88" s="9"/>
      <c r="CQ88" s="76"/>
    </row>
    <row r="89" spans="1:95" ht="15" thickBot="1" x14ac:dyDescent="0.35">
      <c r="A89" s="2"/>
      <c r="B89" s="2"/>
      <c r="C89" s="2"/>
      <c r="D89" s="2"/>
      <c r="E89" s="2"/>
      <c r="F89" s="2" t="s">
        <v>103</v>
      </c>
      <c r="G89" s="2"/>
      <c r="H89" s="10"/>
      <c r="I89" s="8"/>
      <c r="J89" s="10"/>
      <c r="K89" s="8"/>
      <c r="L89" s="10"/>
      <c r="M89" s="8"/>
      <c r="N89" s="11"/>
      <c r="O89" s="8"/>
      <c r="P89" s="10"/>
      <c r="Q89" s="8"/>
      <c r="R89" s="27"/>
      <c r="S89" s="8"/>
      <c r="T89" s="10"/>
      <c r="U89" s="8"/>
      <c r="V89" s="11"/>
      <c r="W89" s="8"/>
      <c r="X89" s="10"/>
      <c r="Y89" s="8"/>
      <c r="Z89" s="10"/>
      <c r="AA89" s="8"/>
      <c r="AB89" s="10"/>
      <c r="AC89" s="8"/>
      <c r="AD89" s="11"/>
      <c r="AE89" s="8"/>
      <c r="AF89" s="10"/>
      <c r="AG89" s="8"/>
      <c r="AH89" s="10"/>
      <c r="AI89" s="8"/>
      <c r="AJ89" s="10"/>
      <c r="AK89" s="8"/>
      <c r="AL89" s="11"/>
      <c r="AM89" s="8"/>
      <c r="AN89" s="10"/>
      <c r="AO89" s="8"/>
      <c r="AP89" s="10"/>
      <c r="AQ89" s="8"/>
      <c r="AR89" s="10"/>
      <c r="AS89" s="8"/>
      <c r="AT89" s="11"/>
      <c r="AU89" s="8"/>
      <c r="AV89" s="10"/>
      <c r="AW89" s="8"/>
      <c r="AX89" s="10"/>
      <c r="AY89" s="8"/>
      <c r="AZ89" s="10"/>
      <c r="BA89" s="8"/>
      <c r="BB89" s="11"/>
      <c r="BC89" s="8"/>
      <c r="BD89" s="10"/>
      <c r="BE89" s="8"/>
      <c r="BF89" s="10"/>
      <c r="BG89" s="8"/>
      <c r="BH89" s="10"/>
      <c r="BI89" s="8"/>
      <c r="BJ89" s="11"/>
      <c r="BK89" s="8"/>
      <c r="BL89" s="10"/>
      <c r="BM89" s="8"/>
      <c r="BN89" s="10"/>
      <c r="BO89" s="8"/>
      <c r="BP89" s="10"/>
      <c r="BQ89" s="8"/>
      <c r="BR89" s="11"/>
      <c r="BS89" s="8"/>
      <c r="BT89" s="10"/>
      <c r="BU89" s="8"/>
      <c r="BV89" s="10"/>
      <c r="BW89" s="8"/>
      <c r="BX89" s="10"/>
      <c r="BY89" s="8"/>
      <c r="BZ89" s="11"/>
      <c r="CA89" s="8"/>
      <c r="CB89" s="10"/>
      <c r="CC89" s="8"/>
      <c r="CD89" s="10"/>
      <c r="CE89" s="8"/>
      <c r="CF89" s="10"/>
      <c r="CG89" s="8"/>
      <c r="CH89" s="11"/>
      <c r="CI89" s="8"/>
      <c r="CJ89" s="10"/>
      <c r="CK89" s="8"/>
      <c r="CL89" s="10"/>
      <c r="CM89" s="8"/>
      <c r="CN89" s="10"/>
      <c r="CO89" s="8"/>
      <c r="CP89" s="11"/>
      <c r="CQ89" s="10"/>
    </row>
    <row r="90" spans="1:95" x14ac:dyDescent="0.3">
      <c r="A90" s="2"/>
      <c r="B90" s="2"/>
      <c r="C90" s="2"/>
      <c r="D90" s="2"/>
      <c r="E90" s="2" t="s">
        <v>104</v>
      </c>
      <c r="F90" s="2"/>
      <c r="G90" s="2"/>
      <c r="H90" s="7">
        <f>ROUND(SUM(H84:H89),5)</f>
        <v>701.25</v>
      </c>
      <c r="I90" s="8"/>
      <c r="J90" s="7">
        <f>ROUND(SUM(J84:J89),5)</f>
        <v>180</v>
      </c>
      <c r="K90" s="8"/>
      <c r="L90" s="7">
        <f>ROUND((H90-J90),5)</f>
        <v>521.25</v>
      </c>
      <c r="M90" s="8"/>
      <c r="N90" s="9">
        <f>ROUND(IF(J90=0, IF(H90=0, 0, 1), H90/J90),5)</f>
        <v>3.8958300000000001</v>
      </c>
      <c r="O90" s="8"/>
      <c r="P90" s="7"/>
      <c r="Q90" s="8"/>
      <c r="R90" s="7">
        <f>ROUND(SUM(R84:R89),5)</f>
        <v>90</v>
      </c>
      <c r="S90" s="8"/>
      <c r="T90" s="7">
        <f>ROUND((P90-R90),5)</f>
        <v>-90</v>
      </c>
      <c r="U90" s="8"/>
      <c r="V90" s="9"/>
      <c r="W90" s="8"/>
      <c r="X90" s="7">
        <f>ROUND(SUM(X84:X89),5)</f>
        <v>1053.1300000000001</v>
      </c>
      <c r="Y90" s="8"/>
      <c r="Z90" s="7">
        <f>ROUND(SUM(Z84:Z89),5)</f>
        <v>160</v>
      </c>
      <c r="AA90" s="8"/>
      <c r="AB90" s="7">
        <f>ROUND((X90-Z90),5)</f>
        <v>893.13</v>
      </c>
      <c r="AC90" s="8"/>
      <c r="AD90" s="9">
        <f>ROUND(IF(Z90=0, IF(X90=0, 0, 1), X90/Z90),5)</f>
        <v>6.5820600000000002</v>
      </c>
      <c r="AE90" s="8"/>
      <c r="AF90" s="7">
        <f>ROUND(SUM(AF84:AF89),5)</f>
        <v>771.32</v>
      </c>
      <c r="AG90" s="8"/>
      <c r="AH90" s="7">
        <f>ROUND(SUM(AH84:AH89),5)</f>
        <v>730</v>
      </c>
      <c r="AI90" s="8"/>
      <c r="AJ90" s="7">
        <f>ROUND((AF90-AH90),5)</f>
        <v>41.32</v>
      </c>
      <c r="AK90" s="8"/>
      <c r="AL90" s="9">
        <f>ROUND(IF(AH90=0, IF(AF90=0, 0, 1), AF90/AH90),5)</f>
        <v>1.0566</v>
      </c>
      <c r="AM90" s="8"/>
      <c r="AN90" s="7">
        <f>ROUND(SUM(AN84:AN89),5)</f>
        <v>845.91</v>
      </c>
      <c r="AO90" s="8"/>
      <c r="AP90" s="7">
        <f>ROUND(SUM(AP84:AP89),5)</f>
        <v>150</v>
      </c>
      <c r="AQ90" s="8"/>
      <c r="AR90" s="7">
        <f>ROUND((AN90-AP90),5)</f>
        <v>695.91</v>
      </c>
      <c r="AS90" s="8"/>
      <c r="AT90" s="9">
        <f>ROUND(IF(AP90=0, IF(AN90=0, 0, 1), AN90/AP90),5)</f>
        <v>5.6394000000000002</v>
      </c>
      <c r="AU90" s="8"/>
      <c r="AV90" s="7">
        <f>ROUND(SUM(AV84:AV89),5)</f>
        <v>624.54999999999995</v>
      </c>
      <c r="AW90" s="8"/>
      <c r="AX90" s="7">
        <f>ROUND(SUM(AX84:AX89),5)</f>
        <v>370</v>
      </c>
      <c r="AY90" s="8"/>
      <c r="AZ90" s="7">
        <f>ROUND((AV90-AX90),5)</f>
        <v>254.55</v>
      </c>
      <c r="BA90" s="8"/>
      <c r="BB90" s="9">
        <f>ROUND(IF(AX90=0, IF(AV90=0, 0, 1), AV90/AX90),5)</f>
        <v>1.68797</v>
      </c>
      <c r="BC90" s="8"/>
      <c r="BD90" s="7">
        <f>ROUND(SUM(BD84:BD89),5)</f>
        <v>778.03</v>
      </c>
      <c r="BE90" s="8"/>
      <c r="BF90" s="7">
        <f>ROUND(SUM(BF84:BF89),5)</f>
        <v>370</v>
      </c>
      <c r="BG90" s="8"/>
      <c r="BH90" s="7">
        <f>ROUND((BD90-BF90),5)</f>
        <v>408.03</v>
      </c>
      <c r="BI90" s="8"/>
      <c r="BJ90" s="9">
        <f>ROUND(IF(BF90=0, IF(BD90=0, 0, 1), BD90/BF90),5)</f>
        <v>2.1027800000000001</v>
      </c>
      <c r="BK90" s="8"/>
      <c r="BL90" s="7">
        <f>ROUND(SUM(BL84:BL89),5)</f>
        <v>63</v>
      </c>
      <c r="BM90" s="8"/>
      <c r="BN90" s="7">
        <f>ROUND(SUM(BN84:BN89),5)</f>
        <v>790</v>
      </c>
      <c r="BO90" s="8"/>
      <c r="BP90" s="7">
        <f>ROUND((BL90-BN90),5)</f>
        <v>-727</v>
      </c>
      <c r="BQ90" s="8"/>
      <c r="BR90" s="9">
        <f>ROUND(IF(BN90=0, IF(BL90=0, 0, 1), BL90/BN90),5)</f>
        <v>7.9750000000000001E-2</v>
      </c>
      <c r="BS90" s="8"/>
      <c r="BT90" s="7">
        <f>ROUND(SUM(BT84:BT89),5)</f>
        <v>694.56</v>
      </c>
      <c r="BU90" s="8"/>
      <c r="BV90" s="7">
        <f>ROUND(SUM(BV84:BV89),5)</f>
        <v>260</v>
      </c>
      <c r="BW90" s="8"/>
      <c r="BX90" s="7">
        <f>ROUND((BT90-BV90),5)</f>
        <v>434.56</v>
      </c>
      <c r="BY90" s="8"/>
      <c r="BZ90" s="9">
        <f>ROUND(IF(BV90=0, IF(BT90=0, 0, 1), BT90/BV90),5)</f>
        <v>2.6713800000000001</v>
      </c>
      <c r="CA90" s="8"/>
      <c r="CB90" s="7"/>
      <c r="CC90" s="8"/>
      <c r="CD90" s="7">
        <f>ROUND(SUM(CD84:CD89),5)</f>
        <v>36.119999999999997</v>
      </c>
      <c r="CE90" s="8"/>
      <c r="CF90" s="7">
        <f>ROUND((CB90-CD90),5)</f>
        <v>-36.119999999999997</v>
      </c>
      <c r="CG90" s="8"/>
      <c r="CH90" s="9"/>
      <c r="CI90" s="8"/>
      <c r="CJ90" s="7">
        <f>ROUND(H90+P90+X90+AF90+AN90+AV90+BD90+BL90+BT90+CB90,5)</f>
        <v>5531.75</v>
      </c>
      <c r="CK90" s="8"/>
      <c r="CL90" s="7">
        <f>SUM(CL85:CL89)</f>
        <v>3900</v>
      </c>
      <c r="CM90" s="8"/>
      <c r="CN90" s="7">
        <f>ROUND((CJ90-CL90),5)</f>
        <v>1631.75</v>
      </c>
      <c r="CO90" s="8"/>
      <c r="CP90" s="9">
        <f>ROUND(IF(CL90=0, IF(CJ90=0, 0, 1), CJ90/CL90),5)</f>
        <v>1.4184000000000001</v>
      </c>
      <c r="CQ90" s="76">
        <f>SUM(CQ85:CQ89)</f>
        <v>5375</v>
      </c>
    </row>
    <row r="91" spans="1:95" ht="28.8" customHeight="1" x14ac:dyDescent="0.3">
      <c r="A91" s="2"/>
      <c r="B91" s="2"/>
      <c r="C91" s="2"/>
      <c r="D91" s="2"/>
      <c r="E91" s="2" t="s">
        <v>105</v>
      </c>
      <c r="F91" s="2"/>
      <c r="G91" s="2"/>
      <c r="H91" s="7"/>
      <c r="I91" s="8"/>
      <c r="J91" s="7"/>
      <c r="K91" s="8"/>
      <c r="L91" s="7"/>
      <c r="M91" s="8"/>
      <c r="N91" s="9"/>
      <c r="O91" s="8"/>
      <c r="P91" s="7"/>
      <c r="Q91" s="8"/>
      <c r="R91" s="7"/>
      <c r="S91" s="8"/>
      <c r="T91" s="7"/>
      <c r="U91" s="8"/>
      <c r="V91" s="9"/>
      <c r="W91" s="8"/>
      <c r="X91" s="7"/>
      <c r="Y91" s="8"/>
      <c r="Z91" s="7"/>
      <c r="AA91" s="8"/>
      <c r="AB91" s="7"/>
      <c r="AC91" s="8"/>
      <c r="AD91" s="9"/>
      <c r="AE91" s="8"/>
      <c r="AF91" s="7"/>
      <c r="AG91" s="8"/>
      <c r="AH91" s="7"/>
      <c r="AI91" s="8"/>
      <c r="AJ91" s="7"/>
      <c r="AK91" s="8"/>
      <c r="AL91" s="9"/>
      <c r="AM91" s="8"/>
      <c r="AN91" s="7"/>
      <c r="AO91" s="8"/>
      <c r="AP91" s="7"/>
      <c r="AQ91" s="8"/>
      <c r="AR91" s="7"/>
      <c r="AS91" s="8"/>
      <c r="AT91" s="9"/>
      <c r="AU91" s="8"/>
      <c r="AV91" s="7"/>
      <c r="AW91" s="8"/>
      <c r="AX91" s="7"/>
      <c r="AY91" s="8"/>
      <c r="AZ91" s="7"/>
      <c r="BA91" s="8"/>
      <c r="BB91" s="9"/>
      <c r="BC91" s="8"/>
      <c r="BD91" s="7"/>
      <c r="BE91" s="8"/>
      <c r="BF91" s="7"/>
      <c r="BG91" s="8"/>
      <c r="BH91" s="7"/>
      <c r="BI91" s="8"/>
      <c r="BJ91" s="9"/>
      <c r="BK91" s="8"/>
      <c r="BL91" s="7"/>
      <c r="BM91" s="8"/>
      <c r="BN91" s="7"/>
      <c r="BO91" s="8"/>
      <c r="BP91" s="7"/>
      <c r="BQ91" s="8"/>
      <c r="BR91" s="9"/>
      <c r="BS91" s="8"/>
      <c r="BT91" s="7"/>
      <c r="BU91" s="8"/>
      <c r="BV91" s="7"/>
      <c r="BW91" s="8"/>
      <c r="BX91" s="7"/>
      <c r="BY91" s="8"/>
      <c r="BZ91" s="9"/>
      <c r="CA91" s="8"/>
      <c r="CB91" s="7"/>
      <c r="CC91" s="8"/>
      <c r="CD91" s="7"/>
      <c r="CE91" s="8"/>
      <c r="CF91" s="7"/>
      <c r="CG91" s="8"/>
      <c r="CH91" s="9"/>
      <c r="CI91" s="8"/>
      <c r="CJ91" s="7"/>
      <c r="CK91" s="8"/>
      <c r="CL91" s="7"/>
      <c r="CM91" s="8"/>
      <c r="CN91" s="7"/>
      <c r="CO91" s="8"/>
      <c r="CP91" s="9"/>
      <c r="CQ91" s="76"/>
    </row>
    <row r="92" spans="1:95" x14ac:dyDescent="0.3">
      <c r="A92" s="2"/>
      <c r="B92" s="2"/>
      <c r="C92" s="2"/>
      <c r="D92" s="2"/>
      <c r="E92" s="2"/>
      <c r="F92" s="2" t="s">
        <v>106</v>
      </c>
      <c r="G92" s="2"/>
      <c r="H92" s="7"/>
      <c r="I92" s="8"/>
      <c r="J92" s="7"/>
      <c r="K92" s="8"/>
      <c r="L92" s="7"/>
      <c r="M92" s="8"/>
      <c r="N92" s="9"/>
      <c r="O92" s="8"/>
      <c r="P92" s="7"/>
      <c r="Q92" s="8"/>
      <c r="R92" s="7"/>
      <c r="S92" s="8"/>
      <c r="T92" s="7"/>
      <c r="U92" s="8"/>
      <c r="V92" s="9"/>
      <c r="W92" s="8"/>
      <c r="X92" s="7"/>
      <c r="Y92" s="8"/>
      <c r="Z92" s="7"/>
      <c r="AA92" s="8"/>
      <c r="AB92" s="7"/>
      <c r="AC92" s="8"/>
      <c r="AD92" s="9"/>
      <c r="AE92" s="8"/>
      <c r="AF92" s="7"/>
      <c r="AG92" s="8"/>
      <c r="AH92" s="7"/>
      <c r="AI92" s="8"/>
      <c r="AJ92" s="7"/>
      <c r="AK92" s="8"/>
      <c r="AL92" s="9"/>
      <c r="AM92" s="8"/>
      <c r="AN92" s="7"/>
      <c r="AO92" s="8"/>
      <c r="AP92" s="7"/>
      <c r="AQ92" s="8"/>
      <c r="AR92" s="7"/>
      <c r="AS92" s="8"/>
      <c r="AT92" s="9"/>
      <c r="AU92" s="8"/>
      <c r="AV92" s="7"/>
      <c r="AW92" s="8"/>
      <c r="AX92" s="7"/>
      <c r="AY92" s="8"/>
      <c r="AZ92" s="7"/>
      <c r="BA92" s="8"/>
      <c r="BB92" s="9"/>
      <c r="BC92" s="8"/>
      <c r="BD92" s="7"/>
      <c r="BE92" s="8"/>
      <c r="BF92" s="7"/>
      <c r="BG92" s="8"/>
      <c r="BH92" s="7"/>
      <c r="BI92" s="8"/>
      <c r="BJ92" s="9"/>
      <c r="BK92" s="8"/>
      <c r="BL92" s="7"/>
      <c r="BM92" s="8"/>
      <c r="BN92" s="7"/>
      <c r="BO92" s="8"/>
      <c r="BP92" s="7"/>
      <c r="BQ92" s="8"/>
      <c r="BR92" s="9"/>
      <c r="BS92" s="8"/>
      <c r="BT92" s="7"/>
      <c r="BU92" s="8"/>
      <c r="BV92" s="7"/>
      <c r="BW92" s="8"/>
      <c r="BX92" s="7"/>
      <c r="BY92" s="8"/>
      <c r="BZ92" s="9"/>
      <c r="CA92" s="8"/>
      <c r="CB92" s="7"/>
      <c r="CC92" s="8"/>
      <c r="CD92" s="7"/>
      <c r="CE92" s="8"/>
      <c r="CF92" s="7"/>
      <c r="CG92" s="8"/>
      <c r="CH92" s="9"/>
      <c r="CI92" s="8"/>
      <c r="CJ92" s="7"/>
      <c r="CK92" s="8"/>
      <c r="CL92" s="7"/>
      <c r="CM92" s="8"/>
      <c r="CN92" s="7"/>
      <c r="CO92" s="8"/>
      <c r="CP92" s="9"/>
      <c r="CQ92" s="76"/>
    </row>
    <row r="93" spans="1:95" x14ac:dyDescent="0.3">
      <c r="A93" s="2"/>
      <c r="B93" s="2"/>
      <c r="C93" s="2"/>
      <c r="D93" s="2"/>
      <c r="E93" s="2"/>
      <c r="F93" s="2" t="s">
        <v>107</v>
      </c>
      <c r="G93" s="2"/>
      <c r="H93" s="7"/>
      <c r="I93" s="8"/>
      <c r="J93" s="7"/>
      <c r="K93" s="8"/>
      <c r="L93" s="7"/>
      <c r="M93" s="8"/>
      <c r="N93" s="9"/>
      <c r="O93" s="8"/>
      <c r="P93" s="7">
        <v>169.12</v>
      </c>
      <c r="Q93" s="8"/>
      <c r="R93" s="7">
        <v>150</v>
      </c>
      <c r="S93" s="8"/>
      <c r="T93" s="7"/>
      <c r="U93" s="8"/>
      <c r="V93" s="9"/>
      <c r="W93" s="8"/>
      <c r="X93" s="7"/>
      <c r="Y93" s="8"/>
      <c r="Z93" s="7"/>
      <c r="AA93" s="8"/>
      <c r="AB93" s="7"/>
      <c r="AC93" s="8"/>
      <c r="AD93" s="9"/>
      <c r="AE93" s="8"/>
      <c r="AF93" s="7"/>
      <c r="AG93" s="8"/>
      <c r="AH93" s="7">
        <v>150</v>
      </c>
      <c r="AI93" s="8"/>
      <c r="AJ93" s="7"/>
      <c r="AK93" s="8"/>
      <c r="AL93" s="9"/>
      <c r="AM93" s="8"/>
      <c r="AN93" s="7">
        <v>1328.58</v>
      </c>
      <c r="AO93" s="8"/>
      <c r="AP93" s="7"/>
      <c r="AQ93" s="8"/>
      <c r="AR93" s="7"/>
      <c r="AS93" s="8"/>
      <c r="AT93" s="9"/>
      <c r="AU93" s="8"/>
      <c r="AV93" s="7">
        <v>192.86</v>
      </c>
      <c r="AW93" s="8"/>
      <c r="AX93" s="7"/>
      <c r="AY93" s="8"/>
      <c r="AZ93" s="7"/>
      <c r="BA93" s="8"/>
      <c r="BB93" s="9"/>
      <c r="BC93" s="8"/>
      <c r="BD93" s="7"/>
      <c r="BE93" s="8"/>
      <c r="BF93" s="7"/>
      <c r="BG93" s="8"/>
      <c r="BH93" s="7"/>
      <c r="BI93" s="8"/>
      <c r="BJ93" s="9"/>
      <c r="BK93" s="8"/>
      <c r="BL93" s="7"/>
      <c r="BM93" s="8"/>
      <c r="BN93" s="7"/>
      <c r="BO93" s="8"/>
      <c r="BP93" s="7"/>
      <c r="BQ93" s="8"/>
      <c r="BR93" s="9"/>
      <c r="BS93" s="8"/>
      <c r="BT93" s="7">
        <v>2001.98</v>
      </c>
      <c r="BU93" s="8"/>
      <c r="BV93" s="7"/>
      <c r="BW93" s="8"/>
      <c r="BX93" s="7"/>
      <c r="BY93" s="8"/>
      <c r="BZ93" s="9"/>
      <c r="CA93" s="8"/>
      <c r="CB93" s="7"/>
      <c r="CC93" s="8"/>
      <c r="CD93" s="7"/>
      <c r="CE93" s="8"/>
      <c r="CF93" s="7"/>
      <c r="CG93" s="8"/>
      <c r="CH93" s="9"/>
      <c r="CI93" s="8"/>
      <c r="CJ93" s="7">
        <f>ROUND(H93+P93+X93+AF93+AN93+AV93+BD93+BL93+BT93+CB93,5)</f>
        <v>3692.54</v>
      </c>
      <c r="CK93" s="8"/>
      <c r="CL93" s="7">
        <v>750</v>
      </c>
      <c r="CM93" s="8"/>
      <c r="CN93" s="7">
        <f>ROUND((CJ93-CL93),5)</f>
        <v>2942.54</v>
      </c>
      <c r="CO93" s="8"/>
      <c r="CP93" s="9">
        <f>ROUND(IF(CL93=0, IF(CJ93=0, 0, 1), CJ93/CL93),5)</f>
        <v>4.9233900000000004</v>
      </c>
      <c r="CQ93" s="76">
        <v>2500</v>
      </c>
    </row>
    <row r="94" spans="1:95" hidden="1" x14ac:dyDescent="0.3">
      <c r="A94" s="2"/>
      <c r="B94" s="2"/>
      <c r="C94" s="2"/>
      <c r="D94" s="2"/>
      <c r="E94" s="2"/>
      <c r="F94" s="2" t="s">
        <v>108</v>
      </c>
      <c r="G94" s="2"/>
      <c r="H94" s="7"/>
      <c r="I94" s="8"/>
      <c r="J94" s="7"/>
      <c r="K94" s="8"/>
      <c r="L94" s="7"/>
      <c r="M94" s="8"/>
      <c r="N94" s="9"/>
      <c r="O94" s="8"/>
      <c r="P94" s="7"/>
      <c r="Q94" s="8"/>
      <c r="R94" s="7"/>
      <c r="S94" s="8"/>
      <c r="T94" s="7"/>
      <c r="U94" s="8"/>
      <c r="V94" s="9"/>
      <c r="W94" s="8"/>
      <c r="X94" s="7"/>
      <c r="Y94" s="8"/>
      <c r="Z94" s="7"/>
      <c r="AA94" s="8"/>
      <c r="AB94" s="7"/>
      <c r="AC94" s="8"/>
      <c r="AD94" s="9"/>
      <c r="AE94" s="8"/>
      <c r="AF94" s="7"/>
      <c r="AG94" s="8"/>
      <c r="AH94" s="7"/>
      <c r="AI94" s="8"/>
      <c r="AJ94" s="7"/>
      <c r="AK94" s="8"/>
      <c r="AL94" s="9"/>
      <c r="AM94" s="8"/>
      <c r="AN94" s="7"/>
      <c r="AO94" s="8"/>
      <c r="AP94" s="7"/>
      <c r="AQ94" s="8"/>
      <c r="AR94" s="7"/>
      <c r="AS94" s="8"/>
      <c r="AT94" s="9"/>
      <c r="AU94" s="8"/>
      <c r="AV94" s="7"/>
      <c r="AW94" s="8"/>
      <c r="AX94" s="7"/>
      <c r="AY94" s="8"/>
      <c r="AZ94" s="7"/>
      <c r="BA94" s="8"/>
      <c r="BB94" s="9"/>
      <c r="BC94" s="8"/>
      <c r="BD94" s="7"/>
      <c r="BE94" s="8"/>
      <c r="BF94" s="7"/>
      <c r="BG94" s="8"/>
      <c r="BH94" s="7"/>
      <c r="BI94" s="8"/>
      <c r="BJ94" s="9"/>
      <c r="BK94" s="8"/>
      <c r="BL94" s="7"/>
      <c r="BM94" s="8"/>
      <c r="BN94" s="7"/>
      <c r="BO94" s="8"/>
      <c r="BP94" s="7"/>
      <c r="BQ94" s="8"/>
      <c r="BR94" s="9"/>
      <c r="BS94" s="8"/>
      <c r="BT94" s="7"/>
      <c r="BU94" s="8"/>
      <c r="BV94" s="7"/>
      <c r="BW94" s="8"/>
      <c r="BX94" s="7"/>
      <c r="BY94" s="8"/>
      <c r="BZ94" s="9"/>
      <c r="CA94" s="8"/>
      <c r="CB94" s="7"/>
      <c r="CC94" s="8"/>
      <c r="CD94" s="7"/>
      <c r="CE94" s="8"/>
      <c r="CF94" s="7"/>
      <c r="CG94" s="8"/>
      <c r="CH94" s="9"/>
      <c r="CI94" s="8"/>
      <c r="CJ94" s="7"/>
      <c r="CK94" s="8"/>
      <c r="CL94" s="7"/>
      <c r="CM94" s="8"/>
      <c r="CN94" s="7"/>
      <c r="CO94" s="8"/>
      <c r="CP94" s="9"/>
      <c r="CQ94" s="76"/>
    </row>
    <row r="95" spans="1:95" hidden="1" x14ac:dyDescent="0.3">
      <c r="A95" s="2"/>
      <c r="B95" s="2"/>
      <c r="C95" s="2"/>
      <c r="D95" s="2"/>
      <c r="E95" s="2"/>
      <c r="F95" s="2" t="s">
        <v>109</v>
      </c>
      <c r="G95" s="2"/>
      <c r="H95" s="7"/>
      <c r="I95" s="8"/>
      <c r="J95" s="7"/>
      <c r="K95" s="8"/>
      <c r="L95" s="7"/>
      <c r="M95" s="8"/>
      <c r="N95" s="9"/>
      <c r="O95" s="8"/>
      <c r="P95" s="7"/>
      <c r="Q95" s="8"/>
      <c r="R95" s="7"/>
      <c r="S95" s="8"/>
      <c r="T95" s="7"/>
      <c r="U95" s="8"/>
      <c r="V95" s="9"/>
      <c r="W95" s="8"/>
      <c r="X95" s="7"/>
      <c r="Y95" s="8"/>
      <c r="Z95" s="7"/>
      <c r="AA95" s="8"/>
      <c r="AB95" s="7"/>
      <c r="AC95" s="8"/>
      <c r="AD95" s="9"/>
      <c r="AE95" s="8"/>
      <c r="AF95" s="7"/>
      <c r="AG95" s="8"/>
      <c r="AH95" s="7"/>
      <c r="AI95" s="8"/>
      <c r="AJ95" s="7"/>
      <c r="AK95" s="8"/>
      <c r="AL95" s="9"/>
      <c r="AM95" s="8"/>
      <c r="AN95" s="7"/>
      <c r="AO95" s="8"/>
      <c r="AP95" s="7"/>
      <c r="AQ95" s="8"/>
      <c r="AR95" s="7"/>
      <c r="AS95" s="8"/>
      <c r="AT95" s="9"/>
      <c r="AU95" s="8"/>
      <c r="AV95" s="7"/>
      <c r="AW95" s="8"/>
      <c r="AX95" s="7"/>
      <c r="AY95" s="8"/>
      <c r="AZ95" s="7"/>
      <c r="BA95" s="8"/>
      <c r="BB95" s="9"/>
      <c r="BC95" s="8"/>
      <c r="BD95" s="7"/>
      <c r="BE95" s="8"/>
      <c r="BF95" s="7"/>
      <c r="BG95" s="8"/>
      <c r="BH95" s="7"/>
      <c r="BI95" s="8"/>
      <c r="BJ95" s="9"/>
      <c r="BK95" s="8"/>
      <c r="BL95" s="7"/>
      <c r="BM95" s="8"/>
      <c r="BN95" s="7"/>
      <c r="BO95" s="8"/>
      <c r="BP95" s="7"/>
      <c r="BQ95" s="8"/>
      <c r="BR95" s="9"/>
      <c r="BS95" s="8"/>
      <c r="BT95" s="7"/>
      <c r="BU95" s="8"/>
      <c r="BV95" s="7"/>
      <c r="BW95" s="8"/>
      <c r="BX95" s="7"/>
      <c r="BY95" s="8"/>
      <c r="BZ95" s="9"/>
      <c r="CA95" s="8"/>
      <c r="CB95" s="7"/>
      <c r="CC95" s="8"/>
      <c r="CD95" s="7"/>
      <c r="CE95" s="8"/>
      <c r="CF95" s="7"/>
      <c r="CG95" s="8"/>
      <c r="CH95" s="9"/>
      <c r="CI95" s="8"/>
      <c r="CJ95" s="7"/>
      <c r="CK95" s="8"/>
      <c r="CL95" s="7"/>
      <c r="CM95" s="8"/>
      <c r="CN95" s="7"/>
      <c r="CO95" s="8"/>
      <c r="CP95" s="9"/>
      <c r="CQ95" s="76"/>
    </row>
    <row r="96" spans="1:95" ht="15" thickBot="1" x14ac:dyDescent="0.35">
      <c r="A96" s="2"/>
      <c r="B96" s="2"/>
      <c r="C96" s="2"/>
      <c r="D96" s="2"/>
      <c r="E96" s="2"/>
      <c r="F96" s="2" t="s">
        <v>110</v>
      </c>
      <c r="G96" s="2"/>
      <c r="H96" s="10"/>
      <c r="I96" s="8"/>
      <c r="J96" s="7"/>
      <c r="K96" s="8"/>
      <c r="L96" s="7"/>
      <c r="M96" s="8"/>
      <c r="N96" s="9"/>
      <c r="O96" s="8"/>
      <c r="P96" s="10"/>
      <c r="Q96" s="8"/>
      <c r="R96" s="27"/>
      <c r="S96" s="8"/>
      <c r="T96" s="7"/>
      <c r="U96" s="8"/>
      <c r="V96" s="9"/>
      <c r="W96" s="8"/>
      <c r="X96" s="10"/>
      <c r="Y96" s="8"/>
      <c r="Z96" s="7"/>
      <c r="AA96" s="8"/>
      <c r="AB96" s="7"/>
      <c r="AC96" s="8"/>
      <c r="AD96" s="9"/>
      <c r="AE96" s="8"/>
      <c r="AF96" s="10"/>
      <c r="AG96" s="8"/>
      <c r="AH96" s="10"/>
      <c r="AI96" s="8"/>
      <c r="AJ96" s="7"/>
      <c r="AK96" s="8"/>
      <c r="AL96" s="9"/>
      <c r="AM96" s="8"/>
      <c r="AN96" s="10"/>
      <c r="AO96" s="8"/>
      <c r="AP96" s="7"/>
      <c r="AQ96" s="8"/>
      <c r="AR96" s="7"/>
      <c r="AS96" s="8"/>
      <c r="AT96" s="9"/>
      <c r="AU96" s="8"/>
      <c r="AV96" s="10"/>
      <c r="AW96" s="8"/>
      <c r="AX96" s="10">
        <v>150</v>
      </c>
      <c r="AY96" s="8"/>
      <c r="AZ96" s="7"/>
      <c r="BA96" s="8"/>
      <c r="BB96" s="9"/>
      <c r="BC96" s="8"/>
      <c r="BD96" s="10"/>
      <c r="BE96" s="8"/>
      <c r="BF96" s="10">
        <v>150</v>
      </c>
      <c r="BG96" s="8"/>
      <c r="BH96" s="7"/>
      <c r="BI96" s="8"/>
      <c r="BJ96" s="9"/>
      <c r="BK96" s="8"/>
      <c r="BL96" s="10"/>
      <c r="BM96" s="8"/>
      <c r="BN96" s="10"/>
      <c r="BO96" s="8"/>
      <c r="BP96" s="7"/>
      <c r="BQ96" s="8"/>
      <c r="BR96" s="9"/>
      <c r="BS96" s="8"/>
      <c r="BT96" s="10"/>
      <c r="BU96" s="8"/>
      <c r="BV96" s="7"/>
      <c r="BW96" s="8"/>
      <c r="BX96" s="7"/>
      <c r="BY96" s="8"/>
      <c r="BZ96" s="9"/>
      <c r="CA96" s="8"/>
      <c r="CB96" s="10"/>
      <c r="CC96" s="8"/>
      <c r="CD96" s="10"/>
      <c r="CE96" s="8"/>
      <c r="CF96" s="10"/>
      <c r="CG96" s="8"/>
      <c r="CH96" s="11"/>
      <c r="CI96" s="8"/>
      <c r="CJ96" s="10"/>
      <c r="CK96" s="8"/>
      <c r="CL96" s="10"/>
      <c r="CM96" s="8"/>
      <c r="CN96" s="10"/>
      <c r="CO96" s="8"/>
      <c r="CP96" s="11"/>
      <c r="CQ96" s="10"/>
    </row>
    <row r="97" spans="1:95" x14ac:dyDescent="0.3">
      <c r="A97" s="2"/>
      <c r="B97" s="2"/>
      <c r="C97" s="2"/>
      <c r="D97" s="2"/>
      <c r="E97" s="2" t="s">
        <v>111</v>
      </c>
      <c r="F97" s="2"/>
      <c r="G97" s="2"/>
      <c r="H97" s="7"/>
      <c r="I97" s="8"/>
      <c r="J97" s="7"/>
      <c r="K97" s="8"/>
      <c r="L97" s="7"/>
      <c r="M97" s="8"/>
      <c r="N97" s="9"/>
      <c r="O97" s="8"/>
      <c r="P97" s="7">
        <f>ROUND(SUM(P91:P96),5)</f>
        <v>169.12</v>
      </c>
      <c r="Q97" s="8"/>
      <c r="R97" s="7">
        <v>150</v>
      </c>
      <c r="S97" s="8"/>
      <c r="T97" s="7"/>
      <c r="U97" s="8"/>
      <c r="V97" s="9"/>
      <c r="W97" s="8"/>
      <c r="X97" s="7"/>
      <c r="Y97" s="8"/>
      <c r="Z97" s="7"/>
      <c r="AA97" s="8"/>
      <c r="AB97" s="7"/>
      <c r="AC97" s="8"/>
      <c r="AD97" s="9"/>
      <c r="AE97" s="8"/>
      <c r="AF97" s="7"/>
      <c r="AG97" s="8"/>
      <c r="AH97" s="7">
        <v>150</v>
      </c>
      <c r="AI97" s="8"/>
      <c r="AJ97" s="7"/>
      <c r="AK97" s="8"/>
      <c r="AL97" s="9"/>
      <c r="AM97" s="8"/>
      <c r="AN97" s="7">
        <f>ROUND(SUM(AN91:AN96),5)</f>
        <v>1328.58</v>
      </c>
      <c r="AO97" s="8"/>
      <c r="AP97" s="7"/>
      <c r="AQ97" s="8"/>
      <c r="AR97" s="7"/>
      <c r="AS97" s="8"/>
      <c r="AT97" s="9"/>
      <c r="AU97" s="8"/>
      <c r="AV97" s="7">
        <f>ROUND(SUM(AV91:AV96),5)</f>
        <v>192.86</v>
      </c>
      <c r="AW97" s="8"/>
      <c r="AX97" s="7">
        <v>150</v>
      </c>
      <c r="AY97" s="8"/>
      <c r="AZ97" s="7"/>
      <c r="BA97" s="8"/>
      <c r="BB97" s="9"/>
      <c r="BC97" s="8"/>
      <c r="BD97" s="7"/>
      <c r="BE97" s="8"/>
      <c r="BF97" s="7">
        <v>150</v>
      </c>
      <c r="BG97" s="8"/>
      <c r="BH97" s="7"/>
      <c r="BI97" s="8"/>
      <c r="BJ97" s="9"/>
      <c r="BK97" s="8"/>
      <c r="BL97" s="7"/>
      <c r="BM97" s="8"/>
      <c r="BN97" s="7">
        <v>150</v>
      </c>
      <c r="BO97" s="8"/>
      <c r="BP97" s="7"/>
      <c r="BQ97" s="8"/>
      <c r="BR97" s="9"/>
      <c r="BS97" s="8"/>
      <c r="BT97" s="7">
        <f>ROUND(SUM(BT91:BT96),5)</f>
        <v>2001.98</v>
      </c>
      <c r="BU97" s="8"/>
      <c r="BV97" s="7"/>
      <c r="BW97" s="8"/>
      <c r="BX97" s="7"/>
      <c r="BY97" s="8"/>
      <c r="BZ97" s="9"/>
      <c r="CA97" s="8"/>
      <c r="CB97" s="7"/>
      <c r="CC97" s="8"/>
      <c r="CD97" s="7"/>
      <c r="CE97" s="8"/>
      <c r="CF97" s="7"/>
      <c r="CG97" s="8"/>
      <c r="CH97" s="9"/>
      <c r="CI97" s="8"/>
      <c r="CJ97" s="7">
        <f>ROUND(H97+P97+X97+AF97+AN97+AV97+BD97+BL97+BT97+CB97,5)</f>
        <v>3692.54</v>
      </c>
      <c r="CK97" s="8"/>
      <c r="CL97" s="7">
        <f>CL92+CL93+CL94+CL95+CL96</f>
        <v>750</v>
      </c>
      <c r="CM97" s="8"/>
      <c r="CN97" s="7">
        <f>ROUND((CJ97-CL97),5)</f>
        <v>2942.54</v>
      </c>
      <c r="CO97" s="8"/>
      <c r="CP97" s="9">
        <f>ROUND(IF(CL97=0, IF(CJ97=0, 0, 1), CJ97/CL97),5)</f>
        <v>4.9233900000000004</v>
      </c>
      <c r="CQ97" s="76">
        <f>SUM(CQ92:CQ96)</f>
        <v>2500</v>
      </c>
    </row>
    <row r="98" spans="1:95" ht="25.95" customHeight="1" x14ac:dyDescent="0.3">
      <c r="A98" s="2"/>
      <c r="B98" s="2"/>
      <c r="C98" s="2"/>
      <c r="D98" s="2"/>
      <c r="E98" s="2" t="s">
        <v>113</v>
      </c>
      <c r="F98" s="2"/>
      <c r="G98" s="2"/>
      <c r="H98" s="7"/>
      <c r="I98" s="8"/>
      <c r="J98" s="7"/>
      <c r="K98" s="8"/>
      <c r="L98" s="7"/>
      <c r="M98" s="8"/>
      <c r="N98" s="9"/>
      <c r="O98" s="8"/>
      <c r="P98" s="7"/>
      <c r="Q98" s="8"/>
      <c r="R98" s="7"/>
      <c r="S98" s="8"/>
      <c r="T98" s="7"/>
      <c r="U98" s="8"/>
      <c r="V98" s="9"/>
      <c r="W98" s="8"/>
      <c r="X98" s="7"/>
      <c r="Y98" s="8"/>
      <c r="Z98" s="7"/>
      <c r="AA98" s="8"/>
      <c r="AB98" s="7"/>
      <c r="AC98" s="8"/>
      <c r="AD98" s="9"/>
      <c r="AE98" s="8"/>
      <c r="AF98" s="7"/>
      <c r="AG98" s="8"/>
      <c r="AH98" s="7"/>
      <c r="AI98" s="8"/>
      <c r="AJ98" s="7"/>
      <c r="AK98" s="8"/>
      <c r="AL98" s="9"/>
      <c r="AM98" s="8"/>
      <c r="AN98" s="7"/>
      <c r="AO98" s="8"/>
      <c r="AP98" s="7"/>
      <c r="AQ98" s="8"/>
      <c r="AR98" s="7"/>
      <c r="AS98" s="8"/>
      <c r="AT98" s="9"/>
      <c r="AU98" s="8"/>
      <c r="AV98" s="7"/>
      <c r="AW98" s="8"/>
      <c r="AX98" s="7"/>
      <c r="AY98" s="8"/>
      <c r="AZ98" s="7"/>
      <c r="BA98" s="8"/>
      <c r="BB98" s="9"/>
      <c r="BC98" s="8"/>
      <c r="BD98" s="7"/>
      <c r="BE98" s="8"/>
      <c r="BF98" s="7"/>
      <c r="BG98" s="8"/>
      <c r="BH98" s="7"/>
      <c r="BI98" s="8"/>
      <c r="BJ98" s="9"/>
      <c r="BK98" s="8"/>
      <c r="BL98" s="7">
        <v>200</v>
      </c>
      <c r="BM98" s="8"/>
      <c r="BN98" s="7"/>
      <c r="BO98" s="8"/>
      <c r="BP98" s="7"/>
      <c r="BQ98" s="8"/>
      <c r="BR98" s="9"/>
      <c r="BS98" s="8"/>
      <c r="BT98" s="7"/>
      <c r="BU98" s="8"/>
      <c r="BV98" s="7"/>
      <c r="BW98" s="8"/>
      <c r="BX98" s="7"/>
      <c r="BY98" s="8"/>
      <c r="BZ98" s="9"/>
      <c r="CA98" s="8"/>
      <c r="CB98" s="7"/>
      <c r="CC98" s="8"/>
      <c r="CD98" s="7"/>
      <c r="CE98" s="8"/>
      <c r="CF98" s="7"/>
      <c r="CG98" s="8"/>
      <c r="CH98" s="9"/>
      <c r="CI98" s="8"/>
      <c r="CJ98" s="7">
        <f>ROUND(H98+P98+X98+AF98+AN98+AV98+BD98+BL98+BT98+CB98,5)</f>
        <v>200</v>
      </c>
      <c r="CK98" s="8"/>
      <c r="CL98" s="7">
        <v>0</v>
      </c>
      <c r="CM98" s="8"/>
      <c r="CN98" s="7">
        <f>ROUND((CJ98-CL98),5)</f>
        <v>200</v>
      </c>
      <c r="CO98" s="8"/>
      <c r="CP98" s="9">
        <f>ROUND(IF(CL98=0, IF(CJ98=0, 0, 1), CJ98/CL98),5)</f>
        <v>1</v>
      </c>
      <c r="CQ98" s="76">
        <v>0</v>
      </c>
    </row>
    <row r="99" spans="1:95" hidden="1" x14ac:dyDescent="0.3">
      <c r="A99" s="2"/>
      <c r="B99" s="2"/>
      <c r="C99" s="2"/>
      <c r="D99" s="2"/>
      <c r="E99" s="2" t="s">
        <v>114</v>
      </c>
      <c r="F99" s="2"/>
      <c r="G99" s="2"/>
      <c r="H99" s="7"/>
      <c r="I99" s="8"/>
      <c r="J99" s="7"/>
      <c r="K99" s="8"/>
      <c r="L99" s="7"/>
      <c r="M99" s="8"/>
      <c r="N99" s="9"/>
      <c r="O99" s="8"/>
      <c r="P99" s="7"/>
      <c r="Q99" s="8"/>
      <c r="R99" s="7"/>
      <c r="S99" s="8"/>
      <c r="T99" s="7"/>
      <c r="U99" s="8"/>
      <c r="V99" s="9"/>
      <c r="W99" s="8"/>
      <c r="X99" s="7"/>
      <c r="Y99" s="8"/>
      <c r="Z99" s="7"/>
      <c r="AA99" s="8"/>
      <c r="AB99" s="7"/>
      <c r="AC99" s="8"/>
      <c r="AD99" s="9"/>
      <c r="AE99" s="8"/>
      <c r="AF99" s="7"/>
      <c r="AG99" s="8"/>
      <c r="AH99" s="7"/>
      <c r="AI99" s="8"/>
      <c r="AJ99" s="7"/>
      <c r="AK99" s="8"/>
      <c r="AL99" s="9"/>
      <c r="AM99" s="8"/>
      <c r="AN99" s="7"/>
      <c r="AO99" s="8"/>
      <c r="AP99" s="7"/>
      <c r="AQ99" s="8"/>
      <c r="AR99" s="7"/>
      <c r="AS99" s="8"/>
      <c r="AT99" s="9"/>
      <c r="AU99" s="8"/>
      <c r="AV99" s="7"/>
      <c r="AW99" s="8"/>
      <c r="AX99" s="7"/>
      <c r="AY99" s="8"/>
      <c r="AZ99" s="7"/>
      <c r="BA99" s="8"/>
      <c r="BB99" s="9"/>
      <c r="BC99" s="8"/>
      <c r="BD99" s="7"/>
      <c r="BE99" s="8"/>
      <c r="BF99" s="7"/>
      <c r="BG99" s="8"/>
      <c r="BH99" s="7"/>
      <c r="BI99" s="8"/>
      <c r="BJ99" s="9"/>
      <c r="BK99" s="8"/>
      <c r="BL99" s="7"/>
      <c r="BM99" s="8"/>
      <c r="BN99" s="7"/>
      <c r="BO99" s="8"/>
      <c r="BP99" s="7"/>
      <c r="BQ99" s="8"/>
      <c r="BR99" s="9"/>
      <c r="BS99" s="8"/>
      <c r="BT99" s="7"/>
      <c r="BU99" s="8"/>
      <c r="BV99" s="7"/>
      <c r="BW99" s="8"/>
      <c r="BX99" s="7"/>
      <c r="BY99" s="8"/>
      <c r="BZ99" s="9"/>
      <c r="CA99" s="8"/>
      <c r="CB99" s="7"/>
      <c r="CC99" s="8"/>
      <c r="CD99" s="7"/>
      <c r="CE99" s="8"/>
      <c r="CF99" s="7"/>
      <c r="CG99" s="8"/>
      <c r="CH99" s="9"/>
      <c r="CI99" s="8"/>
      <c r="CJ99" s="7"/>
      <c r="CK99" s="8"/>
      <c r="CL99" s="7"/>
      <c r="CM99" s="8"/>
      <c r="CN99" s="7"/>
      <c r="CO99" s="8"/>
      <c r="CP99" s="9"/>
      <c r="CQ99" s="76"/>
    </row>
    <row r="100" spans="1:95" x14ac:dyDescent="0.3">
      <c r="A100" s="2"/>
      <c r="B100" s="2"/>
      <c r="C100" s="2"/>
      <c r="D100" s="2"/>
      <c r="E100" s="2" t="s">
        <v>115</v>
      </c>
      <c r="F100" s="2"/>
      <c r="G100" s="2"/>
      <c r="H100" s="7"/>
      <c r="I100" s="8"/>
      <c r="J100" s="7"/>
      <c r="K100" s="8"/>
      <c r="L100" s="7"/>
      <c r="M100" s="8"/>
      <c r="N100" s="9"/>
      <c r="O100" s="8"/>
      <c r="P100" s="7"/>
      <c r="Q100" s="8"/>
      <c r="R100" s="7"/>
      <c r="S100" s="8"/>
      <c r="T100" s="7"/>
      <c r="U100" s="8"/>
      <c r="V100" s="9"/>
      <c r="W100" s="8"/>
      <c r="X100" s="7"/>
      <c r="Y100" s="8"/>
      <c r="Z100" s="7"/>
      <c r="AA100" s="8"/>
      <c r="AB100" s="7"/>
      <c r="AC100" s="8"/>
      <c r="AD100" s="9"/>
      <c r="AE100" s="8"/>
      <c r="AF100" s="7"/>
      <c r="AG100" s="8"/>
      <c r="AH100" s="7"/>
      <c r="AI100" s="8"/>
      <c r="AJ100" s="7"/>
      <c r="AK100" s="8"/>
      <c r="AL100" s="9"/>
      <c r="AM100" s="8"/>
      <c r="AN100" s="7"/>
      <c r="AO100" s="8"/>
      <c r="AP100" s="7"/>
      <c r="AQ100" s="8"/>
      <c r="AR100" s="7"/>
      <c r="AS100" s="8"/>
      <c r="AT100" s="9"/>
      <c r="AU100" s="8"/>
      <c r="AV100" s="7"/>
      <c r="AW100" s="8"/>
      <c r="AX100" s="7"/>
      <c r="AY100" s="8"/>
      <c r="AZ100" s="7"/>
      <c r="BA100" s="8"/>
      <c r="BB100" s="9"/>
      <c r="BC100" s="8"/>
      <c r="BD100" s="7"/>
      <c r="BE100" s="8"/>
      <c r="BF100" s="7"/>
      <c r="BG100" s="8"/>
      <c r="BH100" s="7"/>
      <c r="BI100" s="8"/>
      <c r="BJ100" s="9"/>
      <c r="BK100" s="8"/>
      <c r="BL100" s="7"/>
      <c r="BM100" s="8"/>
      <c r="BN100" s="7"/>
      <c r="BO100" s="8"/>
      <c r="BP100" s="7"/>
      <c r="BQ100" s="8"/>
      <c r="BR100" s="9"/>
      <c r="BS100" s="8"/>
      <c r="BT100" s="7"/>
      <c r="BU100" s="8"/>
      <c r="BV100" s="7"/>
      <c r="BW100" s="8"/>
      <c r="BX100" s="7"/>
      <c r="BY100" s="8"/>
      <c r="BZ100" s="9"/>
      <c r="CA100" s="8"/>
      <c r="CB100" s="7"/>
      <c r="CC100" s="8"/>
      <c r="CD100" s="7"/>
      <c r="CE100" s="8"/>
      <c r="CF100" s="7"/>
      <c r="CG100" s="8"/>
      <c r="CH100" s="9"/>
      <c r="CI100" s="8"/>
      <c r="CJ100" s="7"/>
      <c r="CK100" s="8"/>
      <c r="CL100" s="7"/>
      <c r="CM100" s="8"/>
      <c r="CN100" s="7"/>
      <c r="CO100" s="8"/>
      <c r="CP100" s="9"/>
      <c r="CQ100" s="76">
        <v>0</v>
      </c>
    </row>
    <row r="101" spans="1:95" x14ac:dyDescent="0.3">
      <c r="A101" s="2"/>
      <c r="B101" s="2"/>
      <c r="C101" s="2"/>
      <c r="D101" s="2"/>
      <c r="E101" s="2" t="s">
        <v>116</v>
      </c>
      <c r="F101" s="2"/>
      <c r="G101" s="2"/>
      <c r="H101" s="7"/>
      <c r="I101" s="8"/>
      <c r="J101" s="7"/>
      <c r="K101" s="8"/>
      <c r="L101" s="7"/>
      <c r="M101" s="8"/>
      <c r="N101" s="9"/>
      <c r="O101" s="8"/>
      <c r="P101" s="7"/>
      <c r="Q101" s="8"/>
      <c r="R101" s="7"/>
      <c r="S101" s="8"/>
      <c r="T101" s="7"/>
      <c r="U101" s="8"/>
      <c r="V101" s="9"/>
      <c r="W101" s="8"/>
      <c r="X101" s="7"/>
      <c r="Y101" s="8"/>
      <c r="Z101" s="7"/>
      <c r="AA101" s="8"/>
      <c r="AB101" s="7"/>
      <c r="AC101" s="8"/>
      <c r="AD101" s="9"/>
      <c r="AE101" s="8"/>
      <c r="AF101" s="7"/>
      <c r="AG101" s="8"/>
      <c r="AH101" s="7"/>
      <c r="AI101" s="8"/>
      <c r="AJ101" s="7"/>
      <c r="AK101" s="8"/>
      <c r="AL101" s="9"/>
      <c r="AM101" s="8"/>
      <c r="AN101" s="7"/>
      <c r="AO101" s="8"/>
      <c r="AP101" s="7"/>
      <c r="AQ101" s="8"/>
      <c r="AR101" s="7"/>
      <c r="AS101" s="8"/>
      <c r="AT101" s="9"/>
      <c r="AU101" s="8"/>
      <c r="AV101" s="7"/>
      <c r="AW101" s="8"/>
      <c r="AX101" s="7"/>
      <c r="AY101" s="8"/>
      <c r="AZ101" s="7"/>
      <c r="BA101" s="8"/>
      <c r="BB101" s="9"/>
      <c r="BC101" s="8"/>
      <c r="BD101" s="7"/>
      <c r="BE101" s="8"/>
      <c r="BF101" s="7"/>
      <c r="BG101" s="8"/>
      <c r="BH101" s="7"/>
      <c r="BI101" s="8"/>
      <c r="BJ101" s="9"/>
      <c r="BK101" s="8"/>
      <c r="BL101" s="7"/>
      <c r="BM101" s="8"/>
      <c r="BN101" s="7"/>
      <c r="BO101" s="8"/>
      <c r="BP101" s="7"/>
      <c r="BQ101" s="8"/>
      <c r="BR101" s="9"/>
      <c r="BS101" s="8"/>
      <c r="BT101" s="7"/>
      <c r="BU101" s="8"/>
      <c r="BV101" s="7"/>
      <c r="BW101" s="8"/>
      <c r="BX101" s="7"/>
      <c r="BY101" s="8"/>
      <c r="BZ101" s="9"/>
      <c r="CA101" s="8"/>
      <c r="CB101" s="7"/>
      <c r="CC101" s="8"/>
      <c r="CD101" s="7"/>
      <c r="CE101" s="8"/>
      <c r="CF101" s="7"/>
      <c r="CG101" s="8"/>
      <c r="CH101" s="9"/>
      <c r="CI101" s="8"/>
      <c r="CJ101" s="7"/>
      <c r="CK101" s="8"/>
      <c r="CL101" s="7"/>
      <c r="CM101" s="8"/>
      <c r="CN101" s="7"/>
      <c r="CO101" s="8"/>
      <c r="CP101" s="9"/>
      <c r="CQ101" s="76"/>
    </row>
    <row r="102" spans="1:95" x14ac:dyDescent="0.3">
      <c r="A102" s="2"/>
      <c r="B102" s="2"/>
      <c r="C102" s="2"/>
      <c r="D102" s="2"/>
      <c r="E102" s="2"/>
      <c r="F102" s="2" t="s">
        <v>117</v>
      </c>
      <c r="G102" s="2"/>
      <c r="H102" s="7">
        <v>500</v>
      </c>
      <c r="I102" s="8"/>
      <c r="J102" s="7">
        <v>850</v>
      </c>
      <c r="K102" s="8"/>
      <c r="L102" s="7">
        <f>ROUND((H102-J102),5)</f>
        <v>-350</v>
      </c>
      <c r="M102" s="8"/>
      <c r="N102" s="9">
        <f>ROUND(IF(J102=0, IF(H102=0, 0, 1), H102/J102),5)</f>
        <v>0.58823999999999999</v>
      </c>
      <c r="O102" s="8"/>
      <c r="P102" s="7"/>
      <c r="Q102" s="8"/>
      <c r="R102" s="7">
        <v>850</v>
      </c>
      <c r="S102" s="8"/>
      <c r="T102" s="7">
        <f>ROUND((P102-R102),5)</f>
        <v>-850</v>
      </c>
      <c r="U102" s="8"/>
      <c r="V102" s="9"/>
      <c r="W102" s="8"/>
      <c r="X102" s="7"/>
      <c r="Y102" s="8"/>
      <c r="Z102" s="7">
        <v>850</v>
      </c>
      <c r="AA102" s="8"/>
      <c r="AB102" s="7">
        <f>ROUND((X102-Z102),5)</f>
        <v>-850</v>
      </c>
      <c r="AC102" s="8"/>
      <c r="AD102" s="9"/>
      <c r="AE102" s="8"/>
      <c r="AF102" s="7"/>
      <c r="AG102" s="8"/>
      <c r="AH102" s="7">
        <v>850</v>
      </c>
      <c r="AI102" s="8"/>
      <c r="AJ102" s="7">
        <f>ROUND((AF102-AH102),5)</f>
        <v>-850</v>
      </c>
      <c r="AK102" s="8"/>
      <c r="AL102" s="9"/>
      <c r="AM102" s="8"/>
      <c r="AN102" s="7"/>
      <c r="AO102" s="8"/>
      <c r="AP102" s="7">
        <v>850</v>
      </c>
      <c r="AQ102" s="8"/>
      <c r="AR102" s="7">
        <f>ROUND((AN102-AP102),5)</f>
        <v>-850</v>
      </c>
      <c r="AS102" s="8"/>
      <c r="AT102" s="9"/>
      <c r="AU102" s="8"/>
      <c r="AV102" s="7"/>
      <c r="AW102" s="8"/>
      <c r="AX102" s="7">
        <v>850</v>
      </c>
      <c r="AY102" s="8"/>
      <c r="AZ102" s="7">
        <f>ROUND((AV102-AX102),5)</f>
        <v>-850</v>
      </c>
      <c r="BA102" s="8"/>
      <c r="BB102" s="9"/>
      <c r="BC102" s="8"/>
      <c r="BD102" s="7"/>
      <c r="BE102" s="8"/>
      <c r="BF102" s="7">
        <v>850</v>
      </c>
      <c r="BG102" s="8"/>
      <c r="BH102" s="7">
        <f>ROUND((BD102-BF102),5)</f>
        <v>-850</v>
      </c>
      <c r="BI102" s="8"/>
      <c r="BJ102" s="9"/>
      <c r="BK102" s="8"/>
      <c r="BL102" s="7"/>
      <c r="BM102" s="8"/>
      <c r="BN102" s="7">
        <v>850</v>
      </c>
      <c r="BO102" s="8"/>
      <c r="BP102" s="7">
        <f>ROUND((BL102-BN102),5)</f>
        <v>-850</v>
      </c>
      <c r="BQ102" s="8"/>
      <c r="BR102" s="9"/>
      <c r="BS102" s="8"/>
      <c r="BT102" s="7"/>
      <c r="BU102" s="8"/>
      <c r="BV102" s="7">
        <v>850</v>
      </c>
      <c r="BW102" s="8"/>
      <c r="BX102" s="7">
        <f>ROUND((BT102-BV102),5)</f>
        <v>-850</v>
      </c>
      <c r="BY102" s="8"/>
      <c r="BZ102" s="9"/>
      <c r="CA102" s="8"/>
      <c r="CB102" s="7"/>
      <c r="CC102" s="8"/>
      <c r="CD102" s="7">
        <v>219.35</v>
      </c>
      <c r="CE102" s="8"/>
      <c r="CF102" s="7">
        <f>ROUND((CB102-CD102),5)</f>
        <v>-219.35</v>
      </c>
      <c r="CG102" s="8"/>
      <c r="CH102" s="9"/>
      <c r="CI102" s="8"/>
      <c r="CJ102" s="7">
        <f>ROUND(H102+P102+X102+AF102+AN102+AV102+BD102+BL102+BT102+CB102,5)</f>
        <v>500</v>
      </c>
      <c r="CK102" s="8"/>
      <c r="CL102" s="37">
        <v>10200</v>
      </c>
      <c r="CM102" s="8"/>
      <c r="CN102" s="7">
        <f>ROUND((CJ102-CL102),5)</f>
        <v>-9700</v>
      </c>
      <c r="CO102" s="8"/>
      <c r="CP102" s="9">
        <f>ROUND(IF(CL102=0, IF(CJ102=0, 0, 1), CJ102/CL102),5)</f>
        <v>4.9020000000000001E-2</v>
      </c>
      <c r="CQ102" s="76">
        <v>0</v>
      </c>
    </row>
    <row r="103" spans="1:95" x14ac:dyDescent="0.3">
      <c r="A103" s="2"/>
      <c r="B103" s="2"/>
      <c r="C103" s="2"/>
      <c r="D103" s="2"/>
      <c r="E103" s="2"/>
      <c r="F103" s="2" t="s">
        <v>118</v>
      </c>
      <c r="G103" s="2"/>
      <c r="H103" s="7"/>
      <c r="I103" s="8"/>
      <c r="J103" s="7">
        <v>500</v>
      </c>
      <c r="K103" s="8"/>
      <c r="L103" s="7">
        <f>ROUND((H103-J103),5)</f>
        <v>-500</v>
      </c>
      <c r="M103" s="8"/>
      <c r="N103" s="9"/>
      <c r="O103" s="8"/>
      <c r="P103" s="7"/>
      <c r="Q103" s="8"/>
      <c r="R103" s="7">
        <v>500</v>
      </c>
      <c r="S103" s="8"/>
      <c r="T103" s="7">
        <f>ROUND((P103-R103),5)</f>
        <v>-500</v>
      </c>
      <c r="U103" s="8"/>
      <c r="V103" s="9"/>
      <c r="W103" s="8"/>
      <c r="X103" s="7"/>
      <c r="Y103" s="8"/>
      <c r="Z103" s="7">
        <v>1550</v>
      </c>
      <c r="AA103" s="8"/>
      <c r="AB103" s="7">
        <f>ROUND((X103-Z103),5)</f>
        <v>-1550</v>
      </c>
      <c r="AC103" s="8"/>
      <c r="AD103" s="9"/>
      <c r="AE103" s="8"/>
      <c r="AF103" s="7"/>
      <c r="AG103" s="8"/>
      <c r="AH103" s="7">
        <v>800</v>
      </c>
      <c r="AI103" s="8"/>
      <c r="AJ103" s="7">
        <f>ROUND((AF103-AH103),5)</f>
        <v>-800</v>
      </c>
      <c r="AK103" s="8"/>
      <c r="AL103" s="9"/>
      <c r="AM103" s="8"/>
      <c r="AN103" s="7"/>
      <c r="AO103" s="8"/>
      <c r="AP103" s="7">
        <v>800</v>
      </c>
      <c r="AQ103" s="8"/>
      <c r="AR103" s="7">
        <f>ROUND((AN103-AP103),5)</f>
        <v>-800</v>
      </c>
      <c r="AS103" s="8"/>
      <c r="AT103" s="9"/>
      <c r="AU103" s="8"/>
      <c r="AV103" s="7"/>
      <c r="AW103" s="8"/>
      <c r="AX103" s="7">
        <v>250</v>
      </c>
      <c r="AY103" s="8"/>
      <c r="AZ103" s="7">
        <f>ROUND((AV103-AX103),5)</f>
        <v>-250</v>
      </c>
      <c r="BA103" s="8"/>
      <c r="BB103" s="9"/>
      <c r="BC103" s="8"/>
      <c r="BD103" s="7"/>
      <c r="BE103" s="8"/>
      <c r="BF103" s="7">
        <v>3100</v>
      </c>
      <c r="BG103" s="8"/>
      <c r="BH103" s="7">
        <f>ROUND((BD103-BF103),5)</f>
        <v>-3100</v>
      </c>
      <c r="BI103" s="8"/>
      <c r="BJ103" s="9"/>
      <c r="BK103" s="8"/>
      <c r="BL103" s="7"/>
      <c r="BM103" s="8"/>
      <c r="BN103" s="7">
        <v>2500</v>
      </c>
      <c r="BO103" s="8"/>
      <c r="BP103" s="7">
        <f>ROUND((BL103-BN103),5)</f>
        <v>-2500</v>
      </c>
      <c r="BQ103" s="8"/>
      <c r="BR103" s="9"/>
      <c r="BS103" s="8"/>
      <c r="BT103" s="7"/>
      <c r="BU103" s="8"/>
      <c r="BV103" s="7">
        <v>700</v>
      </c>
      <c r="BW103" s="8"/>
      <c r="BX103" s="7">
        <f>ROUND((BT103-BV103),5)</f>
        <v>-700</v>
      </c>
      <c r="BY103" s="8"/>
      <c r="BZ103" s="9"/>
      <c r="CA103" s="8"/>
      <c r="CB103" s="7"/>
      <c r="CC103" s="8"/>
      <c r="CD103" s="7">
        <v>129.03</v>
      </c>
      <c r="CE103" s="8"/>
      <c r="CF103" s="7">
        <f>ROUND((CB103-CD103),5)</f>
        <v>-129.03</v>
      </c>
      <c r="CG103" s="8"/>
      <c r="CH103" s="9"/>
      <c r="CI103" s="8"/>
      <c r="CJ103" s="7"/>
      <c r="CK103" s="8"/>
      <c r="CL103" s="37">
        <v>11500</v>
      </c>
      <c r="CM103" s="8"/>
      <c r="CN103" s="7">
        <f>ROUND((CJ103-CL103),5)</f>
        <v>-11500</v>
      </c>
      <c r="CO103" s="8"/>
      <c r="CP103" s="9"/>
      <c r="CQ103" s="76">
        <v>0</v>
      </c>
    </row>
    <row r="104" spans="1:95" ht="15" thickBot="1" x14ac:dyDescent="0.35">
      <c r="A104" s="2"/>
      <c r="B104" s="2"/>
      <c r="C104" s="2"/>
      <c r="D104" s="2"/>
      <c r="E104" s="2"/>
      <c r="F104" s="2" t="s">
        <v>120</v>
      </c>
      <c r="G104" s="2"/>
      <c r="H104" s="10"/>
      <c r="I104" s="8"/>
      <c r="J104" s="10"/>
      <c r="K104" s="8"/>
      <c r="L104" s="10"/>
      <c r="M104" s="8"/>
      <c r="N104" s="11"/>
      <c r="O104" s="8"/>
      <c r="P104" s="10"/>
      <c r="Q104" s="8"/>
      <c r="R104" s="10"/>
      <c r="S104" s="8"/>
      <c r="T104" s="10"/>
      <c r="U104" s="8"/>
      <c r="V104" s="11"/>
      <c r="W104" s="8"/>
      <c r="X104" s="10"/>
      <c r="Y104" s="8"/>
      <c r="Z104" s="10"/>
      <c r="AA104" s="8"/>
      <c r="AB104" s="10"/>
      <c r="AC104" s="8"/>
      <c r="AD104" s="11"/>
      <c r="AE104" s="8"/>
      <c r="AF104" s="10"/>
      <c r="AG104" s="8"/>
      <c r="AH104" s="10"/>
      <c r="AI104" s="8"/>
      <c r="AJ104" s="10"/>
      <c r="AK104" s="8"/>
      <c r="AL104" s="11"/>
      <c r="AM104" s="8"/>
      <c r="AN104" s="10"/>
      <c r="AO104" s="8"/>
      <c r="AP104" s="10"/>
      <c r="AQ104" s="8"/>
      <c r="AR104" s="10"/>
      <c r="AS104" s="8"/>
      <c r="AT104" s="11"/>
      <c r="AU104" s="8"/>
      <c r="AV104" s="10"/>
      <c r="AW104" s="8"/>
      <c r="AX104" s="10"/>
      <c r="AY104" s="8"/>
      <c r="AZ104" s="10"/>
      <c r="BA104" s="8"/>
      <c r="BB104" s="11"/>
      <c r="BC104" s="8"/>
      <c r="BD104" s="10"/>
      <c r="BE104" s="8"/>
      <c r="BF104" s="10"/>
      <c r="BG104" s="8"/>
      <c r="BH104" s="10"/>
      <c r="BI104" s="8"/>
      <c r="BJ104" s="11"/>
      <c r="BK104" s="8"/>
      <c r="BL104" s="10"/>
      <c r="BM104" s="8"/>
      <c r="BN104" s="10"/>
      <c r="BO104" s="8"/>
      <c r="BP104" s="10"/>
      <c r="BQ104" s="8"/>
      <c r="BR104" s="11"/>
      <c r="BS104" s="8"/>
      <c r="BT104" s="10"/>
      <c r="BU104" s="8"/>
      <c r="BV104" s="10"/>
      <c r="BW104" s="8"/>
      <c r="BX104" s="10"/>
      <c r="BY104" s="8"/>
      <c r="BZ104" s="11"/>
      <c r="CA104" s="8"/>
      <c r="CB104" s="10"/>
      <c r="CC104" s="8"/>
      <c r="CD104" s="10"/>
      <c r="CE104" s="8"/>
      <c r="CF104" s="10"/>
      <c r="CG104" s="8"/>
      <c r="CH104" s="11"/>
      <c r="CI104" s="8"/>
      <c r="CJ104" s="10"/>
      <c r="CK104" s="8"/>
      <c r="CL104" s="10"/>
      <c r="CM104" s="8"/>
      <c r="CN104" s="10"/>
      <c r="CO104" s="8"/>
      <c r="CP104" s="11"/>
      <c r="CQ104" s="88">
        <v>0</v>
      </c>
    </row>
    <row r="105" spans="1:95" x14ac:dyDescent="0.3">
      <c r="A105" s="2"/>
      <c r="B105" s="2"/>
      <c r="C105" s="2"/>
      <c r="D105" s="2"/>
      <c r="E105" s="2" t="s">
        <v>121</v>
      </c>
      <c r="F105" s="2"/>
      <c r="G105" s="2"/>
      <c r="H105" s="7">
        <f>ROUND(SUM(H101:H104),5)</f>
        <v>500</v>
      </c>
      <c r="I105" s="8"/>
      <c r="J105" s="7">
        <f>ROUND(SUM(J101:J104),5)</f>
        <v>1350</v>
      </c>
      <c r="K105" s="8"/>
      <c r="L105" s="7">
        <f>ROUND((H105-J105),5)</f>
        <v>-850</v>
      </c>
      <c r="M105" s="8"/>
      <c r="N105" s="9">
        <f>ROUND(IF(J105=0, IF(H105=0, 0, 1), H105/J105),5)</f>
        <v>0.37036999999999998</v>
      </c>
      <c r="O105" s="8"/>
      <c r="P105" s="7"/>
      <c r="Q105" s="8"/>
      <c r="R105" s="7">
        <f>ROUND(SUM(R101:R104),5)</f>
        <v>1350</v>
      </c>
      <c r="S105" s="8"/>
      <c r="T105" s="7">
        <f>ROUND((P105-R105),5)</f>
        <v>-1350</v>
      </c>
      <c r="U105" s="8"/>
      <c r="V105" s="9"/>
      <c r="W105" s="8"/>
      <c r="X105" s="7"/>
      <c r="Y105" s="8"/>
      <c r="Z105" s="7">
        <f>ROUND(SUM(Z101:Z104),5)</f>
        <v>2400</v>
      </c>
      <c r="AA105" s="8"/>
      <c r="AB105" s="7">
        <f>ROUND((X105-Z105),5)</f>
        <v>-2400</v>
      </c>
      <c r="AC105" s="8"/>
      <c r="AD105" s="9"/>
      <c r="AE105" s="8"/>
      <c r="AF105" s="7"/>
      <c r="AG105" s="8"/>
      <c r="AH105" s="7">
        <f>ROUND(SUM(AH101:AH104),5)</f>
        <v>1650</v>
      </c>
      <c r="AI105" s="8"/>
      <c r="AJ105" s="7">
        <f>ROUND((AF105-AH105),5)</f>
        <v>-1650</v>
      </c>
      <c r="AK105" s="8"/>
      <c r="AL105" s="9"/>
      <c r="AM105" s="8"/>
      <c r="AN105" s="7"/>
      <c r="AO105" s="8"/>
      <c r="AP105" s="7">
        <f>ROUND(SUM(AP101:AP104),5)</f>
        <v>1650</v>
      </c>
      <c r="AQ105" s="8"/>
      <c r="AR105" s="7">
        <f>ROUND((AN105-AP105),5)</f>
        <v>-1650</v>
      </c>
      <c r="AS105" s="8"/>
      <c r="AT105" s="9"/>
      <c r="AU105" s="8"/>
      <c r="AV105" s="7"/>
      <c r="AW105" s="8"/>
      <c r="AX105" s="7">
        <f>ROUND(SUM(AX101:AX104),5)</f>
        <v>1100</v>
      </c>
      <c r="AY105" s="8"/>
      <c r="AZ105" s="7">
        <f>ROUND((AV105-AX105),5)</f>
        <v>-1100</v>
      </c>
      <c r="BA105" s="8"/>
      <c r="BB105" s="9"/>
      <c r="BC105" s="8"/>
      <c r="BD105" s="7"/>
      <c r="BE105" s="8"/>
      <c r="BF105" s="7">
        <f>ROUND(SUM(BF101:BF104),5)</f>
        <v>3950</v>
      </c>
      <c r="BG105" s="8"/>
      <c r="BH105" s="7">
        <f>ROUND((BD105-BF105),5)</f>
        <v>-3950</v>
      </c>
      <c r="BI105" s="8"/>
      <c r="BJ105" s="9"/>
      <c r="BK105" s="8"/>
      <c r="BL105" s="7"/>
      <c r="BM105" s="8"/>
      <c r="BN105" s="7">
        <f>ROUND(SUM(BN101:BN104),5)</f>
        <v>3350</v>
      </c>
      <c r="BO105" s="8"/>
      <c r="BP105" s="7">
        <f>ROUND((BL105-BN105),5)</f>
        <v>-3350</v>
      </c>
      <c r="BQ105" s="8"/>
      <c r="BR105" s="9"/>
      <c r="BS105" s="8"/>
      <c r="BT105" s="7"/>
      <c r="BU105" s="8"/>
      <c r="BV105" s="7">
        <f>ROUND(SUM(BV101:BV104),5)</f>
        <v>1550</v>
      </c>
      <c r="BW105" s="8"/>
      <c r="BX105" s="7">
        <f>ROUND((BT105-BV105),5)</f>
        <v>-1550</v>
      </c>
      <c r="BY105" s="8"/>
      <c r="BZ105" s="9"/>
      <c r="CA105" s="8"/>
      <c r="CB105" s="7"/>
      <c r="CC105" s="8"/>
      <c r="CD105" s="7">
        <f>ROUND(SUM(CD101:CD104),5)</f>
        <v>348.38</v>
      </c>
      <c r="CE105" s="8"/>
      <c r="CF105" s="7">
        <f>ROUND((CB105-CD105),5)</f>
        <v>-348.38</v>
      </c>
      <c r="CG105" s="8"/>
      <c r="CH105" s="9"/>
      <c r="CI105" s="8"/>
      <c r="CJ105" s="7">
        <f>ROUND(H105+P105+X105+AF105+AN105+AV105+BD105+BL105+BT105+CB105,5)</f>
        <v>500</v>
      </c>
      <c r="CK105" s="8"/>
      <c r="CL105" s="7">
        <f>SUM(CL102:CL104)</f>
        <v>21700</v>
      </c>
      <c r="CM105" s="8"/>
      <c r="CN105" s="7">
        <f>ROUND((CJ105-CL105),5)</f>
        <v>-21200</v>
      </c>
      <c r="CO105" s="8"/>
      <c r="CP105" s="9">
        <f>ROUND(IF(CL105=0, IF(CJ105=0, 0, 1), CJ105/CL105),5)</f>
        <v>2.3040000000000001E-2</v>
      </c>
      <c r="CQ105" s="76">
        <f>CQ102+CQ103+CQ104</f>
        <v>0</v>
      </c>
    </row>
    <row r="106" spans="1:95" ht="28.8" hidden="1" customHeight="1" x14ac:dyDescent="0.3">
      <c r="A106" s="2"/>
      <c r="B106" s="2"/>
      <c r="C106" s="2"/>
      <c r="D106" s="2"/>
      <c r="E106" s="2" t="s">
        <v>123</v>
      </c>
      <c r="F106" s="2"/>
      <c r="G106" s="2"/>
      <c r="H106" s="7"/>
      <c r="I106" s="8"/>
      <c r="J106" s="7"/>
      <c r="K106" s="8"/>
      <c r="L106" s="7"/>
      <c r="M106" s="8"/>
      <c r="N106" s="9"/>
      <c r="O106" s="8"/>
      <c r="P106" s="7"/>
      <c r="Q106" s="8"/>
      <c r="R106" s="7"/>
      <c r="S106" s="8"/>
      <c r="T106" s="7"/>
      <c r="U106" s="8"/>
      <c r="V106" s="9"/>
      <c r="W106" s="8"/>
      <c r="X106" s="7"/>
      <c r="Y106" s="8"/>
      <c r="Z106" s="7"/>
      <c r="AA106" s="8"/>
      <c r="AB106" s="7"/>
      <c r="AC106" s="8"/>
      <c r="AD106" s="9"/>
      <c r="AE106" s="8"/>
      <c r="AF106" s="7"/>
      <c r="AG106" s="8"/>
      <c r="AH106" s="7"/>
      <c r="AI106" s="8"/>
      <c r="AJ106" s="7"/>
      <c r="AK106" s="8"/>
      <c r="AL106" s="9"/>
      <c r="AM106" s="8"/>
      <c r="AN106" s="7"/>
      <c r="AO106" s="8"/>
      <c r="AP106" s="7"/>
      <c r="AQ106" s="8"/>
      <c r="AR106" s="7"/>
      <c r="AS106" s="8"/>
      <c r="AT106" s="9"/>
      <c r="AU106" s="8"/>
      <c r="AV106" s="7"/>
      <c r="AW106" s="8"/>
      <c r="AX106" s="7"/>
      <c r="AY106" s="8"/>
      <c r="AZ106" s="7"/>
      <c r="BA106" s="8"/>
      <c r="BB106" s="9"/>
      <c r="BC106" s="8"/>
      <c r="BD106" s="7"/>
      <c r="BE106" s="8"/>
      <c r="BF106" s="7"/>
      <c r="BG106" s="8"/>
      <c r="BH106" s="7"/>
      <c r="BI106" s="8"/>
      <c r="BJ106" s="9"/>
      <c r="BK106" s="8"/>
      <c r="BL106" s="7"/>
      <c r="BM106" s="8"/>
      <c r="BN106" s="7"/>
      <c r="BO106" s="8"/>
      <c r="BP106" s="7"/>
      <c r="BQ106" s="8"/>
      <c r="BR106" s="9"/>
      <c r="BS106" s="8"/>
      <c r="BT106" s="7"/>
      <c r="BU106" s="8"/>
      <c r="BV106" s="7"/>
      <c r="BW106" s="8"/>
      <c r="BX106" s="7"/>
      <c r="BY106" s="8"/>
      <c r="BZ106" s="9"/>
      <c r="CA106" s="8"/>
      <c r="CB106" s="7"/>
      <c r="CC106" s="8"/>
      <c r="CD106" s="7"/>
      <c r="CE106" s="8"/>
      <c r="CF106" s="7"/>
      <c r="CG106" s="8"/>
      <c r="CH106" s="9"/>
      <c r="CI106" s="8"/>
      <c r="CJ106" s="7"/>
      <c r="CK106" s="8"/>
      <c r="CL106" s="7"/>
      <c r="CM106" s="8"/>
      <c r="CN106" s="7"/>
      <c r="CO106" s="8"/>
      <c r="CP106" s="9"/>
      <c r="CQ106" s="76"/>
    </row>
    <row r="107" spans="1:95" hidden="1" x14ac:dyDescent="0.3">
      <c r="A107" s="2"/>
      <c r="B107" s="2"/>
      <c r="C107" s="2"/>
      <c r="D107" s="2"/>
      <c r="E107" s="2"/>
      <c r="F107" s="2" t="s">
        <v>125</v>
      </c>
      <c r="G107" s="2"/>
      <c r="H107" s="7"/>
      <c r="I107" s="8"/>
      <c r="J107" s="7"/>
      <c r="K107" s="8"/>
      <c r="L107" s="7"/>
      <c r="M107" s="8"/>
      <c r="N107" s="9"/>
      <c r="O107" s="8"/>
      <c r="P107" s="7"/>
      <c r="Q107" s="8"/>
      <c r="R107" s="7"/>
      <c r="S107" s="8"/>
      <c r="T107" s="7"/>
      <c r="U107" s="8"/>
      <c r="V107" s="9"/>
      <c r="W107" s="8"/>
      <c r="X107" s="7"/>
      <c r="Y107" s="8"/>
      <c r="Z107" s="7"/>
      <c r="AA107" s="8"/>
      <c r="AB107" s="7"/>
      <c r="AC107" s="8"/>
      <c r="AD107" s="9"/>
      <c r="AE107" s="8"/>
      <c r="AF107" s="7"/>
      <c r="AG107" s="8"/>
      <c r="AH107" s="7"/>
      <c r="AI107" s="8"/>
      <c r="AJ107" s="7"/>
      <c r="AK107" s="8"/>
      <c r="AL107" s="9"/>
      <c r="AM107" s="8"/>
      <c r="AN107" s="7"/>
      <c r="AO107" s="8"/>
      <c r="AP107" s="7"/>
      <c r="AQ107" s="8"/>
      <c r="AR107" s="7"/>
      <c r="AS107" s="8"/>
      <c r="AT107" s="9"/>
      <c r="AU107" s="8"/>
      <c r="AV107" s="7"/>
      <c r="AW107" s="8"/>
      <c r="AX107" s="7"/>
      <c r="AY107" s="8"/>
      <c r="AZ107" s="7"/>
      <c r="BA107" s="8"/>
      <c r="BB107" s="9"/>
      <c r="BC107" s="8"/>
      <c r="BD107" s="7"/>
      <c r="BE107" s="8"/>
      <c r="BF107" s="7"/>
      <c r="BG107" s="8"/>
      <c r="BH107" s="7"/>
      <c r="BI107" s="8"/>
      <c r="BJ107" s="9"/>
      <c r="BK107" s="8"/>
      <c r="BL107" s="7"/>
      <c r="BM107" s="8"/>
      <c r="BN107" s="7"/>
      <c r="BO107" s="8"/>
      <c r="BP107" s="7"/>
      <c r="BQ107" s="8"/>
      <c r="BR107" s="9"/>
      <c r="BS107" s="8"/>
      <c r="BT107" s="7"/>
      <c r="BU107" s="8"/>
      <c r="BV107" s="7"/>
      <c r="BW107" s="8"/>
      <c r="BX107" s="7"/>
      <c r="BY107" s="8"/>
      <c r="BZ107" s="9"/>
      <c r="CA107" s="8"/>
      <c r="CB107" s="7"/>
      <c r="CC107" s="8"/>
      <c r="CD107" s="7"/>
      <c r="CE107" s="8"/>
      <c r="CF107" s="7"/>
      <c r="CG107" s="8"/>
      <c r="CH107" s="9"/>
      <c r="CI107" s="8"/>
      <c r="CJ107" s="7"/>
      <c r="CK107" s="8"/>
      <c r="CL107" s="7"/>
      <c r="CM107" s="8"/>
      <c r="CN107" s="7"/>
      <c r="CO107" s="8"/>
      <c r="CP107" s="9"/>
      <c r="CQ107" s="76"/>
    </row>
    <row r="108" spans="1:95" hidden="1" x14ac:dyDescent="0.3">
      <c r="A108" s="2"/>
      <c r="B108" s="2"/>
      <c r="C108" s="2"/>
      <c r="D108" s="2"/>
      <c r="E108" s="2"/>
      <c r="F108" s="2" t="s">
        <v>126</v>
      </c>
      <c r="G108" s="2"/>
      <c r="H108" s="7"/>
      <c r="I108" s="8"/>
      <c r="J108" s="7"/>
      <c r="K108" s="8"/>
      <c r="L108" s="7"/>
      <c r="M108" s="8"/>
      <c r="N108" s="9"/>
      <c r="O108" s="8"/>
      <c r="P108" s="7"/>
      <c r="Q108" s="8"/>
      <c r="R108" s="7"/>
      <c r="S108" s="8"/>
      <c r="T108" s="7"/>
      <c r="U108" s="8"/>
      <c r="V108" s="9"/>
      <c r="W108" s="8"/>
      <c r="X108" s="7"/>
      <c r="Y108" s="8"/>
      <c r="Z108" s="7"/>
      <c r="AA108" s="8"/>
      <c r="AB108" s="7"/>
      <c r="AC108" s="8"/>
      <c r="AD108" s="9"/>
      <c r="AE108" s="8"/>
      <c r="AF108" s="7"/>
      <c r="AG108" s="8"/>
      <c r="AH108" s="7"/>
      <c r="AI108" s="8"/>
      <c r="AJ108" s="7"/>
      <c r="AK108" s="8"/>
      <c r="AL108" s="9"/>
      <c r="AM108" s="8"/>
      <c r="AN108" s="7"/>
      <c r="AO108" s="8"/>
      <c r="AP108" s="7"/>
      <c r="AQ108" s="8"/>
      <c r="AR108" s="7"/>
      <c r="AS108" s="8"/>
      <c r="AT108" s="9"/>
      <c r="AU108" s="8"/>
      <c r="AV108" s="7"/>
      <c r="AW108" s="8"/>
      <c r="AX108" s="7"/>
      <c r="AY108" s="8"/>
      <c r="AZ108" s="7"/>
      <c r="BA108" s="8"/>
      <c r="BB108" s="9"/>
      <c r="BC108" s="8"/>
      <c r="BD108" s="7"/>
      <c r="BE108" s="8"/>
      <c r="BF108" s="7"/>
      <c r="BG108" s="8"/>
      <c r="BH108" s="7"/>
      <c r="BI108" s="8"/>
      <c r="BJ108" s="9"/>
      <c r="BK108" s="8"/>
      <c r="BL108" s="7"/>
      <c r="BM108" s="8"/>
      <c r="BN108" s="7"/>
      <c r="BO108" s="8"/>
      <c r="BP108" s="7"/>
      <c r="BQ108" s="8"/>
      <c r="BR108" s="9"/>
      <c r="BS108" s="8"/>
      <c r="BT108" s="7">
        <v>178.8</v>
      </c>
      <c r="BU108" s="8"/>
      <c r="BV108" s="7"/>
      <c r="BW108" s="8"/>
      <c r="BX108" s="7">
        <f>ROUND((BT108-BV108),5)</f>
        <v>178.8</v>
      </c>
      <c r="BY108" s="8"/>
      <c r="BZ108" s="9">
        <f>ROUND(IF(BV108=0, IF(BT108=0, 0, 1), BT108/BV108),5)</f>
        <v>1</v>
      </c>
      <c r="CA108" s="8"/>
      <c r="CB108" s="7"/>
      <c r="CC108" s="8"/>
      <c r="CD108" s="7"/>
      <c r="CE108" s="8"/>
      <c r="CF108" s="7"/>
      <c r="CG108" s="8"/>
      <c r="CH108" s="9"/>
      <c r="CI108" s="8"/>
      <c r="CJ108" s="7">
        <v>0</v>
      </c>
      <c r="CK108" s="8"/>
      <c r="CL108" s="7">
        <v>0</v>
      </c>
      <c r="CM108" s="8"/>
      <c r="CN108" s="7">
        <f>ROUND((CJ108-CL108),5)</f>
        <v>0</v>
      </c>
      <c r="CO108" s="8"/>
      <c r="CP108" s="9">
        <f>ROUND(IF(CL108=0, IF(CJ108=0, 0, 1), CJ108/CL108),5)</f>
        <v>0</v>
      </c>
      <c r="CQ108" s="76">
        <v>0</v>
      </c>
    </row>
    <row r="109" spans="1:95" hidden="1" x14ac:dyDescent="0.3">
      <c r="A109" s="2"/>
      <c r="B109" s="2"/>
      <c r="C109" s="2"/>
      <c r="D109" s="2"/>
      <c r="E109" s="2"/>
      <c r="F109" s="2" t="s">
        <v>127</v>
      </c>
      <c r="G109" s="2"/>
      <c r="H109" s="7"/>
      <c r="I109" s="8"/>
      <c r="J109" s="7"/>
      <c r="K109" s="8"/>
      <c r="L109" s="7"/>
      <c r="M109" s="8"/>
      <c r="N109" s="9"/>
      <c r="O109" s="8"/>
      <c r="P109" s="7"/>
      <c r="Q109" s="8"/>
      <c r="R109" s="7"/>
      <c r="S109" s="8"/>
      <c r="T109" s="7"/>
      <c r="U109" s="8"/>
      <c r="V109" s="9"/>
      <c r="W109" s="8"/>
      <c r="X109" s="7"/>
      <c r="Y109" s="8"/>
      <c r="Z109" s="7"/>
      <c r="AA109" s="8"/>
      <c r="AB109" s="7"/>
      <c r="AC109" s="8"/>
      <c r="AD109" s="9"/>
      <c r="AE109" s="8"/>
      <c r="AF109" s="7"/>
      <c r="AG109" s="8"/>
      <c r="AH109" s="7"/>
      <c r="AI109" s="8"/>
      <c r="AJ109" s="7"/>
      <c r="AK109" s="8"/>
      <c r="AL109" s="9"/>
      <c r="AM109" s="8"/>
      <c r="AN109" s="7"/>
      <c r="AO109" s="8"/>
      <c r="AP109" s="7"/>
      <c r="AQ109" s="8"/>
      <c r="AR109" s="7"/>
      <c r="AS109" s="8"/>
      <c r="AT109" s="9"/>
      <c r="AU109" s="8"/>
      <c r="AV109" s="7"/>
      <c r="AW109" s="8"/>
      <c r="AX109" s="7"/>
      <c r="AY109" s="8"/>
      <c r="AZ109" s="7"/>
      <c r="BA109" s="8"/>
      <c r="BB109" s="9"/>
      <c r="BC109" s="8"/>
      <c r="BD109" s="7"/>
      <c r="BE109" s="8"/>
      <c r="BF109" s="7"/>
      <c r="BG109" s="8"/>
      <c r="BH109" s="7"/>
      <c r="BI109" s="8"/>
      <c r="BJ109" s="9"/>
      <c r="BK109" s="8"/>
      <c r="BL109" s="7"/>
      <c r="BM109" s="8"/>
      <c r="BN109" s="7"/>
      <c r="BO109" s="8"/>
      <c r="BP109" s="7"/>
      <c r="BQ109" s="8"/>
      <c r="BR109" s="9"/>
      <c r="BS109" s="8"/>
      <c r="BT109" s="7"/>
      <c r="BU109" s="8"/>
      <c r="BV109" s="7"/>
      <c r="BW109" s="8"/>
      <c r="BX109" s="7"/>
      <c r="BY109" s="8"/>
      <c r="BZ109" s="9"/>
      <c r="CA109" s="8"/>
      <c r="CB109" s="7"/>
      <c r="CC109" s="8"/>
      <c r="CD109" s="7"/>
      <c r="CE109" s="8"/>
      <c r="CF109" s="7"/>
      <c r="CG109" s="8"/>
      <c r="CH109" s="9"/>
      <c r="CI109" s="8"/>
      <c r="CJ109" s="7"/>
      <c r="CK109" s="8"/>
      <c r="CL109" s="7"/>
      <c r="CM109" s="8"/>
      <c r="CN109" s="7"/>
      <c r="CO109" s="8"/>
      <c r="CP109" s="9"/>
      <c r="CQ109" s="76"/>
    </row>
    <row r="110" spans="1:95" hidden="1" x14ac:dyDescent="0.3">
      <c r="A110" s="2"/>
      <c r="B110" s="2"/>
      <c r="C110" s="2"/>
      <c r="D110" s="2"/>
      <c r="E110" s="2"/>
      <c r="F110" s="2" t="s">
        <v>128</v>
      </c>
      <c r="G110" s="2"/>
      <c r="H110" s="7"/>
      <c r="I110" s="8"/>
      <c r="J110" s="7"/>
      <c r="K110" s="8"/>
      <c r="L110" s="7"/>
      <c r="M110" s="8"/>
      <c r="N110" s="9"/>
      <c r="O110" s="8"/>
      <c r="P110" s="7"/>
      <c r="Q110" s="8"/>
      <c r="R110" s="7"/>
      <c r="S110" s="8"/>
      <c r="T110" s="7"/>
      <c r="U110" s="8"/>
      <c r="V110" s="9"/>
      <c r="W110" s="8"/>
      <c r="X110" s="7"/>
      <c r="Y110" s="8"/>
      <c r="Z110" s="7"/>
      <c r="AA110" s="8"/>
      <c r="AB110" s="7"/>
      <c r="AC110" s="8"/>
      <c r="AD110" s="9"/>
      <c r="AE110" s="8"/>
      <c r="AF110" s="7"/>
      <c r="AG110" s="8"/>
      <c r="AH110" s="7"/>
      <c r="AI110" s="8"/>
      <c r="AJ110" s="7"/>
      <c r="AK110" s="8"/>
      <c r="AL110" s="9"/>
      <c r="AM110" s="8"/>
      <c r="AN110" s="7"/>
      <c r="AO110" s="8"/>
      <c r="AP110" s="7"/>
      <c r="AQ110" s="8"/>
      <c r="AR110" s="7"/>
      <c r="AS110" s="8"/>
      <c r="AT110" s="9"/>
      <c r="AU110" s="8"/>
      <c r="AV110" s="7"/>
      <c r="AW110" s="8"/>
      <c r="AX110" s="7"/>
      <c r="AY110" s="8"/>
      <c r="AZ110" s="7"/>
      <c r="BA110" s="8"/>
      <c r="BB110" s="9"/>
      <c r="BC110" s="8"/>
      <c r="BD110" s="7"/>
      <c r="BE110" s="8"/>
      <c r="BF110" s="7"/>
      <c r="BG110" s="8"/>
      <c r="BH110" s="7"/>
      <c r="BI110" s="8"/>
      <c r="BJ110" s="9"/>
      <c r="BK110" s="8"/>
      <c r="BL110" s="7"/>
      <c r="BM110" s="8"/>
      <c r="BN110" s="7"/>
      <c r="BO110" s="8"/>
      <c r="BP110" s="7"/>
      <c r="BQ110" s="8"/>
      <c r="BR110" s="9"/>
      <c r="BS110" s="8"/>
      <c r="BT110" s="7"/>
      <c r="BU110" s="8"/>
      <c r="BV110" s="7"/>
      <c r="BW110" s="8"/>
      <c r="BX110" s="7"/>
      <c r="BY110" s="8"/>
      <c r="BZ110" s="9"/>
      <c r="CA110" s="8"/>
      <c r="CB110" s="7"/>
      <c r="CC110" s="8"/>
      <c r="CD110" s="7"/>
      <c r="CE110" s="8"/>
      <c r="CF110" s="7"/>
      <c r="CG110" s="8"/>
      <c r="CH110" s="9"/>
      <c r="CI110" s="8"/>
      <c r="CJ110" s="7"/>
      <c r="CK110" s="8"/>
      <c r="CL110" s="7"/>
      <c r="CM110" s="8"/>
      <c r="CN110" s="7"/>
      <c r="CO110" s="8"/>
      <c r="CP110" s="9"/>
      <c r="CQ110" s="76"/>
    </row>
    <row r="111" spans="1:95" ht="15" hidden="1" thickBot="1" x14ac:dyDescent="0.35">
      <c r="A111" s="2"/>
      <c r="B111" s="2"/>
      <c r="C111" s="2"/>
      <c r="D111" s="2"/>
      <c r="E111" s="2"/>
      <c r="F111" s="2" t="s">
        <v>129</v>
      </c>
      <c r="G111" s="2"/>
      <c r="H111" s="10"/>
      <c r="I111" s="8"/>
      <c r="J111" s="10"/>
      <c r="K111" s="8"/>
      <c r="L111" s="10"/>
      <c r="M111" s="8"/>
      <c r="N111" s="11"/>
      <c r="O111" s="8"/>
      <c r="P111" s="10"/>
      <c r="Q111" s="8"/>
      <c r="R111" s="10"/>
      <c r="S111" s="8"/>
      <c r="T111" s="10"/>
      <c r="U111" s="8"/>
      <c r="V111" s="11"/>
      <c r="W111" s="8"/>
      <c r="X111" s="10"/>
      <c r="Y111" s="8"/>
      <c r="Z111" s="10"/>
      <c r="AA111" s="8"/>
      <c r="AB111" s="10"/>
      <c r="AC111" s="8"/>
      <c r="AD111" s="11"/>
      <c r="AE111" s="8"/>
      <c r="AF111" s="10"/>
      <c r="AG111" s="8"/>
      <c r="AH111" s="10"/>
      <c r="AI111" s="8"/>
      <c r="AJ111" s="10"/>
      <c r="AK111" s="8"/>
      <c r="AL111" s="11"/>
      <c r="AM111" s="8"/>
      <c r="AN111" s="10"/>
      <c r="AO111" s="8"/>
      <c r="AP111" s="10"/>
      <c r="AQ111" s="8"/>
      <c r="AR111" s="10"/>
      <c r="AS111" s="8"/>
      <c r="AT111" s="11"/>
      <c r="AU111" s="8"/>
      <c r="AV111" s="10"/>
      <c r="AW111" s="8"/>
      <c r="AX111" s="10"/>
      <c r="AY111" s="8"/>
      <c r="AZ111" s="10"/>
      <c r="BA111" s="8"/>
      <c r="BB111" s="11"/>
      <c r="BC111" s="8"/>
      <c r="BD111" s="10"/>
      <c r="BE111" s="8"/>
      <c r="BF111" s="10"/>
      <c r="BG111" s="8"/>
      <c r="BH111" s="10"/>
      <c r="BI111" s="8"/>
      <c r="BJ111" s="11"/>
      <c r="BK111" s="8"/>
      <c r="BL111" s="10"/>
      <c r="BM111" s="8"/>
      <c r="BN111" s="10"/>
      <c r="BO111" s="8"/>
      <c r="BP111" s="10"/>
      <c r="BQ111" s="8"/>
      <c r="BR111" s="11"/>
      <c r="BS111" s="8"/>
      <c r="BT111" s="10"/>
      <c r="BU111" s="8"/>
      <c r="BV111" s="10"/>
      <c r="BW111" s="8"/>
      <c r="BX111" s="10"/>
      <c r="BY111" s="8"/>
      <c r="BZ111" s="11"/>
      <c r="CA111" s="8"/>
      <c r="CB111" s="10"/>
      <c r="CC111" s="8"/>
      <c r="CD111" s="10"/>
      <c r="CE111" s="8"/>
      <c r="CF111" s="10"/>
      <c r="CG111" s="8"/>
      <c r="CH111" s="11"/>
      <c r="CI111" s="8"/>
      <c r="CJ111" s="10"/>
      <c r="CK111" s="8"/>
      <c r="CL111" s="85"/>
      <c r="CM111" s="8"/>
      <c r="CN111" s="10"/>
      <c r="CO111" s="8"/>
      <c r="CP111" s="11"/>
      <c r="CQ111" s="85"/>
    </row>
    <row r="112" spans="1:95" hidden="1" x14ac:dyDescent="0.3">
      <c r="A112" s="2"/>
      <c r="B112" s="2"/>
      <c r="C112" s="2"/>
      <c r="D112" s="2"/>
      <c r="E112" s="2" t="s">
        <v>130</v>
      </c>
      <c r="F112" s="2"/>
      <c r="G112" s="2"/>
      <c r="H112" s="7"/>
      <c r="I112" s="8"/>
      <c r="J112" s="7"/>
      <c r="K112" s="8"/>
      <c r="L112" s="7"/>
      <c r="M112" s="8"/>
      <c r="N112" s="9"/>
      <c r="O112" s="8"/>
      <c r="P112" s="7"/>
      <c r="Q112" s="8"/>
      <c r="R112" s="7"/>
      <c r="S112" s="8"/>
      <c r="T112" s="7"/>
      <c r="U112" s="8"/>
      <c r="V112" s="9"/>
      <c r="W112" s="8"/>
      <c r="X112" s="7"/>
      <c r="Y112" s="8"/>
      <c r="Z112" s="7"/>
      <c r="AA112" s="8"/>
      <c r="AB112" s="7"/>
      <c r="AC112" s="8"/>
      <c r="AD112" s="9"/>
      <c r="AE112" s="8"/>
      <c r="AF112" s="7"/>
      <c r="AG112" s="8"/>
      <c r="AH112" s="7"/>
      <c r="AI112" s="8"/>
      <c r="AJ112" s="7"/>
      <c r="AK112" s="8"/>
      <c r="AL112" s="9"/>
      <c r="AM112" s="8"/>
      <c r="AN112" s="7"/>
      <c r="AO112" s="8"/>
      <c r="AP112" s="7"/>
      <c r="AQ112" s="8"/>
      <c r="AR112" s="7"/>
      <c r="AS112" s="8"/>
      <c r="AT112" s="9"/>
      <c r="AU112" s="8"/>
      <c r="AV112" s="7"/>
      <c r="AW112" s="8"/>
      <c r="AX112" s="7"/>
      <c r="AY112" s="8"/>
      <c r="AZ112" s="7"/>
      <c r="BA112" s="8"/>
      <c r="BB112" s="9"/>
      <c r="BC112" s="8"/>
      <c r="BD112" s="7"/>
      <c r="BE112" s="8"/>
      <c r="BF112" s="7"/>
      <c r="BG112" s="8"/>
      <c r="BH112" s="7"/>
      <c r="BI112" s="8"/>
      <c r="BJ112" s="9"/>
      <c r="BK112" s="8"/>
      <c r="BL112" s="7"/>
      <c r="BM112" s="8"/>
      <c r="BN112" s="7"/>
      <c r="BO112" s="8"/>
      <c r="BP112" s="7"/>
      <c r="BQ112" s="8"/>
      <c r="BR112" s="9"/>
      <c r="BS112" s="8"/>
      <c r="BT112" s="7">
        <f>ROUND(SUM(BT106:BT111),5)</f>
        <v>178.8</v>
      </c>
      <c r="BU112" s="8"/>
      <c r="BV112" s="7"/>
      <c r="BW112" s="8"/>
      <c r="BX112" s="7">
        <f>ROUND((BT112-BV112),5)</f>
        <v>178.8</v>
      </c>
      <c r="BY112" s="8"/>
      <c r="BZ112" s="9">
        <f>ROUND(IF(BV112=0, IF(BT112=0, 0, 1), BT112/BV112),5)</f>
        <v>1</v>
      </c>
      <c r="CA112" s="8"/>
      <c r="CB112" s="7"/>
      <c r="CC112" s="8"/>
      <c r="CD112" s="7"/>
      <c r="CE112" s="8"/>
      <c r="CF112" s="7"/>
      <c r="CG112" s="8"/>
      <c r="CH112" s="9"/>
      <c r="CI112" s="8"/>
      <c r="CJ112" s="7">
        <f>ROUND(H112+P112+X112+AF112+AN112+AV112+BD112+BL112+BT112+CB112,5)</f>
        <v>178.8</v>
      </c>
      <c r="CK112" s="8"/>
      <c r="CL112" s="82">
        <f>SUM(CL106:CL111)</f>
        <v>0</v>
      </c>
      <c r="CM112" s="8"/>
      <c r="CN112" s="7">
        <f>ROUND((CJ112-CL112),5)</f>
        <v>178.8</v>
      </c>
      <c r="CO112" s="8"/>
      <c r="CP112" s="9">
        <f>ROUND(IF(CL112=0, IF(CJ112=0, 0, 1), CJ112/CL112),5)</f>
        <v>1</v>
      </c>
      <c r="CQ112" s="82">
        <f>SUM(CQ106:CQ111)</f>
        <v>0</v>
      </c>
    </row>
    <row r="113" spans="1:102" ht="28.8" customHeight="1" x14ac:dyDescent="0.3">
      <c r="A113" s="2"/>
      <c r="B113" s="2"/>
      <c r="C113" s="2"/>
      <c r="D113" s="2"/>
      <c r="E113" s="2" t="s">
        <v>131</v>
      </c>
      <c r="F113" s="2"/>
      <c r="G113" s="2"/>
      <c r="H113" s="7"/>
      <c r="I113" s="8"/>
      <c r="J113" s="7"/>
      <c r="K113" s="8"/>
      <c r="L113" s="7"/>
      <c r="M113" s="8"/>
      <c r="N113" s="9"/>
      <c r="O113" s="8"/>
      <c r="P113" s="7"/>
      <c r="Q113" s="8"/>
      <c r="R113" s="7"/>
      <c r="S113" s="8"/>
      <c r="T113" s="7"/>
      <c r="U113" s="8"/>
      <c r="V113" s="9"/>
      <c r="W113" s="8"/>
      <c r="X113" s="7"/>
      <c r="Y113" s="8"/>
      <c r="Z113" s="7"/>
      <c r="AA113" s="8"/>
      <c r="AB113" s="7"/>
      <c r="AC113" s="8"/>
      <c r="AD113" s="9"/>
      <c r="AE113" s="8"/>
      <c r="AF113" s="7"/>
      <c r="AG113" s="8"/>
      <c r="AH113" s="7"/>
      <c r="AI113" s="8"/>
      <c r="AJ113" s="7"/>
      <c r="AK113" s="8"/>
      <c r="AL113" s="9"/>
      <c r="AM113" s="8"/>
      <c r="AN113" s="7"/>
      <c r="AO113" s="8"/>
      <c r="AP113" s="7"/>
      <c r="AQ113" s="8"/>
      <c r="AR113" s="7"/>
      <c r="AS113" s="8"/>
      <c r="AT113" s="9"/>
      <c r="AU113" s="8"/>
      <c r="AV113" s="7"/>
      <c r="AW113" s="8"/>
      <c r="AX113" s="7"/>
      <c r="AY113" s="8"/>
      <c r="AZ113" s="7"/>
      <c r="BA113" s="8"/>
      <c r="BB113" s="9"/>
      <c r="BC113" s="8"/>
      <c r="BD113" s="7"/>
      <c r="BE113" s="8"/>
      <c r="BF113" s="7"/>
      <c r="BG113" s="8"/>
      <c r="BH113" s="7"/>
      <c r="BI113" s="8"/>
      <c r="BJ113" s="9"/>
      <c r="BK113" s="8"/>
      <c r="BL113" s="7"/>
      <c r="BM113" s="8"/>
      <c r="BN113" s="7"/>
      <c r="BO113" s="8"/>
      <c r="BP113" s="7"/>
      <c r="BQ113" s="8"/>
      <c r="BR113" s="9"/>
      <c r="BS113" s="8"/>
      <c r="BT113" s="7"/>
      <c r="BU113" s="8"/>
      <c r="BV113" s="7"/>
      <c r="BW113" s="8"/>
      <c r="BX113" s="7"/>
      <c r="BY113" s="8"/>
      <c r="BZ113" s="9"/>
      <c r="CA113" s="8"/>
      <c r="CB113" s="7"/>
      <c r="CC113" s="8"/>
      <c r="CD113" s="7"/>
      <c r="CE113" s="8"/>
      <c r="CF113" s="7"/>
      <c r="CG113" s="8"/>
      <c r="CH113" s="9"/>
      <c r="CI113" s="8"/>
      <c r="CJ113" s="7"/>
      <c r="CK113" s="8"/>
      <c r="CL113" s="7"/>
      <c r="CM113" s="8"/>
      <c r="CN113" s="7"/>
      <c r="CO113" s="8"/>
      <c r="CP113" s="9"/>
      <c r="CQ113" s="76"/>
      <c r="CS113" s="86"/>
      <c r="CT113" s="86"/>
      <c r="CU113" s="86"/>
    </row>
    <row r="114" spans="1:102" x14ac:dyDescent="0.3">
      <c r="A114" s="2"/>
      <c r="B114" s="2"/>
      <c r="C114" s="2"/>
      <c r="D114" s="2"/>
      <c r="E114" s="2"/>
      <c r="F114" s="2" t="s">
        <v>132</v>
      </c>
      <c r="G114" s="2"/>
      <c r="H114" s="7"/>
      <c r="I114" s="8"/>
      <c r="J114" s="7"/>
      <c r="K114" s="8"/>
      <c r="L114" s="7"/>
      <c r="M114" s="8"/>
      <c r="N114" s="9"/>
      <c r="O114" s="8"/>
      <c r="P114" s="7"/>
      <c r="Q114" s="8"/>
      <c r="R114" s="7"/>
      <c r="S114" s="8"/>
      <c r="T114" s="7"/>
      <c r="U114" s="8"/>
      <c r="V114" s="9"/>
      <c r="W114" s="8"/>
      <c r="X114" s="7"/>
      <c r="Y114" s="8"/>
      <c r="Z114" s="7"/>
      <c r="AA114" s="8"/>
      <c r="AB114" s="7"/>
      <c r="AC114" s="8"/>
      <c r="AD114" s="9"/>
      <c r="AE114" s="8"/>
      <c r="AF114" s="7"/>
      <c r="AG114" s="8"/>
      <c r="AH114" s="7"/>
      <c r="AI114" s="8"/>
      <c r="AJ114" s="7"/>
      <c r="AK114" s="8"/>
      <c r="AL114" s="9"/>
      <c r="AM114" s="8"/>
      <c r="AN114" s="7"/>
      <c r="AO114" s="8"/>
      <c r="AP114" s="7"/>
      <c r="AQ114" s="8"/>
      <c r="AR114" s="7"/>
      <c r="AS114" s="8"/>
      <c r="AT114" s="9"/>
      <c r="AU114" s="8"/>
      <c r="AV114" s="7"/>
      <c r="AW114" s="8"/>
      <c r="AX114" s="7"/>
      <c r="AY114" s="8"/>
      <c r="AZ114" s="7"/>
      <c r="BA114" s="8"/>
      <c r="BB114" s="9"/>
      <c r="BC114" s="8"/>
      <c r="BD114" s="7"/>
      <c r="BE114" s="8"/>
      <c r="BF114" s="7"/>
      <c r="BG114" s="8"/>
      <c r="BH114" s="7"/>
      <c r="BI114" s="8"/>
      <c r="BJ114" s="9"/>
      <c r="BK114" s="8"/>
      <c r="BL114" s="7">
        <v>886</v>
      </c>
      <c r="BM114" s="8"/>
      <c r="BN114" s="7"/>
      <c r="BO114" s="8"/>
      <c r="BP114" s="7"/>
      <c r="BQ114" s="8"/>
      <c r="BR114" s="9"/>
      <c r="BS114" s="8"/>
      <c r="BT114" s="7"/>
      <c r="BU114" s="8"/>
      <c r="BV114" s="7"/>
      <c r="BW114" s="8"/>
      <c r="BX114" s="7"/>
      <c r="BY114" s="8"/>
      <c r="BZ114" s="9"/>
      <c r="CA114" s="8"/>
      <c r="CB114" s="7">
        <v>2000</v>
      </c>
      <c r="CC114" s="8"/>
      <c r="CD114" s="7"/>
      <c r="CE114" s="8"/>
      <c r="CF114" s="7">
        <f>ROUND((CB114-CD114),5)</f>
        <v>2000</v>
      </c>
      <c r="CG114" s="8"/>
      <c r="CH114" s="9">
        <f>ROUND(IF(CD114=0, IF(CB114=0, 0, 1), CB114/CD114),5)</f>
        <v>1</v>
      </c>
      <c r="CI114" s="8"/>
      <c r="CJ114" s="82">
        <f>ROUND(H114+P114+X114+AF114+AN114+AV114+BD114+BL114+BT114+CB114,5)</f>
        <v>2886</v>
      </c>
      <c r="CK114" s="82"/>
      <c r="CL114" s="82">
        <v>0</v>
      </c>
      <c r="CM114" s="82"/>
      <c r="CN114" s="82">
        <f>ROUND((CJ114-CL114),5)</f>
        <v>2886</v>
      </c>
      <c r="CO114" s="82"/>
      <c r="CP114" s="82">
        <f>ROUND(IF(CL114=0, IF(CJ114=0, 0, 1), CJ114/CL114),5)</f>
        <v>1</v>
      </c>
      <c r="CQ114" s="76">
        <v>0</v>
      </c>
      <c r="CS114" s="86"/>
      <c r="CT114" s="86"/>
      <c r="CU114" s="86"/>
    </row>
    <row r="115" spans="1:102" ht="15" thickBot="1" x14ac:dyDescent="0.35">
      <c r="A115" s="2"/>
      <c r="B115" s="2"/>
      <c r="C115" s="2"/>
      <c r="D115" s="2"/>
      <c r="E115" s="2"/>
      <c r="F115" s="2" t="s">
        <v>133</v>
      </c>
      <c r="G115" s="2"/>
      <c r="H115" s="10"/>
      <c r="I115" s="8"/>
      <c r="J115" s="7"/>
      <c r="K115" s="8"/>
      <c r="L115" s="7"/>
      <c r="M115" s="8"/>
      <c r="N115" s="9"/>
      <c r="O115" s="8"/>
      <c r="P115" s="10"/>
      <c r="Q115" s="8"/>
      <c r="R115" s="7"/>
      <c r="S115" s="8"/>
      <c r="T115" s="7"/>
      <c r="U115" s="8"/>
      <c r="V115" s="9"/>
      <c r="W115" s="8"/>
      <c r="X115" s="10"/>
      <c r="Y115" s="8"/>
      <c r="Z115" s="7"/>
      <c r="AA115" s="8"/>
      <c r="AB115" s="7"/>
      <c r="AC115" s="8"/>
      <c r="AD115" s="9"/>
      <c r="AE115" s="8"/>
      <c r="AF115" s="10"/>
      <c r="AG115" s="8"/>
      <c r="AH115" s="7"/>
      <c r="AI115" s="8"/>
      <c r="AJ115" s="7"/>
      <c r="AK115" s="8"/>
      <c r="AL115" s="9"/>
      <c r="AM115" s="8"/>
      <c r="AN115" s="10"/>
      <c r="AO115" s="8"/>
      <c r="AP115" s="7"/>
      <c r="AQ115" s="8"/>
      <c r="AR115" s="7"/>
      <c r="AS115" s="8"/>
      <c r="AT115" s="9"/>
      <c r="AU115" s="8"/>
      <c r="AV115" s="10"/>
      <c r="AW115" s="8"/>
      <c r="AX115" s="7"/>
      <c r="AY115" s="8"/>
      <c r="AZ115" s="7"/>
      <c r="BA115" s="8"/>
      <c r="BB115" s="9"/>
      <c r="BC115" s="8"/>
      <c r="BD115" s="10"/>
      <c r="BE115" s="8"/>
      <c r="BF115" s="7"/>
      <c r="BG115" s="8"/>
      <c r="BH115" s="7"/>
      <c r="BI115" s="8"/>
      <c r="BJ115" s="9"/>
      <c r="BK115" s="8"/>
      <c r="BL115" s="10"/>
      <c r="BM115" s="8"/>
      <c r="BN115" s="7"/>
      <c r="BO115" s="8"/>
      <c r="BP115" s="7"/>
      <c r="BQ115" s="8"/>
      <c r="BR115" s="9"/>
      <c r="BS115" s="8"/>
      <c r="BT115" s="10"/>
      <c r="BU115" s="8"/>
      <c r="BV115" s="7"/>
      <c r="BW115" s="8"/>
      <c r="BX115" s="7"/>
      <c r="BY115" s="8"/>
      <c r="BZ115" s="9"/>
      <c r="CA115" s="8"/>
      <c r="CB115" s="10"/>
      <c r="CC115" s="8"/>
      <c r="CD115" s="10"/>
      <c r="CE115" s="8"/>
      <c r="CF115" s="10"/>
      <c r="CG115" s="8"/>
      <c r="CH115" s="11"/>
      <c r="CI115" s="8"/>
      <c r="CJ115" s="85"/>
      <c r="CK115" s="82"/>
      <c r="CL115" s="85"/>
      <c r="CM115" s="82"/>
      <c r="CN115" s="85"/>
      <c r="CO115" s="82"/>
      <c r="CP115" s="85"/>
      <c r="CQ115" s="88">
        <v>0</v>
      </c>
      <c r="CS115" s="86"/>
      <c r="CT115" s="86"/>
      <c r="CU115" s="86"/>
    </row>
    <row r="116" spans="1:102" x14ac:dyDescent="0.3">
      <c r="A116" s="2"/>
      <c r="B116" s="2"/>
      <c r="C116" s="2"/>
      <c r="D116" s="2"/>
      <c r="E116" s="2" t="s">
        <v>134</v>
      </c>
      <c r="F116" s="2"/>
      <c r="G116" s="2"/>
      <c r="H116" s="7"/>
      <c r="I116" s="8"/>
      <c r="J116" s="7"/>
      <c r="K116" s="8"/>
      <c r="L116" s="7"/>
      <c r="M116" s="8"/>
      <c r="N116" s="9"/>
      <c r="O116" s="8"/>
      <c r="P116" s="7"/>
      <c r="Q116" s="8"/>
      <c r="R116" s="7"/>
      <c r="S116" s="8"/>
      <c r="T116" s="7"/>
      <c r="U116" s="8"/>
      <c r="V116" s="9"/>
      <c r="W116" s="8"/>
      <c r="X116" s="7"/>
      <c r="Y116" s="8"/>
      <c r="Z116" s="7"/>
      <c r="AA116" s="8"/>
      <c r="AB116" s="7"/>
      <c r="AC116" s="8"/>
      <c r="AD116" s="9"/>
      <c r="AE116" s="8"/>
      <c r="AF116" s="7"/>
      <c r="AG116" s="8"/>
      <c r="AH116" s="7"/>
      <c r="AI116" s="8"/>
      <c r="AJ116" s="7"/>
      <c r="AK116" s="8"/>
      <c r="AL116" s="9"/>
      <c r="AM116" s="8"/>
      <c r="AN116" s="7"/>
      <c r="AO116" s="8"/>
      <c r="AP116" s="7"/>
      <c r="AQ116" s="8"/>
      <c r="AR116" s="7"/>
      <c r="AS116" s="8"/>
      <c r="AT116" s="9"/>
      <c r="AU116" s="8"/>
      <c r="AV116" s="7"/>
      <c r="AW116" s="8"/>
      <c r="AX116" s="7"/>
      <c r="AY116" s="8"/>
      <c r="AZ116" s="7"/>
      <c r="BA116" s="8"/>
      <c r="BB116" s="9"/>
      <c r="BC116" s="8"/>
      <c r="BD116" s="7"/>
      <c r="BE116" s="8"/>
      <c r="BF116" s="7"/>
      <c r="BG116" s="8"/>
      <c r="BH116" s="7"/>
      <c r="BI116" s="8"/>
      <c r="BJ116" s="9"/>
      <c r="BK116" s="8"/>
      <c r="BL116" s="7">
        <f>ROUND(SUM(BL113:BL115),5)</f>
        <v>886</v>
      </c>
      <c r="BM116" s="8"/>
      <c r="BN116" s="7"/>
      <c r="BO116" s="8"/>
      <c r="BP116" s="7"/>
      <c r="BQ116" s="8"/>
      <c r="BR116" s="9"/>
      <c r="BS116" s="8"/>
      <c r="BT116" s="7"/>
      <c r="BU116" s="8"/>
      <c r="BV116" s="7"/>
      <c r="BW116" s="8"/>
      <c r="BX116" s="7"/>
      <c r="BY116" s="8"/>
      <c r="BZ116" s="9"/>
      <c r="CA116" s="8"/>
      <c r="CB116" s="7">
        <f>ROUND(SUM(CB113:CB115),5)</f>
        <v>2000</v>
      </c>
      <c r="CC116" s="8"/>
      <c r="CD116" s="7"/>
      <c r="CE116" s="8"/>
      <c r="CF116" s="7">
        <f>ROUND((CB116-CD116),5)</f>
        <v>2000</v>
      </c>
      <c r="CG116" s="8"/>
      <c r="CH116" s="9">
        <f>ROUND(IF(CD116=0, IF(CB116=0, 0, 1), CB116/CD116),5)</f>
        <v>1</v>
      </c>
      <c r="CI116" s="8"/>
      <c r="CJ116" s="82">
        <f>ROUND(H116+P116+X116+AF116+AN116+AV116+BD116+BL116+BT116+CB116,5)</f>
        <v>2886</v>
      </c>
      <c r="CK116" s="82"/>
      <c r="CL116" s="82">
        <f>CL114+CL115</f>
        <v>0</v>
      </c>
      <c r="CM116" s="82"/>
      <c r="CN116" s="82">
        <f>ROUND((CJ116-CL116),5)</f>
        <v>2886</v>
      </c>
      <c r="CO116" s="82"/>
      <c r="CP116" s="82">
        <f>ROUND(IF(CL116=0, IF(CJ116=0, 0, 1), CJ116/CL116),5)</f>
        <v>1</v>
      </c>
      <c r="CQ116" s="76">
        <f>CQ114+CQ115</f>
        <v>0</v>
      </c>
      <c r="CS116" s="86"/>
      <c r="CT116" s="86"/>
      <c r="CU116" s="86"/>
    </row>
    <row r="117" spans="1:102" ht="28.8" hidden="1" customHeight="1" x14ac:dyDescent="0.3">
      <c r="A117" s="2"/>
      <c r="B117" s="2"/>
      <c r="C117" s="2"/>
      <c r="D117" s="2"/>
      <c r="E117" s="2" t="s">
        <v>135</v>
      </c>
      <c r="F117" s="2"/>
      <c r="G117" s="2"/>
      <c r="H117" s="7"/>
      <c r="I117" s="8"/>
      <c r="J117" s="7"/>
      <c r="K117" s="8"/>
      <c r="L117" s="7"/>
      <c r="M117" s="8"/>
      <c r="N117" s="9"/>
      <c r="O117" s="8"/>
      <c r="P117" s="7"/>
      <c r="Q117" s="8"/>
      <c r="R117" s="7"/>
      <c r="S117" s="8"/>
      <c r="T117" s="7"/>
      <c r="U117" s="8"/>
      <c r="V117" s="9"/>
      <c r="W117" s="8"/>
      <c r="X117" s="7"/>
      <c r="Y117" s="8"/>
      <c r="Z117" s="7"/>
      <c r="AA117" s="8"/>
      <c r="AB117" s="7"/>
      <c r="AC117" s="8"/>
      <c r="AD117" s="9"/>
      <c r="AE117" s="8"/>
      <c r="AF117" s="7"/>
      <c r="AG117" s="8"/>
      <c r="AH117" s="7"/>
      <c r="AI117" s="8"/>
      <c r="AJ117" s="7"/>
      <c r="AK117" s="8"/>
      <c r="AL117" s="9"/>
      <c r="AM117" s="8"/>
      <c r="AN117" s="7"/>
      <c r="AO117" s="8"/>
      <c r="AP117" s="7"/>
      <c r="AQ117" s="8"/>
      <c r="AR117" s="7"/>
      <c r="AS117" s="8"/>
      <c r="AT117" s="9"/>
      <c r="AU117" s="8"/>
      <c r="AV117" s="7"/>
      <c r="AW117" s="8"/>
      <c r="AX117" s="7"/>
      <c r="AY117" s="8"/>
      <c r="AZ117" s="7"/>
      <c r="BA117" s="8"/>
      <c r="BB117" s="9"/>
      <c r="BC117" s="8"/>
      <c r="BD117" s="7"/>
      <c r="BE117" s="8"/>
      <c r="BF117" s="7"/>
      <c r="BG117" s="8"/>
      <c r="BH117" s="7"/>
      <c r="BI117" s="8"/>
      <c r="BJ117" s="9"/>
      <c r="BK117" s="8"/>
      <c r="BL117" s="7"/>
      <c r="BM117" s="8"/>
      <c r="BN117" s="7"/>
      <c r="BO117" s="8"/>
      <c r="BP117" s="7"/>
      <c r="BQ117" s="8"/>
      <c r="BR117" s="9"/>
      <c r="BS117" s="8"/>
      <c r="BT117" s="7"/>
      <c r="BU117" s="8"/>
      <c r="BV117" s="7"/>
      <c r="BW117" s="8"/>
      <c r="BX117" s="7"/>
      <c r="BY117" s="8"/>
      <c r="BZ117" s="9"/>
      <c r="CA117" s="8"/>
      <c r="CB117" s="7"/>
      <c r="CC117" s="8"/>
      <c r="CD117" s="7"/>
      <c r="CE117" s="8"/>
      <c r="CF117" s="7"/>
      <c r="CG117" s="8"/>
      <c r="CH117" s="9"/>
      <c r="CI117" s="8"/>
      <c r="CJ117" s="7"/>
      <c r="CK117" s="8"/>
      <c r="CL117" s="7"/>
      <c r="CM117" s="8"/>
      <c r="CN117" s="7"/>
      <c r="CO117" s="8"/>
      <c r="CP117" s="9"/>
      <c r="CQ117" s="76"/>
      <c r="CS117" s="86"/>
      <c r="CT117" s="86"/>
      <c r="CU117" s="86"/>
    </row>
    <row r="118" spans="1:102" hidden="1" x14ac:dyDescent="0.3">
      <c r="A118" s="2"/>
      <c r="B118" s="2"/>
      <c r="C118" s="2"/>
      <c r="D118" s="2"/>
      <c r="E118" s="2"/>
      <c r="F118" s="2" t="s">
        <v>136</v>
      </c>
      <c r="G118" s="2"/>
      <c r="H118" s="7"/>
      <c r="I118" s="8"/>
      <c r="J118" s="7"/>
      <c r="K118" s="8"/>
      <c r="L118" s="7"/>
      <c r="M118" s="8"/>
      <c r="N118" s="9"/>
      <c r="O118" s="8"/>
      <c r="P118" s="7"/>
      <c r="Q118" s="8"/>
      <c r="R118" s="7"/>
      <c r="S118" s="8"/>
      <c r="T118" s="7"/>
      <c r="U118" s="8"/>
      <c r="V118" s="9"/>
      <c r="W118" s="8"/>
      <c r="X118" s="7"/>
      <c r="Y118" s="8"/>
      <c r="Z118" s="7"/>
      <c r="AA118" s="8"/>
      <c r="AB118" s="7"/>
      <c r="AC118" s="8"/>
      <c r="AD118" s="9"/>
      <c r="AE118" s="8"/>
      <c r="AF118" s="7"/>
      <c r="AG118" s="8"/>
      <c r="AH118" s="7"/>
      <c r="AI118" s="8"/>
      <c r="AJ118" s="7"/>
      <c r="AK118" s="8"/>
      <c r="AL118" s="9"/>
      <c r="AM118" s="8"/>
      <c r="AN118" s="7"/>
      <c r="AO118" s="8"/>
      <c r="AP118" s="7"/>
      <c r="AQ118" s="8"/>
      <c r="AR118" s="7"/>
      <c r="AS118" s="8"/>
      <c r="AT118" s="9"/>
      <c r="AU118" s="8"/>
      <c r="AV118" s="7"/>
      <c r="AW118" s="8"/>
      <c r="AX118" s="7"/>
      <c r="AY118" s="8"/>
      <c r="AZ118" s="7"/>
      <c r="BA118" s="8"/>
      <c r="BB118" s="9"/>
      <c r="BC118" s="8"/>
      <c r="BD118" s="7"/>
      <c r="BE118" s="8"/>
      <c r="BF118" s="7"/>
      <c r="BG118" s="8"/>
      <c r="BH118" s="7"/>
      <c r="BI118" s="8"/>
      <c r="BJ118" s="9"/>
      <c r="BK118" s="8"/>
      <c r="BL118" s="7"/>
      <c r="BM118" s="8"/>
      <c r="BN118" s="7"/>
      <c r="BO118" s="8"/>
      <c r="BP118" s="7"/>
      <c r="BQ118" s="8"/>
      <c r="BR118" s="9"/>
      <c r="BS118" s="8"/>
      <c r="BT118" s="7"/>
      <c r="BU118" s="8"/>
      <c r="BV118" s="7"/>
      <c r="BW118" s="8"/>
      <c r="BX118" s="7"/>
      <c r="BY118" s="8"/>
      <c r="BZ118" s="9"/>
      <c r="CA118" s="8"/>
      <c r="CB118" s="7"/>
      <c r="CC118" s="8"/>
      <c r="CD118" s="7"/>
      <c r="CE118" s="8"/>
      <c r="CF118" s="7"/>
      <c r="CG118" s="8"/>
      <c r="CH118" s="9"/>
      <c r="CI118" s="8"/>
      <c r="CJ118" s="7"/>
      <c r="CK118" s="8"/>
      <c r="CL118" s="7"/>
      <c r="CM118" s="8"/>
      <c r="CN118" s="7"/>
      <c r="CO118" s="8"/>
      <c r="CP118" s="9"/>
      <c r="CQ118" s="76"/>
      <c r="CS118" s="86"/>
      <c r="CT118" s="86"/>
      <c r="CU118" s="86"/>
    </row>
    <row r="119" spans="1:102" hidden="1" x14ac:dyDescent="0.3">
      <c r="A119" s="2"/>
      <c r="B119" s="2"/>
      <c r="C119" s="2"/>
      <c r="D119" s="2"/>
      <c r="E119" s="2"/>
      <c r="F119" s="2" t="s">
        <v>137</v>
      </c>
      <c r="G119" s="2"/>
      <c r="H119" s="7"/>
      <c r="I119" s="8"/>
      <c r="J119" s="7"/>
      <c r="K119" s="8"/>
      <c r="L119" s="7"/>
      <c r="M119" s="8"/>
      <c r="N119" s="9"/>
      <c r="O119" s="8"/>
      <c r="P119" s="7"/>
      <c r="Q119" s="8"/>
      <c r="R119" s="7"/>
      <c r="S119" s="8"/>
      <c r="T119" s="7"/>
      <c r="U119" s="8"/>
      <c r="V119" s="9"/>
      <c r="W119" s="8"/>
      <c r="X119" s="7"/>
      <c r="Y119" s="8"/>
      <c r="Z119" s="7"/>
      <c r="AA119" s="8"/>
      <c r="AB119" s="7"/>
      <c r="AC119" s="8"/>
      <c r="AD119" s="9"/>
      <c r="AE119" s="8"/>
      <c r="AF119" s="7"/>
      <c r="AG119" s="8"/>
      <c r="AH119" s="7"/>
      <c r="AI119" s="8"/>
      <c r="AJ119" s="7"/>
      <c r="AK119" s="8"/>
      <c r="AL119" s="9"/>
      <c r="AM119" s="8"/>
      <c r="AN119" s="7"/>
      <c r="AO119" s="8"/>
      <c r="AP119" s="7"/>
      <c r="AQ119" s="8"/>
      <c r="AR119" s="7"/>
      <c r="AS119" s="8"/>
      <c r="AT119" s="9"/>
      <c r="AU119" s="8"/>
      <c r="AV119" s="7"/>
      <c r="AW119" s="8"/>
      <c r="AX119" s="7"/>
      <c r="AY119" s="8"/>
      <c r="AZ119" s="7"/>
      <c r="BA119" s="8"/>
      <c r="BB119" s="9"/>
      <c r="BC119" s="8"/>
      <c r="BD119" s="7"/>
      <c r="BE119" s="8"/>
      <c r="BF119" s="7"/>
      <c r="BG119" s="8"/>
      <c r="BH119" s="7"/>
      <c r="BI119" s="8"/>
      <c r="BJ119" s="9"/>
      <c r="BK119" s="8"/>
      <c r="BL119" s="7"/>
      <c r="BM119" s="8"/>
      <c r="BN119" s="7"/>
      <c r="BO119" s="8"/>
      <c r="BP119" s="7"/>
      <c r="BQ119" s="8"/>
      <c r="BR119" s="9"/>
      <c r="BS119" s="8"/>
      <c r="BT119" s="7"/>
      <c r="BU119" s="8"/>
      <c r="BV119" s="7"/>
      <c r="BW119" s="8"/>
      <c r="BX119" s="7"/>
      <c r="BY119" s="8"/>
      <c r="BZ119" s="9"/>
      <c r="CA119" s="8"/>
      <c r="CB119" s="7"/>
      <c r="CC119" s="8"/>
      <c r="CD119" s="7"/>
      <c r="CE119" s="8"/>
      <c r="CF119" s="7"/>
      <c r="CG119" s="8"/>
      <c r="CH119" s="9"/>
      <c r="CI119" s="8"/>
      <c r="CJ119" s="7"/>
      <c r="CK119" s="8"/>
      <c r="CL119" s="7"/>
      <c r="CM119" s="8"/>
      <c r="CN119" s="7"/>
      <c r="CO119" s="8"/>
      <c r="CP119" s="9"/>
      <c r="CQ119" s="76"/>
      <c r="CS119" s="86"/>
      <c r="CT119" s="86"/>
      <c r="CU119" s="86"/>
    </row>
    <row r="120" spans="1:102" hidden="1" x14ac:dyDescent="0.3">
      <c r="A120" s="2"/>
      <c r="B120" s="2"/>
      <c r="C120" s="2"/>
      <c r="D120" s="2"/>
      <c r="E120" s="2"/>
      <c r="F120" s="2" t="s">
        <v>138</v>
      </c>
      <c r="G120" s="2"/>
      <c r="H120" s="7"/>
      <c r="I120" s="8"/>
      <c r="J120" s="7"/>
      <c r="K120" s="8"/>
      <c r="L120" s="7"/>
      <c r="M120" s="8"/>
      <c r="N120" s="9"/>
      <c r="O120" s="8"/>
      <c r="P120" s="7"/>
      <c r="Q120" s="8"/>
      <c r="R120" s="7"/>
      <c r="S120" s="8"/>
      <c r="T120" s="7"/>
      <c r="U120" s="8"/>
      <c r="V120" s="9"/>
      <c r="W120" s="8"/>
      <c r="X120" s="7"/>
      <c r="Y120" s="8"/>
      <c r="Z120" s="7"/>
      <c r="AA120" s="8"/>
      <c r="AB120" s="7"/>
      <c r="AC120" s="8"/>
      <c r="AD120" s="9"/>
      <c r="AE120" s="8"/>
      <c r="AF120" s="7"/>
      <c r="AG120" s="8"/>
      <c r="AH120" s="7"/>
      <c r="AI120" s="8"/>
      <c r="AJ120" s="7"/>
      <c r="AK120" s="8"/>
      <c r="AL120" s="9"/>
      <c r="AM120" s="8"/>
      <c r="AN120" s="7"/>
      <c r="AO120" s="8"/>
      <c r="AP120" s="7"/>
      <c r="AQ120" s="8"/>
      <c r="AR120" s="7"/>
      <c r="AS120" s="8"/>
      <c r="AT120" s="9"/>
      <c r="AU120" s="8"/>
      <c r="AV120" s="7"/>
      <c r="AW120" s="8"/>
      <c r="AX120" s="7"/>
      <c r="AY120" s="8"/>
      <c r="AZ120" s="7"/>
      <c r="BA120" s="8"/>
      <c r="BB120" s="9"/>
      <c r="BC120" s="8"/>
      <c r="BD120" s="7"/>
      <c r="BE120" s="8"/>
      <c r="BF120" s="7"/>
      <c r="BG120" s="8"/>
      <c r="BH120" s="7"/>
      <c r="BI120" s="8"/>
      <c r="BJ120" s="9"/>
      <c r="BK120" s="8"/>
      <c r="BL120" s="7"/>
      <c r="BM120" s="8"/>
      <c r="BN120" s="7"/>
      <c r="BO120" s="8"/>
      <c r="BP120" s="7"/>
      <c r="BQ120" s="8"/>
      <c r="BR120" s="9"/>
      <c r="BS120" s="8"/>
      <c r="BT120" s="7"/>
      <c r="BU120" s="8"/>
      <c r="BV120" s="7"/>
      <c r="BW120" s="8"/>
      <c r="BX120" s="7"/>
      <c r="BY120" s="8"/>
      <c r="BZ120" s="9"/>
      <c r="CA120" s="8"/>
      <c r="CB120" s="7"/>
      <c r="CC120" s="8"/>
      <c r="CD120" s="7"/>
      <c r="CE120" s="8"/>
      <c r="CF120" s="7"/>
      <c r="CG120" s="8"/>
      <c r="CH120" s="9"/>
      <c r="CI120" s="8"/>
      <c r="CJ120" s="7"/>
      <c r="CK120" s="8"/>
      <c r="CL120" s="7"/>
      <c r="CM120" s="8"/>
      <c r="CN120" s="7"/>
      <c r="CO120" s="8"/>
      <c r="CP120" s="9"/>
      <c r="CQ120" s="76"/>
      <c r="CS120" s="86"/>
      <c r="CT120" s="86"/>
      <c r="CU120" s="86"/>
    </row>
    <row r="121" spans="1:102" hidden="1" x14ac:dyDescent="0.3">
      <c r="A121" s="2"/>
      <c r="B121" s="2"/>
      <c r="C121" s="2"/>
      <c r="D121" s="2"/>
      <c r="E121" s="2"/>
      <c r="F121" s="2" t="s">
        <v>139</v>
      </c>
      <c r="G121" s="2"/>
      <c r="H121" s="7"/>
      <c r="I121" s="8"/>
      <c r="J121" s="7"/>
      <c r="K121" s="8"/>
      <c r="L121" s="7"/>
      <c r="M121" s="8"/>
      <c r="N121" s="9"/>
      <c r="O121" s="8"/>
      <c r="P121" s="7"/>
      <c r="Q121" s="8"/>
      <c r="R121" s="7"/>
      <c r="S121" s="8"/>
      <c r="T121" s="7"/>
      <c r="U121" s="8"/>
      <c r="V121" s="9"/>
      <c r="W121" s="8"/>
      <c r="X121" s="7"/>
      <c r="Y121" s="8"/>
      <c r="Z121" s="7"/>
      <c r="AA121" s="8"/>
      <c r="AB121" s="7"/>
      <c r="AC121" s="8"/>
      <c r="AD121" s="9"/>
      <c r="AE121" s="8"/>
      <c r="AF121" s="7"/>
      <c r="AG121" s="8"/>
      <c r="AH121" s="7"/>
      <c r="AI121" s="8"/>
      <c r="AJ121" s="7"/>
      <c r="AK121" s="8"/>
      <c r="AL121" s="9"/>
      <c r="AM121" s="8"/>
      <c r="AN121" s="7"/>
      <c r="AO121" s="8"/>
      <c r="AP121" s="7"/>
      <c r="AQ121" s="8"/>
      <c r="AR121" s="7"/>
      <c r="AS121" s="8"/>
      <c r="AT121" s="9"/>
      <c r="AU121" s="8"/>
      <c r="AV121" s="7"/>
      <c r="AW121" s="8"/>
      <c r="AX121" s="7"/>
      <c r="AY121" s="8"/>
      <c r="AZ121" s="7"/>
      <c r="BA121" s="8"/>
      <c r="BB121" s="9"/>
      <c r="BC121" s="8"/>
      <c r="BD121" s="7"/>
      <c r="BE121" s="8"/>
      <c r="BF121" s="7"/>
      <c r="BG121" s="8"/>
      <c r="BH121" s="7"/>
      <c r="BI121" s="8"/>
      <c r="BJ121" s="9"/>
      <c r="BK121" s="8"/>
      <c r="BL121" s="7"/>
      <c r="BM121" s="8"/>
      <c r="BN121" s="7"/>
      <c r="BO121" s="8"/>
      <c r="BP121" s="7"/>
      <c r="BQ121" s="8"/>
      <c r="BR121" s="9"/>
      <c r="BS121" s="8"/>
      <c r="BT121" s="7"/>
      <c r="BU121" s="8"/>
      <c r="BV121" s="7"/>
      <c r="BW121" s="8"/>
      <c r="BX121" s="7"/>
      <c r="BY121" s="8"/>
      <c r="BZ121" s="9"/>
      <c r="CA121" s="8"/>
      <c r="CB121" s="7"/>
      <c r="CC121" s="8"/>
      <c r="CD121" s="7"/>
      <c r="CE121" s="8"/>
      <c r="CF121" s="7"/>
      <c r="CG121" s="8"/>
      <c r="CH121" s="9"/>
      <c r="CI121" s="8"/>
      <c r="CJ121" s="7"/>
      <c r="CK121" s="8"/>
      <c r="CL121" s="7"/>
      <c r="CM121" s="8"/>
      <c r="CN121" s="7"/>
      <c r="CO121" s="8"/>
      <c r="CP121" s="9"/>
      <c r="CQ121" s="76"/>
      <c r="CS121" s="86"/>
      <c r="CT121" s="86"/>
      <c r="CU121" s="86"/>
    </row>
    <row r="122" spans="1:102" hidden="1" x14ac:dyDescent="0.3">
      <c r="A122" s="2"/>
      <c r="B122" s="2"/>
      <c r="C122" s="2"/>
      <c r="D122" s="2"/>
      <c r="E122" s="2"/>
      <c r="F122" s="2" t="s">
        <v>140</v>
      </c>
      <c r="G122" s="2"/>
      <c r="H122" s="7"/>
      <c r="I122" s="8"/>
      <c r="J122" s="7"/>
      <c r="K122" s="8"/>
      <c r="L122" s="7"/>
      <c r="M122" s="8"/>
      <c r="N122" s="9"/>
      <c r="O122" s="8"/>
      <c r="P122" s="7"/>
      <c r="Q122" s="8"/>
      <c r="R122" s="7"/>
      <c r="S122" s="8"/>
      <c r="T122" s="7"/>
      <c r="U122" s="8"/>
      <c r="V122" s="9"/>
      <c r="W122" s="8"/>
      <c r="X122" s="7"/>
      <c r="Y122" s="8"/>
      <c r="Z122" s="7"/>
      <c r="AA122" s="8"/>
      <c r="AB122" s="7"/>
      <c r="AC122" s="8"/>
      <c r="AD122" s="9"/>
      <c r="AE122" s="8"/>
      <c r="AF122" s="7"/>
      <c r="AG122" s="8"/>
      <c r="AH122" s="7"/>
      <c r="AI122" s="8"/>
      <c r="AJ122" s="7"/>
      <c r="AK122" s="8"/>
      <c r="AL122" s="9"/>
      <c r="AM122" s="8"/>
      <c r="AN122" s="7"/>
      <c r="AO122" s="8"/>
      <c r="AP122" s="7"/>
      <c r="AQ122" s="8"/>
      <c r="AR122" s="7"/>
      <c r="AS122" s="8"/>
      <c r="AT122" s="9"/>
      <c r="AU122" s="8"/>
      <c r="AV122" s="7"/>
      <c r="AW122" s="8"/>
      <c r="AX122" s="7"/>
      <c r="AY122" s="8"/>
      <c r="AZ122" s="7"/>
      <c r="BA122" s="8"/>
      <c r="BB122" s="9"/>
      <c r="BC122" s="8"/>
      <c r="BD122" s="7"/>
      <c r="BE122" s="8"/>
      <c r="BF122" s="7"/>
      <c r="BG122" s="8"/>
      <c r="BH122" s="7"/>
      <c r="BI122" s="8"/>
      <c r="BJ122" s="9"/>
      <c r="BK122" s="8"/>
      <c r="BL122" s="7"/>
      <c r="BM122" s="8"/>
      <c r="BN122" s="7"/>
      <c r="BO122" s="8"/>
      <c r="BP122" s="7"/>
      <c r="BQ122" s="8"/>
      <c r="BR122" s="9"/>
      <c r="BS122" s="8"/>
      <c r="BT122" s="7"/>
      <c r="BU122" s="8"/>
      <c r="BV122" s="7"/>
      <c r="BW122" s="8"/>
      <c r="BX122" s="7"/>
      <c r="BY122" s="8"/>
      <c r="BZ122" s="9"/>
      <c r="CA122" s="8"/>
      <c r="CB122" s="7"/>
      <c r="CC122" s="8"/>
      <c r="CD122" s="7"/>
      <c r="CE122" s="8"/>
      <c r="CF122" s="7"/>
      <c r="CG122" s="8"/>
      <c r="CH122" s="9"/>
      <c r="CI122" s="8"/>
      <c r="CJ122" s="7"/>
      <c r="CK122" s="8"/>
      <c r="CL122" s="7"/>
      <c r="CM122" s="8"/>
      <c r="CN122" s="7"/>
      <c r="CO122" s="8"/>
      <c r="CP122" s="9"/>
      <c r="CQ122" s="76"/>
      <c r="CS122" s="86"/>
      <c r="CT122" s="86"/>
      <c r="CU122" s="86"/>
    </row>
    <row r="123" spans="1:102" ht="15" hidden="1" thickBot="1" x14ac:dyDescent="0.35">
      <c r="A123" s="2"/>
      <c r="B123" s="2"/>
      <c r="C123" s="2"/>
      <c r="D123" s="2"/>
      <c r="E123" s="2"/>
      <c r="F123" s="2" t="s">
        <v>141</v>
      </c>
      <c r="G123" s="2"/>
      <c r="H123" s="10"/>
      <c r="I123" s="8"/>
      <c r="J123" s="7"/>
      <c r="K123" s="8"/>
      <c r="L123" s="7"/>
      <c r="M123" s="8"/>
      <c r="N123" s="9"/>
      <c r="O123" s="8"/>
      <c r="P123" s="10"/>
      <c r="Q123" s="8"/>
      <c r="R123" s="7"/>
      <c r="S123" s="8"/>
      <c r="T123" s="7"/>
      <c r="U123" s="8"/>
      <c r="V123" s="9"/>
      <c r="W123" s="8"/>
      <c r="X123" s="10"/>
      <c r="Y123" s="8"/>
      <c r="Z123" s="7"/>
      <c r="AA123" s="8"/>
      <c r="AB123" s="7"/>
      <c r="AC123" s="8"/>
      <c r="AD123" s="9"/>
      <c r="AE123" s="8"/>
      <c r="AF123" s="10"/>
      <c r="AG123" s="8"/>
      <c r="AH123" s="7"/>
      <c r="AI123" s="8"/>
      <c r="AJ123" s="7"/>
      <c r="AK123" s="8"/>
      <c r="AL123" s="9"/>
      <c r="AM123" s="8"/>
      <c r="AN123" s="10"/>
      <c r="AO123" s="8"/>
      <c r="AP123" s="7"/>
      <c r="AQ123" s="8"/>
      <c r="AR123" s="7"/>
      <c r="AS123" s="8"/>
      <c r="AT123" s="9"/>
      <c r="AU123" s="8"/>
      <c r="AV123" s="10"/>
      <c r="AW123" s="8"/>
      <c r="AX123" s="7"/>
      <c r="AY123" s="8"/>
      <c r="AZ123" s="7"/>
      <c r="BA123" s="8"/>
      <c r="BB123" s="9"/>
      <c r="BC123" s="8"/>
      <c r="BD123" s="10"/>
      <c r="BE123" s="8"/>
      <c r="BF123" s="7"/>
      <c r="BG123" s="8"/>
      <c r="BH123" s="7"/>
      <c r="BI123" s="8"/>
      <c r="BJ123" s="9"/>
      <c r="BK123" s="8"/>
      <c r="BL123" s="10"/>
      <c r="BM123" s="8"/>
      <c r="BN123" s="7"/>
      <c r="BO123" s="8"/>
      <c r="BP123" s="7"/>
      <c r="BQ123" s="8"/>
      <c r="BR123" s="9"/>
      <c r="BS123" s="8"/>
      <c r="BT123" s="10"/>
      <c r="BU123" s="8"/>
      <c r="BV123" s="7"/>
      <c r="BW123" s="8"/>
      <c r="BX123" s="7"/>
      <c r="BY123" s="8"/>
      <c r="BZ123" s="9"/>
      <c r="CA123" s="8"/>
      <c r="CB123" s="10"/>
      <c r="CC123" s="8"/>
      <c r="CD123" s="10"/>
      <c r="CE123" s="8"/>
      <c r="CF123" s="10"/>
      <c r="CG123" s="8"/>
      <c r="CH123" s="11"/>
      <c r="CI123" s="8"/>
      <c r="CJ123" s="10"/>
      <c r="CK123" s="8"/>
      <c r="CL123" s="10"/>
      <c r="CM123" s="8"/>
      <c r="CN123" s="10"/>
      <c r="CO123" s="8"/>
      <c r="CP123" s="11"/>
      <c r="CQ123" s="76"/>
      <c r="CS123" s="86"/>
      <c r="CT123" s="86"/>
      <c r="CU123" s="86"/>
    </row>
    <row r="124" spans="1:102" hidden="1" x14ac:dyDescent="0.3">
      <c r="A124" s="2"/>
      <c r="B124" s="2"/>
      <c r="C124" s="2"/>
      <c r="D124" s="2"/>
      <c r="E124" s="2" t="s">
        <v>142</v>
      </c>
      <c r="F124" s="2"/>
      <c r="G124" s="2"/>
      <c r="H124" s="7"/>
      <c r="I124" s="8"/>
      <c r="J124" s="7"/>
      <c r="K124" s="8"/>
      <c r="L124" s="7"/>
      <c r="M124" s="8"/>
      <c r="N124" s="9"/>
      <c r="O124" s="8"/>
      <c r="P124" s="7"/>
      <c r="Q124" s="8"/>
      <c r="R124" s="7"/>
      <c r="S124" s="8"/>
      <c r="T124" s="7"/>
      <c r="U124" s="8"/>
      <c r="V124" s="9"/>
      <c r="W124" s="8"/>
      <c r="X124" s="7"/>
      <c r="Y124" s="8"/>
      <c r="Z124" s="7"/>
      <c r="AA124" s="8"/>
      <c r="AB124" s="7"/>
      <c r="AC124" s="8"/>
      <c r="AD124" s="9"/>
      <c r="AE124" s="8"/>
      <c r="AF124" s="7"/>
      <c r="AG124" s="8"/>
      <c r="AH124" s="7"/>
      <c r="AI124" s="8"/>
      <c r="AJ124" s="7"/>
      <c r="AK124" s="8"/>
      <c r="AL124" s="9"/>
      <c r="AM124" s="8"/>
      <c r="AN124" s="7"/>
      <c r="AO124" s="8"/>
      <c r="AP124" s="7"/>
      <c r="AQ124" s="8"/>
      <c r="AR124" s="7"/>
      <c r="AS124" s="8"/>
      <c r="AT124" s="9"/>
      <c r="AU124" s="8"/>
      <c r="AV124" s="7"/>
      <c r="AW124" s="8"/>
      <c r="AX124" s="7"/>
      <c r="AY124" s="8"/>
      <c r="AZ124" s="7"/>
      <c r="BA124" s="8"/>
      <c r="BB124" s="9"/>
      <c r="BC124" s="8"/>
      <c r="BD124" s="7"/>
      <c r="BE124" s="8"/>
      <c r="BF124" s="7"/>
      <c r="BG124" s="8"/>
      <c r="BH124" s="7"/>
      <c r="BI124" s="8"/>
      <c r="BJ124" s="9"/>
      <c r="BK124" s="8"/>
      <c r="BL124" s="7"/>
      <c r="BM124" s="8"/>
      <c r="BN124" s="7"/>
      <c r="BO124" s="8"/>
      <c r="BP124" s="7"/>
      <c r="BQ124" s="8"/>
      <c r="BR124" s="9"/>
      <c r="BS124" s="8"/>
      <c r="BT124" s="7"/>
      <c r="BU124" s="8"/>
      <c r="BV124" s="7"/>
      <c r="BW124" s="8"/>
      <c r="BX124" s="7"/>
      <c r="BY124" s="8"/>
      <c r="BZ124" s="9"/>
      <c r="CA124" s="8"/>
      <c r="CB124" s="7"/>
      <c r="CC124" s="8"/>
      <c r="CD124" s="7"/>
      <c r="CE124" s="8"/>
      <c r="CF124" s="7"/>
      <c r="CG124" s="8"/>
      <c r="CH124" s="9"/>
      <c r="CI124" s="8"/>
      <c r="CJ124" s="7"/>
      <c r="CK124" s="8"/>
      <c r="CL124" s="7"/>
      <c r="CM124" s="8"/>
      <c r="CN124" s="7"/>
      <c r="CO124" s="8"/>
      <c r="CP124" s="9"/>
      <c r="CQ124" s="76"/>
      <c r="CS124" s="86"/>
      <c r="CT124" s="86"/>
      <c r="CU124" s="86"/>
    </row>
    <row r="125" spans="1:102" ht="28.8" customHeight="1" x14ac:dyDescent="0.3">
      <c r="A125" s="2"/>
      <c r="B125" s="2"/>
      <c r="C125" s="2"/>
      <c r="D125" s="2"/>
      <c r="E125" s="2" t="s">
        <v>427</v>
      </c>
      <c r="F125" s="2"/>
      <c r="G125" s="2"/>
      <c r="H125" s="7"/>
      <c r="I125" s="8"/>
      <c r="J125" s="7"/>
      <c r="K125" s="8"/>
      <c r="L125" s="7"/>
      <c r="M125" s="8"/>
      <c r="N125" s="9"/>
      <c r="O125" s="8"/>
      <c r="P125" s="7"/>
      <c r="Q125" s="8"/>
      <c r="R125" s="7"/>
      <c r="S125" s="8"/>
      <c r="T125" s="7"/>
      <c r="U125" s="8"/>
      <c r="V125" s="9"/>
      <c r="W125" s="8"/>
      <c r="X125" s="7"/>
      <c r="Y125" s="8"/>
      <c r="Z125" s="7"/>
      <c r="AA125" s="8"/>
      <c r="AB125" s="7"/>
      <c r="AC125" s="8"/>
      <c r="AD125" s="9"/>
      <c r="AE125" s="8"/>
      <c r="AF125" s="7"/>
      <c r="AG125" s="8"/>
      <c r="AH125" s="7"/>
      <c r="AI125" s="8"/>
      <c r="AJ125" s="7"/>
      <c r="AK125" s="8"/>
      <c r="AL125" s="9"/>
      <c r="AM125" s="8"/>
      <c r="AN125" s="7"/>
      <c r="AO125" s="8"/>
      <c r="AP125" s="7"/>
      <c r="AQ125" s="8"/>
      <c r="AR125" s="7"/>
      <c r="AS125" s="8"/>
      <c r="AT125" s="9"/>
      <c r="AU125" s="8"/>
      <c r="AV125" s="7"/>
      <c r="AW125" s="8"/>
      <c r="AX125" s="7"/>
      <c r="AY125" s="8"/>
      <c r="AZ125" s="7"/>
      <c r="BA125" s="8"/>
      <c r="BB125" s="9"/>
      <c r="BC125" s="8"/>
      <c r="BD125" s="7"/>
      <c r="BE125" s="8"/>
      <c r="BF125" s="7"/>
      <c r="BG125" s="8"/>
      <c r="BH125" s="7"/>
      <c r="BI125" s="8"/>
      <c r="BJ125" s="9"/>
      <c r="BK125" s="8"/>
      <c r="BL125" s="7"/>
      <c r="BM125" s="8"/>
      <c r="BN125" s="7"/>
      <c r="BO125" s="8"/>
      <c r="BP125" s="7"/>
      <c r="BQ125" s="8"/>
      <c r="BR125" s="9"/>
      <c r="BS125" s="8"/>
      <c r="BT125" s="7"/>
      <c r="BU125" s="8"/>
      <c r="BV125" s="7"/>
      <c r="BW125" s="8"/>
      <c r="BX125" s="7"/>
      <c r="BY125" s="8"/>
      <c r="BZ125" s="9"/>
      <c r="CA125" s="8"/>
      <c r="CB125" s="7"/>
      <c r="CC125" s="8"/>
      <c r="CD125" s="7"/>
      <c r="CE125" s="8"/>
      <c r="CF125" s="7"/>
      <c r="CG125" s="8"/>
      <c r="CH125" s="9"/>
      <c r="CI125" s="8"/>
      <c r="CJ125" s="7"/>
      <c r="CK125" s="8"/>
      <c r="CL125" s="7"/>
      <c r="CM125" s="8"/>
      <c r="CN125" s="7"/>
      <c r="CO125" s="8"/>
      <c r="CP125" s="9"/>
      <c r="CQ125" s="76"/>
      <c r="CS125" s="86"/>
      <c r="CT125" s="86"/>
      <c r="CU125" s="86"/>
    </row>
    <row r="126" spans="1:102" x14ac:dyDescent="0.3">
      <c r="A126" s="2"/>
      <c r="B126" s="2"/>
      <c r="C126" s="2"/>
      <c r="D126" s="2"/>
      <c r="E126" s="2" t="s">
        <v>443</v>
      </c>
      <c r="F126" s="2"/>
      <c r="G126" s="2"/>
      <c r="H126" s="7"/>
      <c r="I126" s="8"/>
      <c r="J126" s="7"/>
      <c r="K126" s="8"/>
      <c r="L126" s="7"/>
      <c r="M126" s="8"/>
      <c r="N126" s="9"/>
      <c r="O126" s="8"/>
      <c r="P126" s="7"/>
      <c r="Q126" s="8"/>
      <c r="R126" s="7"/>
      <c r="S126" s="8"/>
      <c r="T126" s="7"/>
      <c r="U126" s="8"/>
      <c r="V126" s="9"/>
      <c r="W126" s="8"/>
      <c r="X126" s="7"/>
      <c r="Y126" s="8"/>
      <c r="Z126" s="7"/>
      <c r="AA126" s="8"/>
      <c r="AB126" s="7"/>
      <c r="AC126" s="8"/>
      <c r="AD126" s="9"/>
      <c r="AE126" s="8"/>
      <c r="AF126" s="7"/>
      <c r="AG126" s="8"/>
      <c r="AH126" s="7"/>
      <c r="AI126" s="8"/>
      <c r="AJ126" s="7"/>
      <c r="AK126" s="8"/>
      <c r="AL126" s="9"/>
      <c r="AM126" s="8"/>
      <c r="AN126" s="7"/>
      <c r="AO126" s="8"/>
      <c r="AP126" s="7"/>
      <c r="AQ126" s="8"/>
      <c r="AR126" s="7"/>
      <c r="AS126" s="8"/>
      <c r="AT126" s="9"/>
      <c r="AU126" s="8"/>
      <c r="AV126" s="7"/>
      <c r="AW126" s="8"/>
      <c r="AX126" s="7"/>
      <c r="AY126" s="8"/>
      <c r="AZ126" s="7"/>
      <c r="BA126" s="8"/>
      <c r="BB126" s="9"/>
      <c r="BC126" s="8"/>
      <c r="BD126" s="7"/>
      <c r="BE126" s="8"/>
      <c r="BF126" s="7"/>
      <c r="BG126" s="8"/>
      <c r="BH126" s="7"/>
      <c r="BI126" s="8"/>
      <c r="BJ126" s="9"/>
      <c r="BK126" s="8"/>
      <c r="BL126" s="7"/>
      <c r="BM126" s="8"/>
      <c r="BN126" s="7"/>
      <c r="BO126" s="8"/>
      <c r="BP126" s="7"/>
      <c r="BQ126" s="8"/>
      <c r="BR126" s="9"/>
      <c r="BS126" s="8"/>
      <c r="BT126" s="7"/>
      <c r="BU126" s="8"/>
      <c r="BV126" s="7"/>
      <c r="BW126" s="8"/>
      <c r="BX126" s="7"/>
      <c r="BY126" s="8"/>
      <c r="BZ126" s="9"/>
      <c r="CA126" s="8"/>
      <c r="CB126" s="7"/>
      <c r="CC126" s="8"/>
      <c r="CD126" s="7"/>
      <c r="CE126" s="8"/>
      <c r="CF126" s="7"/>
      <c r="CG126" s="8"/>
      <c r="CH126" s="9"/>
      <c r="CI126" s="8"/>
      <c r="CJ126" s="7"/>
      <c r="CK126" s="8"/>
      <c r="CL126" s="7"/>
      <c r="CM126" s="8"/>
      <c r="CN126" s="7"/>
      <c r="CO126" s="8"/>
      <c r="CP126" s="9"/>
      <c r="CQ126" s="76">
        <v>75000</v>
      </c>
      <c r="CS126" s="86"/>
      <c r="CT126" s="86"/>
      <c r="CU126" s="86"/>
    </row>
    <row r="127" spans="1:102" x14ac:dyDescent="0.3">
      <c r="A127" s="2"/>
      <c r="B127" s="2"/>
      <c r="C127" s="2"/>
      <c r="D127" s="2"/>
      <c r="E127" s="2" t="s">
        <v>435</v>
      </c>
      <c r="F127" s="2"/>
      <c r="G127" s="2"/>
      <c r="H127" s="7"/>
      <c r="I127" s="8"/>
      <c r="J127" s="7"/>
      <c r="K127" s="8"/>
      <c r="L127" s="7"/>
      <c r="M127" s="8"/>
      <c r="N127" s="9"/>
      <c r="O127" s="8"/>
      <c r="P127" s="7"/>
      <c r="Q127" s="8"/>
      <c r="R127" s="7"/>
      <c r="S127" s="8"/>
      <c r="T127" s="7"/>
      <c r="U127" s="8"/>
      <c r="V127" s="9"/>
      <c r="W127" s="8"/>
      <c r="X127" s="7"/>
      <c r="Y127" s="8"/>
      <c r="Z127" s="7"/>
      <c r="AA127" s="8"/>
      <c r="AB127" s="7"/>
      <c r="AC127" s="8"/>
      <c r="AD127" s="9"/>
      <c r="AE127" s="8"/>
      <c r="AF127" s="7"/>
      <c r="AG127" s="8"/>
      <c r="AH127" s="7"/>
      <c r="AI127" s="8"/>
      <c r="AJ127" s="7"/>
      <c r="AK127" s="8"/>
      <c r="AL127" s="9"/>
      <c r="AM127" s="8"/>
      <c r="AN127" s="7"/>
      <c r="AO127" s="8"/>
      <c r="AP127" s="7"/>
      <c r="AQ127" s="8"/>
      <c r="AR127" s="7"/>
      <c r="AS127" s="8"/>
      <c r="AT127" s="9"/>
      <c r="AU127" s="8"/>
      <c r="AV127" s="7"/>
      <c r="AW127" s="8"/>
      <c r="AX127" s="7"/>
      <c r="AY127" s="8"/>
      <c r="AZ127" s="7"/>
      <c r="BA127" s="8"/>
      <c r="BB127" s="9"/>
      <c r="BC127" s="8"/>
      <c r="BD127" s="7"/>
      <c r="BE127" s="8"/>
      <c r="BF127" s="7"/>
      <c r="BG127" s="8"/>
      <c r="BH127" s="7"/>
      <c r="BI127" s="8"/>
      <c r="BJ127" s="9"/>
      <c r="BK127" s="8"/>
      <c r="BL127" s="7"/>
      <c r="BM127" s="8"/>
      <c r="BN127" s="7"/>
      <c r="BO127" s="8"/>
      <c r="BP127" s="7"/>
      <c r="BQ127" s="8"/>
      <c r="BR127" s="9"/>
      <c r="BS127" s="8"/>
      <c r="BT127" s="7"/>
      <c r="BU127" s="8"/>
      <c r="BV127" s="7"/>
      <c r="BW127" s="8"/>
      <c r="BX127" s="7"/>
      <c r="BY127" s="8"/>
      <c r="BZ127" s="9"/>
      <c r="CA127" s="8"/>
      <c r="CB127" s="7"/>
      <c r="CC127" s="8"/>
      <c r="CD127" s="7"/>
      <c r="CE127" s="8"/>
      <c r="CF127" s="7"/>
      <c r="CG127" s="8"/>
      <c r="CH127" s="9"/>
      <c r="CI127" s="8"/>
      <c r="CJ127" s="7"/>
      <c r="CK127" s="8"/>
      <c r="CL127" s="7"/>
      <c r="CM127" s="8"/>
      <c r="CN127" s="7"/>
      <c r="CO127" s="8"/>
      <c r="CP127" s="9"/>
      <c r="CQ127" s="100">
        <v>200000</v>
      </c>
      <c r="CS127" s="86"/>
      <c r="CT127" s="86"/>
      <c r="CU127" s="86"/>
      <c r="CV127" s="86"/>
      <c r="CW127" s="86"/>
      <c r="CX127" s="86"/>
    </row>
    <row r="128" spans="1:102" x14ac:dyDescent="0.3">
      <c r="A128" s="2"/>
      <c r="B128" s="2"/>
      <c r="C128" s="2"/>
      <c r="D128" s="2"/>
      <c r="E128" s="2" t="s">
        <v>146</v>
      </c>
      <c r="F128" s="2"/>
      <c r="G128" s="2"/>
      <c r="H128" s="7"/>
      <c r="I128" s="8"/>
      <c r="J128" s="7"/>
      <c r="K128" s="8"/>
      <c r="L128" s="7"/>
      <c r="M128" s="8"/>
      <c r="N128" s="9"/>
      <c r="O128" s="8"/>
      <c r="P128" s="7"/>
      <c r="Q128" s="8"/>
      <c r="R128" s="7"/>
      <c r="S128" s="8"/>
      <c r="T128" s="7"/>
      <c r="U128" s="8"/>
      <c r="V128" s="9"/>
      <c r="W128" s="8"/>
      <c r="X128" s="7"/>
      <c r="Y128" s="8"/>
      <c r="Z128" s="7"/>
      <c r="AA128" s="8"/>
      <c r="AB128" s="7"/>
      <c r="AC128" s="8"/>
      <c r="AD128" s="9"/>
      <c r="AE128" s="8"/>
      <c r="AF128" s="7"/>
      <c r="AG128" s="8"/>
      <c r="AH128" s="7"/>
      <c r="AI128" s="8"/>
      <c r="AJ128" s="7"/>
      <c r="AK128" s="8"/>
      <c r="AL128" s="9"/>
      <c r="AM128" s="8"/>
      <c r="AN128" s="7"/>
      <c r="AO128" s="8"/>
      <c r="AP128" s="7"/>
      <c r="AQ128" s="8"/>
      <c r="AR128" s="7"/>
      <c r="AS128" s="8"/>
      <c r="AT128" s="9"/>
      <c r="AU128" s="8"/>
      <c r="AV128" s="7"/>
      <c r="AW128" s="8"/>
      <c r="AX128" s="7"/>
      <c r="AY128" s="8"/>
      <c r="AZ128" s="7"/>
      <c r="BA128" s="8"/>
      <c r="BB128" s="9"/>
      <c r="BC128" s="8"/>
      <c r="BD128" s="7"/>
      <c r="BE128" s="8"/>
      <c r="BF128" s="7"/>
      <c r="BG128" s="8"/>
      <c r="BH128" s="7"/>
      <c r="BI128" s="8"/>
      <c r="BJ128" s="9"/>
      <c r="BK128" s="8"/>
      <c r="BL128" s="7"/>
      <c r="BM128" s="8"/>
      <c r="BN128" s="7"/>
      <c r="BO128" s="8"/>
      <c r="BP128" s="7"/>
      <c r="BQ128" s="8"/>
      <c r="BR128" s="9"/>
      <c r="BS128" s="8"/>
      <c r="BT128" s="7"/>
      <c r="BU128" s="8"/>
      <c r="BV128" s="7"/>
      <c r="BW128" s="8"/>
      <c r="BX128" s="7"/>
      <c r="BY128" s="8"/>
      <c r="BZ128" s="9"/>
      <c r="CA128" s="8"/>
      <c r="CB128" s="7"/>
      <c r="CC128" s="8"/>
      <c r="CD128" s="7"/>
      <c r="CE128" s="8"/>
      <c r="CF128" s="7"/>
      <c r="CG128" s="8"/>
      <c r="CH128" s="9"/>
      <c r="CI128" s="8"/>
      <c r="CJ128" s="7"/>
      <c r="CK128" s="8"/>
      <c r="CL128" s="7"/>
      <c r="CM128" s="8"/>
      <c r="CN128" s="7"/>
      <c r="CO128" s="8"/>
      <c r="CP128" s="9"/>
      <c r="CQ128" s="76"/>
      <c r="CS128" s="86"/>
      <c r="CT128" s="86"/>
      <c r="CU128" s="86"/>
    </row>
    <row r="129" spans="1:99" x14ac:dyDescent="0.3">
      <c r="A129" s="2"/>
      <c r="B129" s="2"/>
      <c r="C129" s="2"/>
      <c r="D129" s="2"/>
      <c r="E129" s="2" t="s">
        <v>147</v>
      </c>
      <c r="F129" s="2"/>
      <c r="G129" s="2"/>
      <c r="H129" s="7"/>
      <c r="I129" s="8"/>
      <c r="J129" s="7"/>
      <c r="K129" s="8"/>
      <c r="L129" s="7"/>
      <c r="M129" s="8"/>
      <c r="N129" s="9"/>
      <c r="O129" s="8"/>
      <c r="P129" s="7"/>
      <c r="Q129" s="8"/>
      <c r="R129" s="7"/>
      <c r="S129" s="8"/>
      <c r="T129" s="7"/>
      <c r="U129" s="8"/>
      <c r="V129" s="9"/>
      <c r="W129" s="8"/>
      <c r="X129" s="7"/>
      <c r="Y129" s="8"/>
      <c r="Z129" s="7"/>
      <c r="AA129" s="8"/>
      <c r="AB129" s="7"/>
      <c r="AC129" s="8"/>
      <c r="AD129" s="9"/>
      <c r="AE129" s="8"/>
      <c r="AF129" s="7"/>
      <c r="AG129" s="8"/>
      <c r="AH129" s="7"/>
      <c r="AI129" s="8"/>
      <c r="AJ129" s="7"/>
      <c r="AK129" s="8"/>
      <c r="AL129" s="9"/>
      <c r="AM129" s="8"/>
      <c r="AN129" s="7"/>
      <c r="AO129" s="8"/>
      <c r="AP129" s="7"/>
      <c r="AQ129" s="8"/>
      <c r="AR129" s="7"/>
      <c r="AS129" s="8"/>
      <c r="AT129" s="9"/>
      <c r="AU129" s="8"/>
      <c r="AV129" s="7"/>
      <c r="AW129" s="8"/>
      <c r="AX129" s="7"/>
      <c r="AY129" s="8"/>
      <c r="AZ129" s="7"/>
      <c r="BA129" s="8"/>
      <c r="BB129" s="9"/>
      <c r="BC129" s="8"/>
      <c r="BD129" s="7"/>
      <c r="BE129" s="8"/>
      <c r="BF129" s="7"/>
      <c r="BG129" s="8"/>
      <c r="BH129" s="7"/>
      <c r="BI129" s="8"/>
      <c r="BJ129" s="9"/>
      <c r="BK129" s="8"/>
      <c r="BL129" s="7"/>
      <c r="BM129" s="8"/>
      <c r="BN129" s="7"/>
      <c r="BO129" s="8"/>
      <c r="BP129" s="7"/>
      <c r="BQ129" s="8"/>
      <c r="BR129" s="9"/>
      <c r="BS129" s="8"/>
      <c r="BT129" s="7"/>
      <c r="BU129" s="8"/>
      <c r="BV129" s="7"/>
      <c r="BW129" s="8"/>
      <c r="BX129" s="7"/>
      <c r="BY129" s="8"/>
      <c r="BZ129" s="9"/>
      <c r="CA129" s="8"/>
      <c r="CB129" s="7"/>
      <c r="CC129" s="8"/>
      <c r="CD129" s="7"/>
      <c r="CE129" s="8"/>
      <c r="CF129" s="7"/>
      <c r="CG129" s="8"/>
      <c r="CH129" s="9"/>
      <c r="CI129" s="8"/>
      <c r="CJ129" s="7"/>
      <c r="CK129" s="8"/>
      <c r="CL129" s="7"/>
      <c r="CM129" s="8"/>
      <c r="CN129" s="7"/>
      <c r="CO129" s="8"/>
      <c r="CP129" s="9"/>
      <c r="CQ129" s="76"/>
      <c r="CS129" s="86"/>
      <c r="CT129" s="86"/>
      <c r="CU129" s="86"/>
    </row>
    <row r="130" spans="1:99" hidden="1" x14ac:dyDescent="0.3">
      <c r="A130" s="2"/>
      <c r="B130" s="2"/>
      <c r="C130" s="2"/>
      <c r="D130" s="2"/>
      <c r="E130" s="2" t="s">
        <v>148</v>
      </c>
      <c r="F130" s="2"/>
      <c r="G130" s="2"/>
      <c r="H130" s="7"/>
      <c r="I130" s="8"/>
      <c r="J130" s="7"/>
      <c r="K130" s="8"/>
      <c r="L130" s="7"/>
      <c r="M130" s="8"/>
      <c r="N130" s="9"/>
      <c r="O130" s="8"/>
      <c r="P130" s="7"/>
      <c r="Q130" s="8"/>
      <c r="R130" s="7"/>
      <c r="S130" s="8"/>
      <c r="T130" s="7"/>
      <c r="U130" s="8"/>
      <c r="V130" s="9"/>
      <c r="W130" s="8"/>
      <c r="X130" s="7"/>
      <c r="Y130" s="8"/>
      <c r="Z130" s="7"/>
      <c r="AA130" s="8"/>
      <c r="AB130" s="7"/>
      <c r="AC130" s="8"/>
      <c r="AD130" s="9"/>
      <c r="AE130" s="8"/>
      <c r="AF130" s="7"/>
      <c r="AG130" s="8"/>
      <c r="AH130" s="7"/>
      <c r="AI130" s="8"/>
      <c r="AJ130" s="7"/>
      <c r="AK130" s="8"/>
      <c r="AL130" s="9"/>
      <c r="AM130" s="8"/>
      <c r="AN130" s="7"/>
      <c r="AO130" s="8"/>
      <c r="AP130" s="7"/>
      <c r="AQ130" s="8"/>
      <c r="AR130" s="7"/>
      <c r="AS130" s="8"/>
      <c r="AT130" s="9"/>
      <c r="AU130" s="8"/>
      <c r="AV130" s="7"/>
      <c r="AW130" s="8"/>
      <c r="AX130" s="7"/>
      <c r="AY130" s="8"/>
      <c r="AZ130" s="7"/>
      <c r="BA130" s="8"/>
      <c r="BB130" s="9"/>
      <c r="BC130" s="8"/>
      <c r="BD130" s="7"/>
      <c r="BE130" s="8"/>
      <c r="BF130" s="7"/>
      <c r="BG130" s="8"/>
      <c r="BH130" s="7"/>
      <c r="BI130" s="8"/>
      <c r="BJ130" s="9"/>
      <c r="BK130" s="8"/>
      <c r="BL130" s="7"/>
      <c r="BM130" s="8"/>
      <c r="BN130" s="7"/>
      <c r="BO130" s="8"/>
      <c r="BP130" s="7"/>
      <c r="BQ130" s="8"/>
      <c r="BR130" s="9"/>
      <c r="BS130" s="8"/>
      <c r="BT130" s="7"/>
      <c r="BU130" s="8"/>
      <c r="BV130" s="7"/>
      <c r="BW130" s="8"/>
      <c r="BX130" s="7"/>
      <c r="BY130" s="8"/>
      <c r="BZ130" s="9"/>
      <c r="CA130" s="8"/>
      <c r="CB130" s="7"/>
      <c r="CC130" s="8"/>
      <c r="CD130" s="7"/>
      <c r="CE130" s="8"/>
      <c r="CF130" s="7"/>
      <c r="CG130" s="8"/>
      <c r="CH130" s="9"/>
      <c r="CI130" s="8"/>
      <c r="CJ130" s="7"/>
      <c r="CK130" s="8"/>
      <c r="CL130" s="7"/>
      <c r="CM130" s="8"/>
      <c r="CN130" s="7"/>
      <c r="CO130" s="8"/>
      <c r="CP130" s="9"/>
      <c r="CQ130" s="76"/>
      <c r="CS130" s="86"/>
      <c r="CT130" s="86"/>
      <c r="CU130" s="86"/>
    </row>
    <row r="131" spans="1:99" x14ac:dyDescent="0.3">
      <c r="A131" s="2"/>
      <c r="B131" s="2"/>
      <c r="C131" s="2"/>
      <c r="D131" s="2"/>
      <c r="E131" s="2" t="s">
        <v>149</v>
      </c>
      <c r="F131" s="2"/>
      <c r="G131" s="2"/>
      <c r="H131" s="7"/>
      <c r="I131" s="8"/>
      <c r="J131" s="7"/>
      <c r="K131" s="8"/>
      <c r="L131" s="7"/>
      <c r="M131" s="8"/>
      <c r="N131" s="9"/>
      <c r="O131" s="8"/>
      <c r="P131" s="7"/>
      <c r="Q131" s="8"/>
      <c r="R131" s="7"/>
      <c r="S131" s="8"/>
      <c r="T131" s="7"/>
      <c r="U131" s="8"/>
      <c r="V131" s="9"/>
      <c r="W131" s="8"/>
      <c r="X131" s="7"/>
      <c r="Y131" s="8"/>
      <c r="Z131" s="7"/>
      <c r="AA131" s="8"/>
      <c r="AB131" s="7"/>
      <c r="AC131" s="8"/>
      <c r="AD131" s="9"/>
      <c r="AE131" s="8"/>
      <c r="AF131" s="7"/>
      <c r="AG131" s="8"/>
      <c r="AH131" s="7"/>
      <c r="AI131" s="8"/>
      <c r="AJ131" s="7"/>
      <c r="AK131" s="8"/>
      <c r="AL131" s="9"/>
      <c r="AM131" s="8"/>
      <c r="AN131" s="7"/>
      <c r="AO131" s="8"/>
      <c r="AP131" s="7"/>
      <c r="AQ131" s="8"/>
      <c r="AR131" s="7"/>
      <c r="AS131" s="8"/>
      <c r="AT131" s="9"/>
      <c r="AU131" s="8"/>
      <c r="AV131" s="7">
        <v>40</v>
      </c>
      <c r="AW131" s="8"/>
      <c r="AX131" s="7"/>
      <c r="AY131" s="8"/>
      <c r="AZ131" s="7">
        <f>ROUND((AV131-AX131),5)</f>
        <v>40</v>
      </c>
      <c r="BA131" s="8"/>
      <c r="BB131" s="9">
        <f>ROUND(IF(AX131=0, IF(AV131=0, 0, 1), AV131/AX131),5)</f>
        <v>1</v>
      </c>
      <c r="BC131" s="8"/>
      <c r="BD131" s="7"/>
      <c r="BE131" s="8"/>
      <c r="BF131" s="7"/>
      <c r="BG131" s="8"/>
      <c r="BH131" s="7"/>
      <c r="BI131" s="8"/>
      <c r="BJ131" s="9"/>
      <c r="BK131" s="8"/>
      <c r="BL131" s="7"/>
      <c r="BM131" s="8"/>
      <c r="BN131" s="7"/>
      <c r="BO131" s="8"/>
      <c r="BP131" s="7"/>
      <c r="BQ131" s="8"/>
      <c r="BR131" s="9"/>
      <c r="BS131" s="8"/>
      <c r="BT131" s="7"/>
      <c r="BU131" s="8"/>
      <c r="BV131" s="7"/>
      <c r="BW131" s="8"/>
      <c r="BX131" s="7"/>
      <c r="BY131" s="8"/>
      <c r="BZ131" s="9"/>
      <c r="CA131" s="8"/>
      <c r="CB131" s="7"/>
      <c r="CC131" s="8"/>
      <c r="CD131" s="7"/>
      <c r="CE131" s="8"/>
      <c r="CF131" s="7"/>
      <c r="CG131" s="8"/>
      <c r="CH131" s="9"/>
      <c r="CI131" s="8"/>
      <c r="CJ131" s="7">
        <f>ROUND(H131+P131+X131+AF131+AN131+AV131+BD131+BL131+BT131+CB131,5)</f>
        <v>40</v>
      </c>
      <c r="CK131" s="8"/>
      <c r="CL131" s="82">
        <v>0</v>
      </c>
      <c r="CM131" s="8"/>
      <c r="CN131" s="7">
        <f>ROUND((CJ131-CL131),5)</f>
        <v>40</v>
      </c>
      <c r="CO131" s="8"/>
      <c r="CP131" s="9">
        <f>ROUND(IF(CL131=0, IF(CJ131=0, 0, 1), CJ131/CL131),5)</f>
        <v>1</v>
      </c>
      <c r="CQ131" s="76">
        <v>0</v>
      </c>
      <c r="CS131" s="86"/>
      <c r="CT131" s="86"/>
      <c r="CU131" s="86"/>
    </row>
    <row r="132" spans="1:99" x14ac:dyDescent="0.3">
      <c r="A132" s="2"/>
      <c r="B132" s="2"/>
      <c r="C132" s="2"/>
      <c r="D132" s="2"/>
      <c r="E132" s="2" t="s">
        <v>150</v>
      </c>
      <c r="F132" s="2"/>
      <c r="G132" s="2"/>
      <c r="H132" s="7"/>
      <c r="I132" s="8"/>
      <c r="J132" s="7"/>
      <c r="K132" s="8"/>
      <c r="L132" s="7"/>
      <c r="M132" s="8"/>
      <c r="N132" s="9"/>
      <c r="O132" s="8"/>
      <c r="P132" s="7"/>
      <c r="Q132" s="8"/>
      <c r="R132" s="7"/>
      <c r="S132" s="8"/>
      <c r="T132" s="7"/>
      <c r="U132" s="8"/>
      <c r="V132" s="9"/>
      <c r="W132" s="8"/>
      <c r="X132" s="7"/>
      <c r="Y132" s="8"/>
      <c r="Z132" s="7"/>
      <c r="AA132" s="8"/>
      <c r="AB132" s="7"/>
      <c r="AC132" s="8"/>
      <c r="AD132" s="9"/>
      <c r="AE132" s="8"/>
      <c r="AF132" s="7"/>
      <c r="AG132" s="8"/>
      <c r="AH132" s="7"/>
      <c r="AI132" s="8"/>
      <c r="AJ132" s="7"/>
      <c r="AK132" s="8"/>
      <c r="AL132" s="9"/>
      <c r="AM132" s="8"/>
      <c r="AN132" s="7"/>
      <c r="AO132" s="8"/>
      <c r="AP132" s="7"/>
      <c r="AQ132" s="8"/>
      <c r="AR132" s="7"/>
      <c r="AS132" s="8"/>
      <c r="AT132" s="9"/>
      <c r="AU132" s="8"/>
      <c r="AV132" s="7"/>
      <c r="AW132" s="8"/>
      <c r="AX132" s="7"/>
      <c r="AY132" s="8"/>
      <c r="AZ132" s="7"/>
      <c r="BA132" s="8"/>
      <c r="BB132" s="9"/>
      <c r="BC132" s="8"/>
      <c r="BD132" s="7"/>
      <c r="BE132" s="8"/>
      <c r="BF132" s="7"/>
      <c r="BG132" s="8"/>
      <c r="BH132" s="7"/>
      <c r="BI132" s="8"/>
      <c r="BJ132" s="9"/>
      <c r="BK132" s="8"/>
      <c r="BL132" s="7"/>
      <c r="BM132" s="8"/>
      <c r="BN132" s="7"/>
      <c r="BO132" s="8"/>
      <c r="BP132" s="7"/>
      <c r="BQ132" s="8"/>
      <c r="BR132" s="9"/>
      <c r="BS132" s="8"/>
      <c r="BT132" s="7"/>
      <c r="BU132" s="8"/>
      <c r="BV132" s="7"/>
      <c r="BW132" s="8"/>
      <c r="BX132" s="7"/>
      <c r="BY132" s="8"/>
      <c r="BZ132" s="9"/>
      <c r="CA132" s="8"/>
      <c r="CB132" s="7"/>
      <c r="CC132" s="8"/>
      <c r="CD132" s="7"/>
      <c r="CE132" s="8"/>
      <c r="CF132" s="7"/>
      <c r="CG132" s="8"/>
      <c r="CH132" s="9"/>
      <c r="CI132" s="8"/>
      <c r="CJ132" s="7"/>
      <c r="CK132" s="8"/>
      <c r="CL132" s="7"/>
      <c r="CM132" s="8"/>
      <c r="CN132" s="7"/>
      <c r="CO132" s="8"/>
      <c r="CP132" s="9"/>
      <c r="CQ132" s="76"/>
      <c r="CS132" s="86"/>
      <c r="CT132" s="86"/>
      <c r="CU132" s="86"/>
    </row>
    <row r="133" spans="1:99" x14ac:dyDescent="0.3">
      <c r="A133" s="77"/>
      <c r="B133" s="77"/>
      <c r="C133" s="77"/>
      <c r="D133" s="77" t="s">
        <v>153</v>
      </c>
      <c r="E133" s="77"/>
      <c r="F133" s="77"/>
      <c r="G133" s="77"/>
      <c r="H133" s="78">
        <f>ROUND(H4+H10+H23+SUM(H27:H29)+SUM(H37:H44)+H49+H56+H67+H72+H83+H90+SUM(H97:H100)+SUM(H105:H105)+H112+H116+SUM(H124:H132),5)</f>
        <v>34170.629999999997</v>
      </c>
      <c r="I133" s="79"/>
      <c r="J133" s="78">
        <f>ROUND(J4+J10+J23+SUM(J27:J29)+SUM(J37:J44)+J49+J56+J67+J72+J83+J90+SUM(J97:J100)+SUM(J105:J105)+J112+J116+SUM(J124:J132),5)</f>
        <v>14140.41</v>
      </c>
      <c r="K133" s="79"/>
      <c r="L133" s="78">
        <f>ROUND((H133-J133),5)</f>
        <v>20030.22</v>
      </c>
      <c r="M133" s="79"/>
      <c r="N133" s="80">
        <f>ROUND(IF(J133=0, IF(H133=0, 0, 1), H133/J133),5)</f>
        <v>2.4165199999999998</v>
      </c>
      <c r="O133" s="79"/>
      <c r="P133" s="78">
        <f>ROUND(P4+P10+P23+SUM(P27:P29)+SUM(P37:P44)+P49+P56+P67+P72+P83+P90+SUM(P97:P100)+SUM(P105:P105)+P112+P116+SUM(P124:P132),5)</f>
        <v>48316.75</v>
      </c>
      <c r="Q133" s="79"/>
      <c r="R133" s="78">
        <f>ROUND(R4+R10+R23+SUM(R27:R29)+SUM(R37:R44)+R49+R56+R67+R72+R83+R90+SUM(R97:R100)+SUM(R105:R105)+R112+R116+SUM(R124:R132),5)</f>
        <v>28850.42</v>
      </c>
      <c r="S133" s="79"/>
      <c r="T133" s="78">
        <f>ROUND((P133-R133),5)</f>
        <v>19466.330000000002</v>
      </c>
      <c r="U133" s="79"/>
      <c r="V133" s="80">
        <f>ROUND(IF(R133=0, IF(P133=0, 0, 1), P133/R133),5)</f>
        <v>1.6747300000000001</v>
      </c>
      <c r="W133" s="79"/>
      <c r="X133" s="78">
        <f>ROUND(X4+X10+X23+SUM(X27:X29)+SUM(X37:X44)+X49+X56+X67+X72+X83+X90+SUM(X97:X100)+SUM(X105:X105)+X112+X116+SUM(X124:X132),5)</f>
        <v>87534.61</v>
      </c>
      <c r="Y133" s="79"/>
      <c r="Z133" s="78">
        <f>ROUND(Z4+Z10+Z23+SUM(Z27:Z29)+SUM(Z37:Z44)+Z49+Z56+Z67+Z72+Z83+Z90+SUM(Z97:Z100)+SUM(Z105:Z105)+Z112+Z116+SUM(Z124:Z132),5)</f>
        <v>99272.92</v>
      </c>
      <c r="AA133" s="79"/>
      <c r="AB133" s="78">
        <f>ROUND((X133-Z133),5)</f>
        <v>-11738.31</v>
      </c>
      <c r="AC133" s="79"/>
      <c r="AD133" s="80">
        <f>ROUND(IF(Z133=0, IF(X133=0, 0, 1), X133/Z133),5)</f>
        <v>0.88175999999999999</v>
      </c>
      <c r="AE133" s="79"/>
      <c r="AF133" s="78">
        <f>ROUND(AF4+AF10+AF23+SUM(AF27:AF29)+SUM(AF37:AF44)+AF49+AF56+AF67+AF72+AF83+AF90+SUM(AF97:AF100)+SUM(AF105:AF105)+AF112+AF116+SUM(AF124:AF132),5)</f>
        <v>161023.51</v>
      </c>
      <c r="AG133" s="79"/>
      <c r="AH133" s="78">
        <f>ROUND(AH4+AH10+AH23+SUM(AH27:AH29)+SUM(AH37:AH44)+AH49+AH56+AH67+AH72+AH83+AH90+SUM(AH97:AH100)+SUM(AH105:AH105)+AH112+AH116+SUM(AH124:AH132),5)</f>
        <v>67280.42</v>
      </c>
      <c r="AI133" s="79"/>
      <c r="AJ133" s="78">
        <f>ROUND((AF133-AH133),5)</f>
        <v>93743.09</v>
      </c>
      <c r="AK133" s="79"/>
      <c r="AL133" s="80">
        <f>ROUND(IF(AH133=0, IF(AF133=0, 0, 1), AF133/AH133),5)</f>
        <v>2.3933200000000001</v>
      </c>
      <c r="AM133" s="79"/>
      <c r="AN133" s="78">
        <f>ROUND(AN4+AN10+AN23+SUM(AN27:AN29)+SUM(AN37:AN44)+AN49+AN56+AN67+AN72+AN83+AN90+SUM(AN97:AN100)+SUM(AN105:AN105)+AN112+AN116+SUM(AN124:AN132),5)</f>
        <v>62115.040000000001</v>
      </c>
      <c r="AO133" s="79"/>
      <c r="AP133" s="78">
        <f>ROUND(AP4+AP10+AP23+SUM(AP27:AP29)+SUM(AP37:AP44)+AP49+AP56+AP67+AP72+AP83+AP90+SUM(AP97:AP100)+SUM(AP105:AP105)+AP112+AP116+SUM(AP124:AP132),5)</f>
        <v>82880.42</v>
      </c>
      <c r="AQ133" s="79"/>
      <c r="AR133" s="78">
        <f>ROUND((AN133-AP133),5)</f>
        <v>-20765.38</v>
      </c>
      <c r="AS133" s="79"/>
      <c r="AT133" s="80">
        <f>ROUND(IF(AP133=0, IF(AN133=0, 0, 1), AN133/AP133),5)</f>
        <v>0.74944999999999995</v>
      </c>
      <c r="AU133" s="79"/>
      <c r="AV133" s="78">
        <f>ROUND(AV4+AV10+AV23+SUM(AV27:AV29)+SUM(AV37:AV44)+AV49+AV56+AV67+AV72+AV83+AV90+SUM(AV97:AV100)+SUM(AV105:AV105)+AV112+AV116+SUM(AV124:AV132),5)</f>
        <v>202069.93</v>
      </c>
      <c r="AW133" s="79"/>
      <c r="AX133" s="78">
        <f>ROUND(AX4+AX10+AX23+SUM(AX27:AX29)+SUM(AX37:AX44)+AX49+AX56+AX67+AX72+AX83+AX90+SUM(AX97:AX100)+SUM(AX105:AX105)+AX112+AX116+SUM(AX124:AX132),5)</f>
        <v>231662.92</v>
      </c>
      <c r="AY133" s="79"/>
      <c r="AZ133" s="78">
        <f>ROUND((AV133-AX133),5)</f>
        <v>-29592.99</v>
      </c>
      <c r="BA133" s="79"/>
      <c r="BB133" s="80">
        <f>ROUND(IF(AX133=0, IF(AV133=0, 0, 1), AV133/AX133),5)</f>
        <v>0.87226000000000004</v>
      </c>
      <c r="BC133" s="79"/>
      <c r="BD133" s="78">
        <f>ROUND(BD4+BD10+BD23+SUM(BD27:BD29)+SUM(BD37:BD44)+BD49+BD56+BD67+BD72+BD83+BD90+SUM(BD97:BD100)+SUM(BD105:BD105)+BD112+BD116+SUM(BD124:BD132),5)</f>
        <v>106561.05</v>
      </c>
      <c r="BE133" s="79"/>
      <c r="BF133" s="78">
        <f>ROUND(BF4+BF10+BF23+SUM(BF27:BF29)+SUM(BF37:BF44)+BF49+BF56+BF67+BF72+BF83+BF90+SUM(BF97:BF100)+SUM(BF105:BF105)+BF112+BF116+SUM(BF124:BF132),5)</f>
        <v>52550.42</v>
      </c>
      <c r="BG133" s="79"/>
      <c r="BH133" s="78">
        <f>ROUND((BD133-BF133),5)</f>
        <v>54010.63</v>
      </c>
      <c r="BI133" s="79"/>
      <c r="BJ133" s="80">
        <f>ROUND(IF(BF133=0, IF(BD133=0, 0, 1), BD133/BF133),5)</f>
        <v>2.02779</v>
      </c>
      <c r="BK133" s="79"/>
      <c r="BL133" s="78">
        <f>ROUND(BL4+BL10+BL23+SUM(BL27:BL29)+SUM(BL37:BL44)+BL49+BL56+BL67+BL72+BL83+BL90+SUM(BL97:BL100)+SUM(BL105:BL105)+BL112+BL116+SUM(BL124:BL132),5)</f>
        <v>50380.58</v>
      </c>
      <c r="BM133" s="79"/>
      <c r="BN133" s="78">
        <f>ROUND(BN4+BN10+BN23+SUM(BN27:BN29)+SUM(BN37:BN44)+BN49+BN56+BN67+BN72+BN83+BN90+SUM(BN97:BN100)+SUM(BN105:BN105)+BN112+BN116+SUM(BN124:BN132),5)</f>
        <v>40405.42</v>
      </c>
      <c r="BO133" s="79"/>
      <c r="BP133" s="78">
        <f>ROUND((BL133-BN133),5)</f>
        <v>9975.16</v>
      </c>
      <c r="BQ133" s="79"/>
      <c r="BR133" s="80">
        <f>ROUND(IF(BN133=0, IF(BL133=0, 0, 1), BL133/BN133),5)</f>
        <v>1.24688</v>
      </c>
      <c r="BS133" s="79"/>
      <c r="BT133" s="78">
        <f>ROUND(BT4+BT10+BT23+SUM(BT27:BT29)+SUM(BT37:BT44)+BT49+BT56+BT67+BT72+BT83+BT90+SUM(BT97:BT100)+SUM(BT105:BT105)+BT112+BT116+SUM(BT124:BT132),5)</f>
        <v>67074.350000000006</v>
      </c>
      <c r="BU133" s="79"/>
      <c r="BV133" s="78">
        <f>ROUND(BV4+BV10+BV23+SUM(BV27:BV29)+SUM(BV37:BV44)+BV49+BV56+BV67+BV72+BV83+BV90+SUM(BV97:BV100)+SUM(BV105:BV105)+BV112+BV116+SUM(BV124:BV132),5)</f>
        <v>68722.92</v>
      </c>
      <c r="BW133" s="79"/>
      <c r="BX133" s="78">
        <f>ROUND((BT133-BV133),5)</f>
        <v>-1648.57</v>
      </c>
      <c r="BY133" s="79"/>
      <c r="BZ133" s="80">
        <f>ROUND(IF(BV133=0, IF(BT133=0, 0, 1), BT133/BV133),5)</f>
        <v>0.97601000000000004</v>
      </c>
      <c r="CA133" s="79"/>
      <c r="CB133" s="78">
        <f>ROUND(CB4+CB10+CB23+SUM(CB27:CB29)+SUM(CB37:CB44)+CB49+CB56+CB67+CB72+CB83+CB90+SUM(CB97:CB100)+SUM(CB105:CB105)+CB112+CB116+SUM(CB124:CB132),5)</f>
        <v>26941.52</v>
      </c>
      <c r="CC133" s="79"/>
      <c r="CD133" s="78">
        <f>ROUND(CD4+CD10+CD23+SUM(CD27:CD29)+SUM(CD37:CD44)+CD49+CD56+CD67+CD72+CD83+CD90+SUM(CD97:CD100)+SUM(CD105:CD105)+CD112+CD116+SUM(CD124:CD132),5)</f>
        <v>4585.88</v>
      </c>
      <c r="CE133" s="79"/>
      <c r="CF133" s="78">
        <f>ROUND((CB133-CD133),5)</f>
        <v>22355.64</v>
      </c>
      <c r="CG133" s="79"/>
      <c r="CH133" s="80">
        <f>ROUND(IF(CD133=0, IF(CB133=0, 0, 1), CB133/CD133),5)</f>
        <v>5.8748899999999997</v>
      </c>
      <c r="CI133" s="79"/>
      <c r="CJ133" s="78">
        <f>CJ10+CJ23+CJ125+CJ27+CJ28+CJ37+CJ38+CJ39+CJ40+CJ56+CJ67+CJ72+CJ83+CJ90+CJ97+CJ98+CJ100+CJ105+CJ116+CJ126+CJ127+CJ128+CJ129+CJ131+CJ132</f>
        <v>846516.90000000014</v>
      </c>
      <c r="CK133" s="79"/>
      <c r="CL133" s="78">
        <f>CL10+CL23+CL27+CL28+CL37+CL38+CL39+CL40+CL56+CL67+CL72+CL83+CL90+CL97+CL98+CL100+CL105+CL116+CL126+CL127+CL128+CL129+CL131+CL132</f>
        <v>765500</v>
      </c>
      <c r="CM133" s="79"/>
      <c r="CN133" s="78">
        <f>ROUND((CJ133-CL133),5)</f>
        <v>81016.899999999994</v>
      </c>
      <c r="CO133" s="79"/>
      <c r="CP133" s="80">
        <f>ROUND(IF(CL133=0, IF(CJ133=0, 0, 1), CJ133/CL133),5)</f>
        <v>1.1058399999999999</v>
      </c>
      <c r="CQ133" s="89">
        <f>CQ10+CQ23+CQ27+CQ28+CQ37+CQ38+CQ39+CQ40+CQ56+CQ67+CQ72+CQ83+CQ90+CQ97+CQ98+CQ100+CQ105+CQ116+CQ126+CQ127+CQ128+CQ129+CQ131+CQ132</f>
        <v>1066465</v>
      </c>
      <c r="CS133" s="86"/>
      <c r="CT133" s="90"/>
      <c r="CU133" s="86"/>
    </row>
    <row r="134" spans="1:99" ht="15" hidden="1" thickBot="1" x14ac:dyDescent="0.35">
      <c r="A134" s="2"/>
      <c r="B134" s="2"/>
      <c r="C134" s="2"/>
      <c r="D134" s="2"/>
      <c r="E134" s="2" t="s">
        <v>155</v>
      </c>
      <c r="F134" s="2"/>
      <c r="G134" s="2"/>
      <c r="H134" s="12"/>
      <c r="I134" s="8"/>
      <c r="J134" s="7"/>
      <c r="K134" s="8"/>
      <c r="L134" s="7"/>
      <c r="M134" s="8"/>
      <c r="N134" s="9"/>
      <c r="O134" s="8"/>
      <c r="P134" s="12"/>
      <c r="Q134" s="8"/>
      <c r="R134" s="7"/>
      <c r="S134" s="8"/>
      <c r="T134" s="7"/>
      <c r="U134" s="8"/>
      <c r="V134" s="9"/>
      <c r="W134" s="8"/>
      <c r="X134" s="12"/>
      <c r="Y134" s="8"/>
      <c r="Z134" s="7"/>
      <c r="AA134" s="8"/>
      <c r="AB134" s="7"/>
      <c r="AC134" s="8"/>
      <c r="AD134" s="9"/>
      <c r="AE134" s="8"/>
      <c r="AF134" s="12"/>
      <c r="AG134" s="8"/>
      <c r="AH134" s="7"/>
      <c r="AI134" s="8"/>
      <c r="AJ134" s="7"/>
      <c r="AK134" s="8"/>
      <c r="AL134" s="9"/>
      <c r="AM134" s="8"/>
      <c r="AN134" s="12"/>
      <c r="AO134" s="8"/>
      <c r="AP134" s="7"/>
      <c r="AQ134" s="8"/>
      <c r="AR134" s="7"/>
      <c r="AS134" s="8"/>
      <c r="AT134" s="9"/>
      <c r="AU134" s="8"/>
      <c r="AV134" s="12"/>
      <c r="AW134" s="8"/>
      <c r="AX134" s="7"/>
      <c r="AY134" s="8"/>
      <c r="AZ134" s="7"/>
      <c r="BA134" s="8"/>
      <c r="BB134" s="9"/>
      <c r="BC134" s="8"/>
      <c r="BD134" s="12"/>
      <c r="BE134" s="8"/>
      <c r="BF134" s="7"/>
      <c r="BG134" s="8"/>
      <c r="BH134" s="7"/>
      <c r="BI134" s="8"/>
      <c r="BJ134" s="9"/>
      <c r="BK134" s="8"/>
      <c r="BL134" s="12"/>
      <c r="BM134" s="8"/>
      <c r="BN134" s="7"/>
      <c r="BO134" s="8"/>
      <c r="BP134" s="7"/>
      <c r="BQ134" s="8"/>
      <c r="BR134" s="9"/>
      <c r="BS134" s="8"/>
      <c r="BT134" s="12"/>
      <c r="BU134" s="8"/>
      <c r="BV134" s="7"/>
      <c r="BW134" s="8"/>
      <c r="BX134" s="7"/>
      <c r="BY134" s="8"/>
      <c r="BZ134" s="9"/>
      <c r="CA134" s="8"/>
      <c r="CB134" s="12"/>
      <c r="CC134" s="8"/>
      <c r="CD134" s="12"/>
      <c r="CE134" s="8"/>
      <c r="CF134" s="12"/>
      <c r="CG134" s="8"/>
      <c r="CH134" s="13"/>
      <c r="CI134" s="8"/>
      <c r="CJ134" s="12"/>
      <c r="CK134" s="8"/>
      <c r="CL134" s="12"/>
      <c r="CM134" s="8"/>
      <c r="CN134" s="12"/>
      <c r="CO134" s="8"/>
      <c r="CP134" s="13"/>
      <c r="CQ134" s="76"/>
    </row>
    <row r="135" spans="1:99" ht="15" hidden="1" thickBot="1" x14ac:dyDescent="0.35">
      <c r="A135" s="2"/>
      <c r="B135" s="2"/>
      <c r="C135" s="2"/>
      <c r="D135" s="2" t="s">
        <v>156</v>
      </c>
      <c r="E135" s="2"/>
      <c r="F135" s="2"/>
      <c r="G135" s="2"/>
      <c r="H135" s="14"/>
      <c r="I135" s="8"/>
      <c r="J135" s="10"/>
      <c r="K135" s="8"/>
      <c r="L135" s="10"/>
      <c r="M135" s="8"/>
      <c r="N135" s="11"/>
      <c r="O135" s="8"/>
      <c r="P135" s="14"/>
      <c r="Q135" s="8"/>
      <c r="R135" s="10"/>
      <c r="S135" s="8"/>
      <c r="T135" s="10"/>
      <c r="U135" s="8"/>
      <c r="V135" s="11"/>
      <c r="W135" s="8"/>
      <c r="X135" s="14"/>
      <c r="Y135" s="8"/>
      <c r="Z135" s="10"/>
      <c r="AA135" s="8"/>
      <c r="AB135" s="10"/>
      <c r="AC135" s="8"/>
      <c r="AD135" s="11"/>
      <c r="AE135" s="8"/>
      <c r="AF135" s="14"/>
      <c r="AG135" s="8"/>
      <c r="AH135" s="10"/>
      <c r="AI135" s="8"/>
      <c r="AJ135" s="10"/>
      <c r="AK135" s="8"/>
      <c r="AL135" s="11"/>
      <c r="AM135" s="8"/>
      <c r="AN135" s="14"/>
      <c r="AO135" s="8"/>
      <c r="AP135" s="10"/>
      <c r="AQ135" s="8"/>
      <c r="AR135" s="10"/>
      <c r="AS135" s="8"/>
      <c r="AT135" s="11"/>
      <c r="AU135" s="8"/>
      <c r="AV135" s="14"/>
      <c r="AW135" s="8"/>
      <c r="AX135" s="10"/>
      <c r="AY135" s="8"/>
      <c r="AZ135" s="10"/>
      <c r="BA135" s="8"/>
      <c r="BB135" s="11"/>
      <c r="BC135" s="8"/>
      <c r="BD135" s="14"/>
      <c r="BE135" s="8"/>
      <c r="BF135" s="10"/>
      <c r="BG135" s="8"/>
      <c r="BH135" s="10"/>
      <c r="BI135" s="8"/>
      <c r="BJ135" s="11"/>
      <c r="BK135" s="8"/>
      <c r="BL135" s="14"/>
      <c r="BM135" s="8"/>
      <c r="BN135" s="10"/>
      <c r="BO135" s="8"/>
      <c r="BP135" s="10"/>
      <c r="BQ135" s="8"/>
      <c r="BR135" s="11"/>
      <c r="BS135" s="8"/>
      <c r="BT135" s="14"/>
      <c r="BU135" s="8"/>
      <c r="BV135" s="10"/>
      <c r="BW135" s="8"/>
      <c r="BX135" s="10"/>
      <c r="BY135" s="8"/>
      <c r="BZ135" s="11"/>
      <c r="CA135" s="8"/>
      <c r="CB135" s="14"/>
      <c r="CC135" s="8"/>
      <c r="CD135" s="14"/>
      <c r="CE135" s="8"/>
      <c r="CF135" s="14"/>
      <c r="CG135" s="8"/>
      <c r="CH135" s="15"/>
      <c r="CI135" s="8"/>
      <c r="CJ135" s="14"/>
      <c r="CK135" s="8"/>
      <c r="CL135" s="14"/>
      <c r="CM135" s="8"/>
      <c r="CN135" s="14"/>
      <c r="CO135" s="8"/>
      <c r="CP135" s="15"/>
      <c r="CQ135" s="76"/>
    </row>
    <row r="136" spans="1:99" ht="28.8" customHeight="1" x14ac:dyDescent="0.3">
      <c r="A136" s="2"/>
      <c r="B136" s="2"/>
      <c r="C136" s="2" t="s">
        <v>157</v>
      </c>
      <c r="D136" s="2"/>
      <c r="E136" s="2"/>
      <c r="F136" s="2"/>
      <c r="G136" s="2"/>
      <c r="H136" s="7">
        <f>ROUND(H133-H135,5)</f>
        <v>34170.629999999997</v>
      </c>
      <c r="I136" s="8"/>
      <c r="J136" s="7">
        <f>ROUND(J133-J135,5)</f>
        <v>14140.41</v>
      </c>
      <c r="K136" s="8"/>
      <c r="L136" s="7">
        <f>ROUND((H136-J136),5)</f>
        <v>20030.22</v>
      </c>
      <c r="M136" s="8"/>
      <c r="N136" s="9">
        <f>ROUND(IF(J136=0, IF(H136=0, 0, 1), H136/J136),5)</f>
        <v>2.4165199999999998</v>
      </c>
      <c r="O136" s="8"/>
      <c r="P136" s="7">
        <f>ROUND(P133-P135,5)</f>
        <v>48316.75</v>
      </c>
      <c r="Q136" s="8"/>
      <c r="R136" s="7">
        <f>ROUND(R133-R135,5)</f>
        <v>28850.42</v>
      </c>
      <c r="S136" s="8"/>
      <c r="T136" s="7">
        <f>ROUND((P136-R136),5)</f>
        <v>19466.330000000002</v>
      </c>
      <c r="U136" s="8"/>
      <c r="V136" s="9">
        <f>ROUND(IF(R136=0, IF(P136=0, 0, 1), P136/R136),5)</f>
        <v>1.6747300000000001</v>
      </c>
      <c r="W136" s="8"/>
      <c r="X136" s="7">
        <f>ROUND(X133-X135,5)</f>
        <v>87534.61</v>
      </c>
      <c r="Y136" s="8"/>
      <c r="Z136" s="7">
        <f>ROUND(Z133-Z135,5)</f>
        <v>99272.92</v>
      </c>
      <c r="AA136" s="8"/>
      <c r="AB136" s="7">
        <f>ROUND((X136-Z136),5)</f>
        <v>-11738.31</v>
      </c>
      <c r="AC136" s="8"/>
      <c r="AD136" s="9">
        <f>ROUND(IF(Z136=0, IF(X136=0, 0, 1), X136/Z136),5)</f>
        <v>0.88175999999999999</v>
      </c>
      <c r="AE136" s="8"/>
      <c r="AF136" s="7">
        <f>ROUND(AF133-AF135,5)</f>
        <v>161023.51</v>
      </c>
      <c r="AG136" s="8"/>
      <c r="AH136" s="7">
        <f>ROUND(AH133-AH135,5)</f>
        <v>67280.42</v>
      </c>
      <c r="AI136" s="8"/>
      <c r="AJ136" s="7">
        <f>ROUND((AF136-AH136),5)</f>
        <v>93743.09</v>
      </c>
      <c r="AK136" s="8"/>
      <c r="AL136" s="9">
        <f>ROUND(IF(AH136=0, IF(AF136=0, 0, 1), AF136/AH136),5)</f>
        <v>2.3933200000000001</v>
      </c>
      <c r="AM136" s="8"/>
      <c r="AN136" s="7">
        <f>ROUND(AN133-AN135,5)</f>
        <v>62115.040000000001</v>
      </c>
      <c r="AO136" s="8"/>
      <c r="AP136" s="7">
        <f>ROUND(AP133-AP135,5)</f>
        <v>82880.42</v>
      </c>
      <c r="AQ136" s="8"/>
      <c r="AR136" s="7">
        <f>ROUND((AN136-AP136),5)</f>
        <v>-20765.38</v>
      </c>
      <c r="AS136" s="8"/>
      <c r="AT136" s="9">
        <f>ROUND(IF(AP136=0, IF(AN136=0, 0, 1), AN136/AP136),5)</f>
        <v>0.74944999999999995</v>
      </c>
      <c r="AU136" s="8"/>
      <c r="AV136" s="7">
        <f>ROUND(AV133-AV135,5)</f>
        <v>202069.93</v>
      </c>
      <c r="AW136" s="8"/>
      <c r="AX136" s="7">
        <f>ROUND(AX133-AX135,5)</f>
        <v>231662.92</v>
      </c>
      <c r="AY136" s="8"/>
      <c r="AZ136" s="7">
        <f>ROUND((AV136-AX136),5)</f>
        <v>-29592.99</v>
      </c>
      <c r="BA136" s="8"/>
      <c r="BB136" s="9">
        <f>ROUND(IF(AX136=0, IF(AV136=0, 0, 1), AV136/AX136),5)</f>
        <v>0.87226000000000004</v>
      </c>
      <c r="BC136" s="8"/>
      <c r="BD136" s="7">
        <f>ROUND(BD133-BD135,5)</f>
        <v>106561.05</v>
      </c>
      <c r="BE136" s="8"/>
      <c r="BF136" s="7">
        <f>ROUND(BF133-BF135,5)</f>
        <v>52550.42</v>
      </c>
      <c r="BG136" s="8"/>
      <c r="BH136" s="7">
        <f>ROUND((BD136-BF136),5)</f>
        <v>54010.63</v>
      </c>
      <c r="BI136" s="8"/>
      <c r="BJ136" s="9">
        <f>ROUND(IF(BF136=0, IF(BD136=0, 0, 1), BD136/BF136),5)</f>
        <v>2.02779</v>
      </c>
      <c r="BK136" s="8"/>
      <c r="BL136" s="7">
        <f>ROUND(BL133-BL135,5)</f>
        <v>50380.58</v>
      </c>
      <c r="BM136" s="8"/>
      <c r="BN136" s="7">
        <f>ROUND(BN133-BN135,5)</f>
        <v>40405.42</v>
      </c>
      <c r="BO136" s="8"/>
      <c r="BP136" s="7">
        <f>ROUND((BL136-BN136),5)</f>
        <v>9975.16</v>
      </c>
      <c r="BQ136" s="8"/>
      <c r="BR136" s="9">
        <f>ROUND(IF(BN136=0, IF(BL136=0, 0, 1), BL136/BN136),5)</f>
        <v>1.24688</v>
      </c>
      <c r="BS136" s="8"/>
      <c r="BT136" s="7">
        <f>ROUND(BT133-BT135,5)</f>
        <v>67074.350000000006</v>
      </c>
      <c r="BU136" s="8"/>
      <c r="BV136" s="7">
        <f>ROUND(BV133-BV135,5)</f>
        <v>68722.92</v>
      </c>
      <c r="BW136" s="8"/>
      <c r="BX136" s="7">
        <f>ROUND((BT136-BV136),5)</f>
        <v>-1648.57</v>
      </c>
      <c r="BY136" s="8"/>
      <c r="BZ136" s="9">
        <f>ROUND(IF(BV136=0, IF(BT136=0, 0, 1), BT136/BV136),5)</f>
        <v>0.97601000000000004</v>
      </c>
      <c r="CA136" s="8"/>
      <c r="CB136" s="7">
        <f>ROUND(CB133-CB135,5)</f>
        <v>26941.52</v>
      </c>
      <c r="CC136" s="8"/>
      <c r="CD136" s="7">
        <f>ROUND(CD133-CD135,5)</f>
        <v>4585.88</v>
      </c>
      <c r="CE136" s="8"/>
      <c r="CF136" s="7">
        <f>ROUND((CB136-CD136),5)</f>
        <v>22355.64</v>
      </c>
      <c r="CG136" s="8"/>
      <c r="CH136" s="9">
        <f>ROUND(IF(CD136=0, IF(CB136=0, 0, 1), CB136/CD136),5)</f>
        <v>5.8748899999999997</v>
      </c>
      <c r="CI136" s="8"/>
      <c r="CJ136" s="7">
        <f>CJ133</f>
        <v>846516.90000000014</v>
      </c>
      <c r="CK136" s="8"/>
      <c r="CL136" s="7">
        <f>CL133</f>
        <v>765500</v>
      </c>
      <c r="CM136" s="8"/>
      <c r="CN136" s="7">
        <f>ROUND((CJ136-CL136),5)</f>
        <v>81016.899999999994</v>
      </c>
      <c r="CO136" s="8"/>
      <c r="CP136" s="9">
        <f>ROUND(IF(CL136=0, IF(CJ136=0, 0, 1), CJ136/CL136),5)</f>
        <v>1.1058399999999999</v>
      </c>
      <c r="CQ136" s="7">
        <f>CQ133</f>
        <v>1066465</v>
      </c>
    </row>
    <row r="137" spans="1:99" ht="28.8" customHeight="1" x14ac:dyDescent="0.3">
      <c r="A137" s="2"/>
      <c r="B137" s="2"/>
      <c r="C137" s="2"/>
      <c r="D137" s="2" t="s">
        <v>158</v>
      </c>
      <c r="E137" s="2"/>
      <c r="F137" s="2"/>
      <c r="G137" s="2"/>
      <c r="H137" s="7"/>
      <c r="I137" s="8"/>
      <c r="J137" s="7"/>
      <c r="K137" s="8"/>
      <c r="L137" s="7"/>
      <c r="M137" s="8"/>
      <c r="N137" s="9"/>
      <c r="O137" s="8"/>
      <c r="P137" s="7"/>
      <c r="Q137" s="8"/>
      <c r="R137" s="7"/>
      <c r="S137" s="8"/>
      <c r="T137" s="7"/>
      <c r="U137" s="8"/>
      <c r="V137" s="9"/>
      <c r="W137" s="8"/>
      <c r="X137" s="7"/>
      <c r="Y137" s="8"/>
      <c r="Z137" s="7"/>
      <c r="AA137" s="8"/>
      <c r="AB137" s="7"/>
      <c r="AC137" s="8"/>
      <c r="AD137" s="9"/>
      <c r="AE137" s="8"/>
      <c r="AF137" s="7"/>
      <c r="AG137" s="8"/>
      <c r="AH137" s="7"/>
      <c r="AI137" s="8"/>
      <c r="AJ137" s="7"/>
      <c r="AK137" s="8"/>
      <c r="AL137" s="9"/>
      <c r="AM137" s="8"/>
      <c r="AN137" s="7"/>
      <c r="AO137" s="8"/>
      <c r="AP137" s="7"/>
      <c r="AQ137" s="8"/>
      <c r="AR137" s="7"/>
      <c r="AS137" s="8"/>
      <c r="AT137" s="9"/>
      <c r="AU137" s="8"/>
      <c r="AV137" s="7"/>
      <c r="AW137" s="8"/>
      <c r="AX137" s="7"/>
      <c r="AY137" s="8"/>
      <c r="AZ137" s="7"/>
      <c r="BA137" s="8"/>
      <c r="BB137" s="9"/>
      <c r="BC137" s="8"/>
      <c r="BD137" s="7"/>
      <c r="BE137" s="8"/>
      <c r="BF137" s="7"/>
      <c r="BG137" s="8"/>
      <c r="BH137" s="7"/>
      <c r="BI137" s="8"/>
      <c r="BJ137" s="9"/>
      <c r="BK137" s="8"/>
      <c r="BL137" s="7"/>
      <c r="BM137" s="8"/>
      <c r="BN137" s="7"/>
      <c r="BO137" s="8"/>
      <c r="BP137" s="7"/>
      <c r="BQ137" s="8"/>
      <c r="BR137" s="9"/>
      <c r="BS137" s="8"/>
      <c r="BT137" s="7"/>
      <c r="BU137" s="8"/>
      <c r="BV137" s="7"/>
      <c r="BW137" s="8"/>
      <c r="BX137" s="7"/>
      <c r="BY137" s="8"/>
      <c r="BZ137" s="9"/>
      <c r="CA137" s="8"/>
      <c r="CB137" s="7"/>
      <c r="CC137" s="8"/>
      <c r="CD137" s="7"/>
      <c r="CE137" s="8"/>
      <c r="CF137" s="7"/>
      <c r="CG137" s="8"/>
      <c r="CH137" s="9"/>
      <c r="CI137" s="8"/>
      <c r="CJ137" s="7"/>
      <c r="CK137" s="8"/>
      <c r="CL137" s="7"/>
      <c r="CM137" s="8"/>
      <c r="CN137" s="7"/>
      <c r="CO137" s="8"/>
      <c r="CP137" s="9"/>
      <c r="CQ137" s="76"/>
    </row>
    <row r="138" spans="1:99" x14ac:dyDescent="0.3">
      <c r="A138" s="2"/>
      <c r="B138" s="2"/>
      <c r="C138" s="2"/>
      <c r="D138" s="2"/>
      <c r="E138" s="2" t="s">
        <v>159</v>
      </c>
      <c r="F138" s="2"/>
      <c r="G138" s="2"/>
      <c r="H138" s="7"/>
      <c r="I138" s="8"/>
      <c r="J138" s="7"/>
      <c r="K138" s="8"/>
      <c r="L138" s="7"/>
      <c r="M138" s="8"/>
      <c r="N138" s="9"/>
      <c r="O138" s="8"/>
      <c r="P138" s="7"/>
      <c r="Q138" s="8"/>
      <c r="R138" s="7"/>
      <c r="S138" s="8"/>
      <c r="T138" s="7"/>
      <c r="U138" s="8"/>
      <c r="V138" s="9"/>
      <c r="W138" s="8"/>
      <c r="X138" s="7"/>
      <c r="Y138" s="8"/>
      <c r="Z138" s="7"/>
      <c r="AA138" s="8"/>
      <c r="AB138" s="7"/>
      <c r="AC138" s="8"/>
      <c r="AD138" s="9"/>
      <c r="AE138" s="8"/>
      <c r="AF138" s="7"/>
      <c r="AG138" s="8"/>
      <c r="AH138" s="7"/>
      <c r="AI138" s="8"/>
      <c r="AJ138" s="7"/>
      <c r="AK138" s="8"/>
      <c r="AL138" s="9"/>
      <c r="AM138" s="8"/>
      <c r="AN138" s="7"/>
      <c r="AO138" s="8"/>
      <c r="AP138" s="7"/>
      <c r="AQ138" s="8"/>
      <c r="AR138" s="7"/>
      <c r="AS138" s="8"/>
      <c r="AT138" s="9"/>
      <c r="AU138" s="8"/>
      <c r="AV138" s="7"/>
      <c r="AW138" s="8"/>
      <c r="AX138" s="7"/>
      <c r="AY138" s="8"/>
      <c r="AZ138" s="7"/>
      <c r="BA138" s="8"/>
      <c r="BB138" s="9"/>
      <c r="BC138" s="8"/>
      <c r="BD138" s="7"/>
      <c r="BE138" s="8"/>
      <c r="BF138" s="7"/>
      <c r="BG138" s="8"/>
      <c r="BH138" s="7"/>
      <c r="BI138" s="8"/>
      <c r="BJ138" s="9"/>
      <c r="BK138" s="8"/>
      <c r="BL138" s="7"/>
      <c r="BM138" s="8"/>
      <c r="BN138" s="7"/>
      <c r="BO138" s="8"/>
      <c r="BP138" s="7"/>
      <c r="BQ138" s="8"/>
      <c r="BR138" s="9"/>
      <c r="BS138" s="8"/>
      <c r="BT138" s="7"/>
      <c r="BU138" s="8"/>
      <c r="BV138" s="7"/>
      <c r="BW138" s="8"/>
      <c r="BX138" s="7"/>
      <c r="BY138" s="8"/>
      <c r="BZ138" s="9"/>
      <c r="CA138" s="8"/>
      <c r="CB138" s="7"/>
      <c r="CC138" s="8"/>
      <c r="CD138" s="7"/>
      <c r="CE138" s="8"/>
      <c r="CF138" s="7"/>
      <c r="CG138" s="8"/>
      <c r="CH138" s="9"/>
      <c r="CI138" s="8"/>
      <c r="CJ138" s="7"/>
      <c r="CK138" s="8"/>
      <c r="CL138" s="7"/>
      <c r="CM138" s="8"/>
      <c r="CN138" s="7"/>
      <c r="CO138" s="8"/>
      <c r="CP138" s="9"/>
      <c r="CQ138" s="76"/>
    </row>
    <row r="139" spans="1:99" x14ac:dyDescent="0.3">
      <c r="A139" s="2"/>
      <c r="B139" s="2"/>
      <c r="C139" s="2"/>
      <c r="D139" s="2"/>
      <c r="E139" s="2"/>
      <c r="F139" s="2" t="s">
        <v>160</v>
      </c>
      <c r="G139" s="2"/>
      <c r="H139" s="7">
        <v>1556</v>
      </c>
      <c r="I139" s="8"/>
      <c r="J139" s="7">
        <v>500</v>
      </c>
      <c r="K139" s="8"/>
      <c r="L139" s="7">
        <f>ROUND((H139-J139),5)</f>
        <v>1056</v>
      </c>
      <c r="M139" s="8"/>
      <c r="N139" s="9">
        <f>ROUND(IF(J139=0, IF(H139=0, 0, 1), H139/J139),5)</f>
        <v>3.1120000000000001</v>
      </c>
      <c r="O139" s="8"/>
      <c r="P139" s="7"/>
      <c r="Q139" s="8"/>
      <c r="R139" s="7"/>
      <c r="S139" s="8"/>
      <c r="T139" s="7"/>
      <c r="U139" s="8"/>
      <c r="V139" s="9"/>
      <c r="W139" s="8"/>
      <c r="X139" s="7"/>
      <c r="Y139" s="8"/>
      <c r="Z139" s="7">
        <v>4000</v>
      </c>
      <c r="AA139" s="8"/>
      <c r="AB139" s="7">
        <f>ROUND((X139-Z139),5)</f>
        <v>-4000</v>
      </c>
      <c r="AC139" s="8"/>
      <c r="AD139" s="9"/>
      <c r="AE139" s="8"/>
      <c r="AF139" s="7"/>
      <c r="AG139" s="8"/>
      <c r="AH139" s="7"/>
      <c r="AI139" s="8"/>
      <c r="AJ139" s="7"/>
      <c r="AK139" s="8"/>
      <c r="AL139" s="9"/>
      <c r="AM139" s="8"/>
      <c r="AN139" s="7"/>
      <c r="AO139" s="8"/>
      <c r="AP139" s="7"/>
      <c r="AQ139" s="8"/>
      <c r="AR139" s="7"/>
      <c r="AS139" s="8"/>
      <c r="AT139" s="9"/>
      <c r="AU139" s="8"/>
      <c r="AV139" s="7"/>
      <c r="AW139" s="8"/>
      <c r="AX139" s="7"/>
      <c r="AY139" s="8"/>
      <c r="AZ139" s="7"/>
      <c r="BA139" s="8"/>
      <c r="BB139" s="9"/>
      <c r="BC139" s="8"/>
      <c r="BD139" s="7"/>
      <c r="BE139" s="8"/>
      <c r="BF139" s="7"/>
      <c r="BG139" s="8"/>
      <c r="BH139" s="7"/>
      <c r="BI139" s="8"/>
      <c r="BJ139" s="9"/>
      <c r="BK139" s="8"/>
      <c r="BL139" s="7">
        <v>95</v>
      </c>
      <c r="BM139" s="8"/>
      <c r="BN139" s="7"/>
      <c r="BO139" s="8"/>
      <c r="BP139" s="7">
        <f>ROUND((BL139-BN139),5)</f>
        <v>95</v>
      </c>
      <c r="BQ139" s="8"/>
      <c r="BR139" s="9">
        <f>ROUND(IF(BN139=0, IF(BL139=0, 0, 1), BL139/BN139),5)</f>
        <v>1</v>
      </c>
      <c r="BS139" s="8"/>
      <c r="BT139" s="7"/>
      <c r="BU139" s="8"/>
      <c r="BV139" s="7"/>
      <c r="BW139" s="8"/>
      <c r="BX139" s="7"/>
      <c r="BY139" s="8"/>
      <c r="BZ139" s="9"/>
      <c r="CA139" s="8"/>
      <c r="CB139" s="7"/>
      <c r="CC139" s="8"/>
      <c r="CD139" s="7"/>
      <c r="CE139" s="8"/>
      <c r="CF139" s="7"/>
      <c r="CG139" s="8"/>
      <c r="CH139" s="9"/>
      <c r="CI139" s="8"/>
      <c r="CJ139" s="7">
        <v>95</v>
      </c>
      <c r="CK139" s="8"/>
      <c r="CL139" s="7">
        <v>0</v>
      </c>
      <c r="CM139" s="8"/>
      <c r="CN139" s="7">
        <f t="shared" ref="CN139:CN144" si="4">ROUND((CJ139-CL139),5)</f>
        <v>95</v>
      </c>
      <c r="CO139" s="8"/>
      <c r="CP139" s="9">
        <f t="shared" ref="CP139:CP144" si="5">ROUND(IF(CL139=0, IF(CJ139=0, 0, 1), CJ139/CL139),5)</f>
        <v>1</v>
      </c>
      <c r="CQ139" s="76">
        <v>100</v>
      </c>
    </row>
    <row r="140" spans="1:99" ht="15" thickBot="1" x14ac:dyDescent="0.35">
      <c r="A140" s="2"/>
      <c r="B140" s="2"/>
      <c r="C140" s="2"/>
      <c r="D140" s="2"/>
      <c r="E140" s="2"/>
      <c r="F140" s="2" t="s">
        <v>434</v>
      </c>
      <c r="G140" s="2"/>
      <c r="H140" s="10">
        <v>310.8</v>
      </c>
      <c r="I140" s="8"/>
      <c r="J140" s="10"/>
      <c r="K140" s="8"/>
      <c r="L140" s="10"/>
      <c r="M140" s="8"/>
      <c r="N140" s="11"/>
      <c r="O140" s="8"/>
      <c r="P140" s="10">
        <v>3544.66</v>
      </c>
      <c r="Q140" s="8"/>
      <c r="R140" s="10"/>
      <c r="S140" s="8"/>
      <c r="T140" s="10"/>
      <c r="U140" s="8"/>
      <c r="V140" s="11"/>
      <c r="W140" s="8"/>
      <c r="X140" s="10"/>
      <c r="Y140" s="8"/>
      <c r="Z140" s="10"/>
      <c r="AA140" s="8"/>
      <c r="AB140" s="10"/>
      <c r="AC140" s="8"/>
      <c r="AD140" s="11"/>
      <c r="AE140" s="8"/>
      <c r="AF140" s="10">
        <v>506.23</v>
      </c>
      <c r="AG140" s="8"/>
      <c r="AH140" s="10"/>
      <c r="AI140" s="8"/>
      <c r="AJ140" s="10"/>
      <c r="AK140" s="8"/>
      <c r="AL140" s="11"/>
      <c r="AM140" s="8"/>
      <c r="AN140" s="10"/>
      <c r="AO140" s="8"/>
      <c r="AP140" s="10"/>
      <c r="AQ140" s="8"/>
      <c r="AR140" s="10"/>
      <c r="AS140" s="8"/>
      <c r="AT140" s="11"/>
      <c r="AU140" s="8"/>
      <c r="AV140" s="10"/>
      <c r="AW140" s="8"/>
      <c r="AX140" s="10"/>
      <c r="AY140" s="8"/>
      <c r="AZ140" s="10"/>
      <c r="BA140" s="8"/>
      <c r="BB140" s="11"/>
      <c r="BC140" s="8"/>
      <c r="BD140" s="10"/>
      <c r="BE140" s="8"/>
      <c r="BF140" s="10"/>
      <c r="BG140" s="8"/>
      <c r="BH140" s="10"/>
      <c r="BI140" s="8"/>
      <c r="BJ140" s="11"/>
      <c r="BK140" s="8"/>
      <c r="BL140" s="10"/>
      <c r="BM140" s="8"/>
      <c r="BN140" s="10"/>
      <c r="BO140" s="8"/>
      <c r="BP140" s="10"/>
      <c r="BQ140" s="8"/>
      <c r="BR140" s="11"/>
      <c r="BS140" s="8"/>
      <c r="BT140" s="10"/>
      <c r="BU140" s="8"/>
      <c r="BV140" s="10"/>
      <c r="BW140" s="8"/>
      <c r="BX140" s="10"/>
      <c r="BY140" s="8"/>
      <c r="BZ140" s="11"/>
      <c r="CA140" s="8"/>
      <c r="CB140" s="10"/>
      <c r="CC140" s="8"/>
      <c r="CD140" s="10"/>
      <c r="CE140" s="8"/>
      <c r="CF140" s="10"/>
      <c r="CG140" s="8"/>
      <c r="CH140" s="11"/>
      <c r="CI140" s="8"/>
      <c r="CJ140" s="10">
        <v>5917.69</v>
      </c>
      <c r="CK140" s="8"/>
      <c r="CL140" s="10">
        <v>4500</v>
      </c>
      <c r="CM140" s="8"/>
      <c r="CN140" s="10">
        <f t="shared" si="4"/>
        <v>1417.69</v>
      </c>
      <c r="CO140" s="8"/>
      <c r="CP140" s="11">
        <f t="shared" si="5"/>
        <v>1.31504</v>
      </c>
      <c r="CQ140" s="81">
        <v>5000</v>
      </c>
      <c r="CR140" s="6"/>
    </row>
    <row r="141" spans="1:99" x14ac:dyDescent="0.3">
      <c r="A141" s="2"/>
      <c r="B141" s="2"/>
      <c r="C141" s="2"/>
      <c r="D141" s="2"/>
      <c r="E141" s="2" t="s">
        <v>162</v>
      </c>
      <c r="F141" s="2"/>
      <c r="G141" s="2"/>
      <c r="H141" s="7">
        <f>ROUND(SUM(H138:H140),5)</f>
        <v>1866.8</v>
      </c>
      <c r="I141" s="8"/>
      <c r="J141" s="7">
        <f>ROUND(SUM(J138:J140),5)</f>
        <v>500</v>
      </c>
      <c r="K141" s="8"/>
      <c r="L141" s="7">
        <f>ROUND((H141-J141),5)</f>
        <v>1366.8</v>
      </c>
      <c r="M141" s="8"/>
      <c r="N141" s="9">
        <f>ROUND(IF(J141=0, IF(H141=0, 0, 1), H141/J141),5)</f>
        <v>3.7336</v>
      </c>
      <c r="O141" s="8"/>
      <c r="P141" s="7">
        <f>ROUND(SUM(P138:P140),5)</f>
        <v>3544.66</v>
      </c>
      <c r="Q141" s="8"/>
      <c r="R141" s="7"/>
      <c r="S141" s="8"/>
      <c r="T141" s="7">
        <f>ROUND((P141-R141),5)</f>
        <v>3544.66</v>
      </c>
      <c r="U141" s="8"/>
      <c r="V141" s="9">
        <f>ROUND(IF(R141=0, IF(P141=0, 0, 1), P141/R141),5)</f>
        <v>1</v>
      </c>
      <c r="W141" s="8"/>
      <c r="X141" s="7"/>
      <c r="Y141" s="8"/>
      <c r="Z141" s="7">
        <f>ROUND(SUM(Z138:Z140),5)</f>
        <v>4000</v>
      </c>
      <c r="AA141" s="8"/>
      <c r="AB141" s="7">
        <f>ROUND((X141-Z141),5)</f>
        <v>-4000</v>
      </c>
      <c r="AC141" s="8"/>
      <c r="AD141" s="9"/>
      <c r="AE141" s="8"/>
      <c r="AF141" s="7">
        <f>ROUND(SUM(AF138:AF140),5)</f>
        <v>506.23</v>
      </c>
      <c r="AG141" s="8"/>
      <c r="AH141" s="7"/>
      <c r="AI141" s="8"/>
      <c r="AJ141" s="7">
        <f>ROUND((AF141-AH141),5)</f>
        <v>506.23</v>
      </c>
      <c r="AK141" s="8"/>
      <c r="AL141" s="9">
        <f>ROUND(IF(AH141=0, IF(AF141=0, 0, 1), AF141/AH141),5)</f>
        <v>1</v>
      </c>
      <c r="AM141" s="8"/>
      <c r="AN141" s="7"/>
      <c r="AO141" s="8"/>
      <c r="AP141" s="7"/>
      <c r="AQ141" s="8"/>
      <c r="AR141" s="7"/>
      <c r="AS141" s="8"/>
      <c r="AT141" s="9"/>
      <c r="AU141" s="8"/>
      <c r="AV141" s="7"/>
      <c r="AW141" s="8"/>
      <c r="AX141" s="7"/>
      <c r="AY141" s="8"/>
      <c r="AZ141" s="7"/>
      <c r="BA141" s="8"/>
      <c r="BB141" s="9"/>
      <c r="BC141" s="8"/>
      <c r="BD141" s="7"/>
      <c r="BE141" s="8"/>
      <c r="BF141" s="7"/>
      <c r="BG141" s="8"/>
      <c r="BH141" s="7"/>
      <c r="BI141" s="8"/>
      <c r="BJ141" s="9"/>
      <c r="BK141" s="8"/>
      <c r="BL141" s="7">
        <f>ROUND(SUM(BL138:BL140),5)</f>
        <v>95</v>
      </c>
      <c r="BM141" s="8"/>
      <c r="BN141" s="7"/>
      <c r="BO141" s="8"/>
      <c r="BP141" s="7">
        <f>ROUND((BL141-BN141),5)</f>
        <v>95</v>
      </c>
      <c r="BQ141" s="8"/>
      <c r="BR141" s="9">
        <f>ROUND(IF(BN141=0, IF(BL141=0, 0, 1), BL141/BN141),5)</f>
        <v>1</v>
      </c>
      <c r="BS141" s="8"/>
      <c r="BT141" s="7"/>
      <c r="BU141" s="8"/>
      <c r="BV141" s="7"/>
      <c r="BW141" s="8"/>
      <c r="BX141" s="7"/>
      <c r="BY141" s="8"/>
      <c r="BZ141" s="9"/>
      <c r="CA141" s="8"/>
      <c r="CB141" s="7"/>
      <c r="CC141" s="8"/>
      <c r="CD141" s="7"/>
      <c r="CE141" s="8"/>
      <c r="CF141" s="7"/>
      <c r="CG141" s="8"/>
      <c r="CH141" s="9"/>
      <c r="CI141" s="8"/>
      <c r="CJ141" s="7">
        <f>CJ139+CJ140</f>
        <v>6012.69</v>
      </c>
      <c r="CK141" s="8"/>
      <c r="CL141" s="7">
        <f>CL139+CL140</f>
        <v>4500</v>
      </c>
      <c r="CM141" s="8"/>
      <c r="CN141" s="7">
        <f t="shared" si="4"/>
        <v>1512.69</v>
      </c>
      <c r="CO141" s="8"/>
      <c r="CP141" s="9">
        <f t="shared" si="5"/>
        <v>1.3361499999999999</v>
      </c>
      <c r="CQ141" s="76">
        <f>CQ139+CQ140</f>
        <v>5100</v>
      </c>
    </row>
    <row r="142" spans="1:99" ht="28.8" customHeight="1" x14ac:dyDescent="0.3">
      <c r="A142" s="2"/>
      <c r="B142" s="2"/>
      <c r="C142" s="2"/>
      <c r="D142" s="2"/>
      <c r="E142" s="2" t="s">
        <v>163</v>
      </c>
      <c r="F142" s="2"/>
      <c r="G142" s="2"/>
      <c r="H142" s="7"/>
      <c r="I142" s="8"/>
      <c r="J142" s="7"/>
      <c r="K142" s="8"/>
      <c r="L142" s="7"/>
      <c r="M142" s="8"/>
      <c r="N142" s="9"/>
      <c r="O142" s="8"/>
      <c r="P142" s="7"/>
      <c r="Q142" s="8"/>
      <c r="R142" s="7"/>
      <c r="S142" s="8"/>
      <c r="T142" s="7"/>
      <c r="U142" s="8"/>
      <c r="V142" s="9"/>
      <c r="W142" s="8"/>
      <c r="X142" s="7"/>
      <c r="Y142" s="8"/>
      <c r="Z142" s="7"/>
      <c r="AA142" s="8"/>
      <c r="AB142" s="7"/>
      <c r="AC142" s="8"/>
      <c r="AD142" s="9"/>
      <c r="AE142" s="8"/>
      <c r="AF142" s="7"/>
      <c r="AG142" s="8"/>
      <c r="AH142" s="7"/>
      <c r="AI142" s="8"/>
      <c r="AJ142" s="7"/>
      <c r="AK142" s="8"/>
      <c r="AL142" s="9"/>
      <c r="AM142" s="8"/>
      <c r="AN142" s="7"/>
      <c r="AO142" s="8"/>
      <c r="AP142" s="7"/>
      <c r="AQ142" s="8"/>
      <c r="AR142" s="7"/>
      <c r="AS142" s="8"/>
      <c r="AT142" s="9"/>
      <c r="AU142" s="8"/>
      <c r="AV142" s="7">
        <v>7302.25</v>
      </c>
      <c r="AW142" s="8"/>
      <c r="AX142" s="7">
        <v>7300</v>
      </c>
      <c r="AY142" s="8"/>
      <c r="AZ142" s="7">
        <f>ROUND((AV142-AX142),5)</f>
        <v>2.25</v>
      </c>
      <c r="BA142" s="8"/>
      <c r="BB142" s="9">
        <f>ROUND(IF(AX142=0, IF(AV142=0, 0, 1), AV142/AX142),5)</f>
        <v>1.00031</v>
      </c>
      <c r="BC142" s="8"/>
      <c r="BD142" s="7"/>
      <c r="BE142" s="8"/>
      <c r="BF142" s="7"/>
      <c r="BG142" s="8"/>
      <c r="BH142" s="7"/>
      <c r="BI142" s="8"/>
      <c r="BJ142" s="9"/>
      <c r="BK142" s="8"/>
      <c r="BL142" s="7"/>
      <c r="BM142" s="8"/>
      <c r="BN142" s="7"/>
      <c r="BO142" s="8"/>
      <c r="BP142" s="7"/>
      <c r="BQ142" s="8"/>
      <c r="BR142" s="9"/>
      <c r="BS142" s="8"/>
      <c r="BT142" s="7"/>
      <c r="BU142" s="8"/>
      <c r="BV142" s="7"/>
      <c r="BW142" s="8"/>
      <c r="BX142" s="7"/>
      <c r="BY142" s="8"/>
      <c r="BZ142" s="9"/>
      <c r="CA142" s="8"/>
      <c r="CB142" s="7"/>
      <c r="CC142" s="8"/>
      <c r="CD142" s="7"/>
      <c r="CE142" s="8"/>
      <c r="CF142" s="7"/>
      <c r="CG142" s="8"/>
      <c r="CH142" s="9"/>
      <c r="CI142" s="8"/>
      <c r="CJ142" s="7">
        <f>ROUND(H142+P142+X142+AF142+AN142+AV142+BD142+BL142+BT142+CB142,5)</f>
        <v>7302.25</v>
      </c>
      <c r="CK142" s="8"/>
      <c r="CL142" s="7">
        <f>ROUND(J142+R142+Z142+AH142+AP142+AX142+BF142+BN142+BV142+CD142,5)</f>
        <v>7300</v>
      </c>
      <c r="CM142" s="8"/>
      <c r="CN142" s="7">
        <f t="shared" si="4"/>
        <v>2.25</v>
      </c>
      <c r="CO142" s="8"/>
      <c r="CP142" s="9">
        <f t="shared" si="5"/>
        <v>1.00031</v>
      </c>
      <c r="CQ142" s="76">
        <v>7325</v>
      </c>
    </row>
    <row r="143" spans="1:99" x14ac:dyDescent="0.3">
      <c r="A143" s="2"/>
      <c r="B143" s="2"/>
      <c r="C143" s="2"/>
      <c r="D143" s="2"/>
      <c r="E143" s="2" t="s">
        <v>164</v>
      </c>
      <c r="F143" s="2"/>
      <c r="G143" s="2"/>
      <c r="H143" s="7">
        <v>400.73</v>
      </c>
      <c r="I143" s="8"/>
      <c r="J143" s="7">
        <v>225</v>
      </c>
      <c r="K143" s="8"/>
      <c r="L143" s="7">
        <f>ROUND((H143-J143),5)</f>
        <v>175.73</v>
      </c>
      <c r="M143" s="8"/>
      <c r="N143" s="9">
        <f>ROUND(IF(J143=0, IF(H143=0, 0, 1), H143/J143),5)</f>
        <v>1.78102</v>
      </c>
      <c r="O143" s="8"/>
      <c r="P143" s="7">
        <v>199.64</v>
      </c>
      <c r="Q143" s="8"/>
      <c r="R143" s="7">
        <v>225</v>
      </c>
      <c r="S143" s="8"/>
      <c r="T143" s="7">
        <f>ROUND((P143-R143),5)</f>
        <v>-25.36</v>
      </c>
      <c r="U143" s="8"/>
      <c r="V143" s="9">
        <f>ROUND(IF(R143=0, IF(P143=0, 0, 1), P143/R143),5)</f>
        <v>0.88729000000000002</v>
      </c>
      <c r="W143" s="8"/>
      <c r="X143" s="7">
        <v>301.62</v>
      </c>
      <c r="Y143" s="8"/>
      <c r="Z143" s="7">
        <v>225</v>
      </c>
      <c r="AA143" s="8"/>
      <c r="AB143" s="7">
        <f>ROUND((X143-Z143),5)</f>
        <v>76.62</v>
      </c>
      <c r="AC143" s="8"/>
      <c r="AD143" s="9">
        <f>ROUND(IF(Z143=0, IF(X143=0, 0, 1), X143/Z143),5)</f>
        <v>1.34053</v>
      </c>
      <c r="AE143" s="8"/>
      <c r="AF143" s="7">
        <v>201.8</v>
      </c>
      <c r="AG143" s="8"/>
      <c r="AH143" s="7">
        <v>225</v>
      </c>
      <c r="AI143" s="8"/>
      <c r="AJ143" s="7">
        <f>ROUND((AF143-AH143),5)</f>
        <v>-23.2</v>
      </c>
      <c r="AK143" s="8"/>
      <c r="AL143" s="9">
        <f>ROUND(IF(AH143=0, IF(AF143=0, 0, 1), AF143/AH143),5)</f>
        <v>0.89688999999999997</v>
      </c>
      <c r="AM143" s="8"/>
      <c r="AN143" s="7">
        <v>197.48</v>
      </c>
      <c r="AO143" s="8"/>
      <c r="AP143" s="7">
        <v>225</v>
      </c>
      <c r="AQ143" s="8"/>
      <c r="AR143" s="7">
        <f>ROUND((AN143-AP143),5)</f>
        <v>-27.52</v>
      </c>
      <c r="AS143" s="8"/>
      <c r="AT143" s="9">
        <f>ROUND(IF(AP143=0, IF(AN143=0, 0, 1), AN143/AP143),5)</f>
        <v>0.87768999999999997</v>
      </c>
      <c r="AU143" s="8"/>
      <c r="AV143" s="7">
        <v>199.64</v>
      </c>
      <c r="AW143" s="8"/>
      <c r="AX143" s="7">
        <v>225</v>
      </c>
      <c r="AY143" s="8"/>
      <c r="AZ143" s="7">
        <f>ROUND((AV143-AX143),5)</f>
        <v>-25.36</v>
      </c>
      <c r="BA143" s="8"/>
      <c r="BB143" s="9">
        <f>ROUND(IF(AX143=0, IF(AV143=0, 0, 1), AV143/AX143),5)</f>
        <v>0.88729000000000002</v>
      </c>
      <c r="BC143" s="8"/>
      <c r="BD143" s="7">
        <v>215.79</v>
      </c>
      <c r="BE143" s="8"/>
      <c r="BF143" s="7">
        <v>225</v>
      </c>
      <c r="BG143" s="8"/>
      <c r="BH143" s="7">
        <f>ROUND((BD143-BF143),5)</f>
        <v>-9.2100000000000009</v>
      </c>
      <c r="BI143" s="8"/>
      <c r="BJ143" s="9">
        <f>ROUND(IF(BF143=0, IF(BD143=0, 0, 1), BD143/BF143),5)</f>
        <v>0.95906999999999998</v>
      </c>
      <c r="BK143" s="8"/>
      <c r="BL143" s="7">
        <v>330.41</v>
      </c>
      <c r="BM143" s="8"/>
      <c r="BN143" s="7">
        <v>225</v>
      </c>
      <c r="BO143" s="8"/>
      <c r="BP143" s="7">
        <f>ROUND((BL143-BN143),5)</f>
        <v>105.41</v>
      </c>
      <c r="BQ143" s="8"/>
      <c r="BR143" s="9">
        <f>ROUND(IF(BN143=0, IF(BL143=0, 0, 1), BL143/BN143),5)</f>
        <v>1.4684900000000001</v>
      </c>
      <c r="BS143" s="8"/>
      <c r="BT143" s="7">
        <v>214.22</v>
      </c>
      <c r="BU143" s="8"/>
      <c r="BV143" s="7">
        <v>225</v>
      </c>
      <c r="BW143" s="8"/>
      <c r="BX143" s="7">
        <f>ROUND((BT143-BV143),5)</f>
        <v>-10.78</v>
      </c>
      <c r="BY143" s="8"/>
      <c r="BZ143" s="9">
        <f>ROUND(IF(BV143=0, IF(BT143=0, 0, 1), BT143/BV143),5)</f>
        <v>0.95208999999999999</v>
      </c>
      <c r="CA143" s="8"/>
      <c r="CB143" s="7"/>
      <c r="CC143" s="8"/>
      <c r="CD143" s="7">
        <v>58.06</v>
      </c>
      <c r="CE143" s="8"/>
      <c r="CF143" s="7">
        <f>ROUND((CB143-CD143),5)</f>
        <v>-58.06</v>
      </c>
      <c r="CG143" s="8"/>
      <c r="CH143" s="9"/>
      <c r="CI143" s="8"/>
      <c r="CJ143" s="7">
        <f>ROUND(H143+P143+X143+AF143+AN143+AV143+BD143+BL143+BT143+CB143,5)</f>
        <v>2261.33</v>
      </c>
      <c r="CK143" s="8"/>
      <c r="CL143" s="7">
        <v>2700</v>
      </c>
      <c r="CM143" s="8"/>
      <c r="CN143" s="7">
        <f t="shared" si="4"/>
        <v>-438.67</v>
      </c>
      <c r="CO143" s="8"/>
      <c r="CP143" s="9">
        <f t="shared" si="5"/>
        <v>0.83753</v>
      </c>
      <c r="CQ143" s="76">
        <v>2850</v>
      </c>
    </row>
    <row r="144" spans="1:99" x14ac:dyDescent="0.3">
      <c r="A144" s="2"/>
      <c r="B144" s="2"/>
      <c r="C144" s="2"/>
      <c r="D144" s="2"/>
      <c r="E144" s="2" t="s">
        <v>167</v>
      </c>
      <c r="F144" s="2"/>
      <c r="G144" s="2"/>
      <c r="H144" s="7">
        <v>118.52</v>
      </c>
      <c r="I144" s="8"/>
      <c r="J144" s="7">
        <v>50</v>
      </c>
      <c r="K144" s="8"/>
      <c r="L144" s="7">
        <f>ROUND((H144-J144),5)</f>
        <v>68.52</v>
      </c>
      <c r="M144" s="8"/>
      <c r="N144" s="9">
        <f>ROUND(IF(J144=0, IF(H144=0, 0, 1), H144/J144),5)</f>
        <v>2.3704000000000001</v>
      </c>
      <c r="O144" s="8"/>
      <c r="P144" s="7">
        <v>49.96</v>
      </c>
      <c r="Q144" s="8"/>
      <c r="R144" s="7">
        <v>75</v>
      </c>
      <c r="S144" s="8"/>
      <c r="T144" s="7">
        <f>ROUND((P144-R144),5)</f>
        <v>-25.04</v>
      </c>
      <c r="U144" s="8"/>
      <c r="V144" s="9">
        <f>ROUND(IF(R144=0, IF(P144=0, 0, 1), P144/R144),5)</f>
        <v>0.66613</v>
      </c>
      <c r="W144" s="8"/>
      <c r="X144" s="7">
        <v>63.45</v>
      </c>
      <c r="Y144" s="8"/>
      <c r="Z144" s="7">
        <v>75</v>
      </c>
      <c r="AA144" s="8"/>
      <c r="AB144" s="7">
        <f>ROUND((X144-Z144),5)</f>
        <v>-11.55</v>
      </c>
      <c r="AC144" s="8"/>
      <c r="AD144" s="9">
        <f>ROUND(IF(Z144=0, IF(X144=0, 0, 1), X144/Z144),5)</f>
        <v>0.84599999999999997</v>
      </c>
      <c r="AE144" s="8"/>
      <c r="AF144" s="7">
        <v>60.95</v>
      </c>
      <c r="AG144" s="8"/>
      <c r="AH144" s="7">
        <v>75</v>
      </c>
      <c r="AI144" s="8"/>
      <c r="AJ144" s="7">
        <f>ROUND((AF144-AH144),5)</f>
        <v>-14.05</v>
      </c>
      <c r="AK144" s="8"/>
      <c r="AL144" s="9">
        <f>ROUND(IF(AH144=0, IF(AF144=0, 0, 1), AF144/AH144),5)</f>
        <v>0.81267</v>
      </c>
      <c r="AM144" s="8"/>
      <c r="AN144" s="7">
        <v>46.02</v>
      </c>
      <c r="AO144" s="8"/>
      <c r="AP144" s="7">
        <v>75</v>
      </c>
      <c r="AQ144" s="8"/>
      <c r="AR144" s="7">
        <f>ROUND((AN144-AP144),5)</f>
        <v>-28.98</v>
      </c>
      <c r="AS144" s="8"/>
      <c r="AT144" s="9">
        <f>ROUND(IF(AP144=0, IF(AN144=0, 0, 1), AN144/AP144),5)</f>
        <v>0.61360000000000003</v>
      </c>
      <c r="AU144" s="8"/>
      <c r="AV144" s="7">
        <v>255.66</v>
      </c>
      <c r="AW144" s="8"/>
      <c r="AX144" s="7">
        <v>200</v>
      </c>
      <c r="AY144" s="8"/>
      <c r="AZ144" s="7">
        <f>ROUND((AV144-AX144),5)</f>
        <v>55.66</v>
      </c>
      <c r="BA144" s="8"/>
      <c r="BB144" s="9">
        <f>ROUND(IF(AX144=0, IF(AV144=0, 0, 1), AV144/AX144),5)</f>
        <v>1.2783</v>
      </c>
      <c r="BC144" s="8"/>
      <c r="BD144" s="7">
        <v>9</v>
      </c>
      <c r="BE144" s="8"/>
      <c r="BF144" s="7">
        <v>75</v>
      </c>
      <c r="BG144" s="8"/>
      <c r="BH144" s="7">
        <f>ROUND((BD144-BF144),5)</f>
        <v>-66</v>
      </c>
      <c r="BI144" s="8"/>
      <c r="BJ144" s="9">
        <f>ROUND(IF(BF144=0, IF(BD144=0, 0, 1), BD144/BF144),5)</f>
        <v>0.12</v>
      </c>
      <c r="BK144" s="8"/>
      <c r="BL144" s="7">
        <v>26.97</v>
      </c>
      <c r="BM144" s="8"/>
      <c r="BN144" s="7">
        <v>75</v>
      </c>
      <c r="BO144" s="8"/>
      <c r="BP144" s="7">
        <f>ROUND((BL144-BN144),5)</f>
        <v>-48.03</v>
      </c>
      <c r="BQ144" s="8"/>
      <c r="BR144" s="9">
        <f>ROUND(IF(BN144=0, IF(BL144=0, 0, 1), BL144/BN144),5)</f>
        <v>0.35959999999999998</v>
      </c>
      <c r="BS144" s="8"/>
      <c r="BT144" s="7">
        <v>39</v>
      </c>
      <c r="BU144" s="8"/>
      <c r="BV144" s="7">
        <v>75</v>
      </c>
      <c r="BW144" s="8"/>
      <c r="BX144" s="7">
        <f>ROUND((BT144-BV144),5)</f>
        <v>-36</v>
      </c>
      <c r="BY144" s="8"/>
      <c r="BZ144" s="9">
        <f>ROUND(IF(BV144=0, IF(BT144=0, 0, 1), BT144/BV144),5)</f>
        <v>0.52</v>
      </c>
      <c r="CA144" s="8"/>
      <c r="CB144" s="7">
        <v>26.09</v>
      </c>
      <c r="CC144" s="8"/>
      <c r="CD144" s="7">
        <v>19.350000000000001</v>
      </c>
      <c r="CE144" s="8"/>
      <c r="CF144" s="7">
        <f>ROUND((CB144-CD144),5)</f>
        <v>6.74</v>
      </c>
      <c r="CG144" s="8"/>
      <c r="CH144" s="9">
        <f>ROUND(IF(CD144=0, IF(CB144=0, 0, 1), CB144/CD144),5)</f>
        <v>1.34832</v>
      </c>
      <c r="CI144" s="8"/>
      <c r="CJ144" s="7">
        <f>ROUND(H144+P144+X144+AF144+AN144+AV144+BD144+BL144+BT144+CB144,5)</f>
        <v>695.62</v>
      </c>
      <c r="CK144" s="8"/>
      <c r="CL144" s="7">
        <v>1000</v>
      </c>
      <c r="CM144" s="8"/>
      <c r="CN144" s="7">
        <f t="shared" si="4"/>
        <v>-304.38</v>
      </c>
      <c r="CO144" s="8"/>
      <c r="CP144" s="9">
        <f t="shared" si="5"/>
        <v>0.69562000000000002</v>
      </c>
      <c r="CQ144" s="76">
        <v>750</v>
      </c>
    </row>
    <row r="145" spans="1:95" x14ac:dyDescent="0.3">
      <c r="A145" s="2"/>
      <c r="B145" s="2"/>
      <c r="C145" s="2"/>
      <c r="D145" s="2"/>
      <c r="E145" s="2" t="s">
        <v>168</v>
      </c>
      <c r="F145" s="2"/>
      <c r="G145" s="2"/>
      <c r="H145" s="7"/>
      <c r="I145" s="8"/>
      <c r="J145" s="7"/>
      <c r="K145" s="8"/>
      <c r="L145" s="7"/>
      <c r="M145" s="8"/>
      <c r="N145" s="9"/>
      <c r="O145" s="8"/>
      <c r="P145" s="7"/>
      <c r="Q145" s="8"/>
      <c r="R145" s="7"/>
      <c r="S145" s="8"/>
      <c r="T145" s="7"/>
      <c r="U145" s="8"/>
      <c r="V145" s="9"/>
      <c r="W145" s="8"/>
      <c r="X145" s="7"/>
      <c r="Y145" s="8"/>
      <c r="Z145" s="7"/>
      <c r="AA145" s="8"/>
      <c r="AB145" s="7"/>
      <c r="AC145" s="8"/>
      <c r="AD145" s="9"/>
      <c r="AE145" s="8"/>
      <c r="AF145" s="7"/>
      <c r="AG145" s="8"/>
      <c r="AH145" s="7"/>
      <c r="AI145" s="8"/>
      <c r="AJ145" s="7"/>
      <c r="AK145" s="8"/>
      <c r="AL145" s="9"/>
      <c r="AM145" s="8"/>
      <c r="AN145" s="7"/>
      <c r="AO145" s="8"/>
      <c r="AP145" s="7"/>
      <c r="AQ145" s="8"/>
      <c r="AR145" s="7"/>
      <c r="AS145" s="8"/>
      <c r="AT145" s="9"/>
      <c r="AU145" s="8"/>
      <c r="AV145" s="7"/>
      <c r="AW145" s="8"/>
      <c r="AX145" s="7"/>
      <c r="AY145" s="8"/>
      <c r="AZ145" s="7"/>
      <c r="BA145" s="8"/>
      <c r="BB145" s="9"/>
      <c r="BC145" s="8"/>
      <c r="BD145" s="7"/>
      <c r="BE145" s="8"/>
      <c r="BF145" s="7"/>
      <c r="BG145" s="8"/>
      <c r="BH145" s="7"/>
      <c r="BI145" s="8"/>
      <c r="BJ145" s="9"/>
      <c r="BK145" s="8"/>
      <c r="BL145" s="7"/>
      <c r="BM145" s="8"/>
      <c r="BN145" s="7"/>
      <c r="BO145" s="8"/>
      <c r="BP145" s="7"/>
      <c r="BQ145" s="8"/>
      <c r="BR145" s="9"/>
      <c r="BS145" s="8"/>
      <c r="BT145" s="7"/>
      <c r="BU145" s="8"/>
      <c r="BV145" s="7"/>
      <c r="BW145" s="8"/>
      <c r="BX145" s="7"/>
      <c r="BY145" s="8"/>
      <c r="BZ145" s="9"/>
      <c r="CA145" s="8"/>
      <c r="CB145" s="7"/>
      <c r="CC145" s="8"/>
      <c r="CD145" s="7"/>
      <c r="CE145" s="8"/>
      <c r="CF145" s="7"/>
      <c r="CG145" s="8"/>
      <c r="CH145" s="9"/>
      <c r="CI145" s="8"/>
      <c r="CJ145" s="7"/>
      <c r="CK145" s="8"/>
      <c r="CL145" s="7"/>
      <c r="CM145" s="8"/>
      <c r="CN145" s="7"/>
      <c r="CO145" s="8"/>
      <c r="CP145" s="9"/>
      <c r="CQ145" s="76"/>
    </row>
    <row r="146" spans="1:95" x14ac:dyDescent="0.3">
      <c r="A146" s="2"/>
      <c r="B146" s="2"/>
      <c r="C146" s="2"/>
      <c r="D146" s="2"/>
      <c r="E146" s="2"/>
      <c r="F146" s="2" t="s">
        <v>169</v>
      </c>
      <c r="G146" s="2"/>
      <c r="H146" s="7"/>
      <c r="I146" s="8"/>
      <c r="J146" s="7"/>
      <c r="K146" s="8"/>
      <c r="L146" s="7"/>
      <c r="M146" s="8"/>
      <c r="N146" s="9"/>
      <c r="O146" s="8"/>
      <c r="P146" s="7"/>
      <c r="Q146" s="8"/>
      <c r="R146" s="7"/>
      <c r="S146" s="8"/>
      <c r="T146" s="7"/>
      <c r="U146" s="8"/>
      <c r="V146" s="9"/>
      <c r="W146" s="8"/>
      <c r="X146" s="7"/>
      <c r="Y146" s="8"/>
      <c r="Z146" s="7"/>
      <c r="AA146" s="8"/>
      <c r="AB146" s="7"/>
      <c r="AC146" s="8"/>
      <c r="AD146" s="9"/>
      <c r="AE146" s="8"/>
      <c r="AF146" s="7"/>
      <c r="AG146" s="8"/>
      <c r="AH146" s="7"/>
      <c r="AI146" s="8"/>
      <c r="AJ146" s="7"/>
      <c r="AK146" s="8"/>
      <c r="AL146" s="9"/>
      <c r="AM146" s="8"/>
      <c r="AN146" s="7"/>
      <c r="AO146" s="8"/>
      <c r="AP146" s="7"/>
      <c r="AQ146" s="8"/>
      <c r="AR146" s="7"/>
      <c r="AS146" s="8"/>
      <c r="AT146" s="9"/>
      <c r="AU146" s="8"/>
      <c r="AV146" s="7"/>
      <c r="AW146" s="8"/>
      <c r="AX146" s="7"/>
      <c r="AY146" s="8"/>
      <c r="AZ146" s="7"/>
      <c r="BA146" s="8"/>
      <c r="BB146" s="9"/>
      <c r="BC146" s="8"/>
      <c r="BD146" s="7"/>
      <c r="BE146" s="8"/>
      <c r="BF146" s="7"/>
      <c r="BG146" s="8"/>
      <c r="BH146" s="7"/>
      <c r="BI146" s="8"/>
      <c r="BJ146" s="9"/>
      <c r="BK146" s="8"/>
      <c r="BL146" s="7"/>
      <c r="BM146" s="8"/>
      <c r="BN146" s="7"/>
      <c r="BO146" s="8"/>
      <c r="BP146" s="7"/>
      <c r="BQ146" s="8"/>
      <c r="BR146" s="9"/>
      <c r="BS146" s="8"/>
      <c r="BT146" s="7"/>
      <c r="BU146" s="8"/>
      <c r="BV146" s="7"/>
      <c r="BW146" s="8"/>
      <c r="BX146" s="7"/>
      <c r="BY146" s="8"/>
      <c r="BZ146" s="9"/>
      <c r="CA146" s="8"/>
      <c r="CB146" s="7"/>
      <c r="CC146" s="8"/>
      <c r="CD146" s="7"/>
      <c r="CE146" s="8"/>
      <c r="CF146" s="7"/>
      <c r="CG146" s="8"/>
      <c r="CH146" s="9"/>
      <c r="CI146" s="8"/>
      <c r="CJ146" s="7"/>
      <c r="CK146" s="8"/>
      <c r="CL146" s="7"/>
      <c r="CM146" s="8"/>
      <c r="CN146" s="7"/>
      <c r="CO146" s="8"/>
      <c r="CP146" s="9"/>
      <c r="CQ146" s="76"/>
    </row>
    <row r="147" spans="1:95" x14ac:dyDescent="0.3">
      <c r="A147" s="2"/>
      <c r="B147" s="2"/>
      <c r="C147" s="2"/>
      <c r="D147" s="2"/>
      <c r="E147" s="2"/>
      <c r="F147" s="2" t="s">
        <v>170</v>
      </c>
      <c r="G147" s="2"/>
      <c r="H147" s="7"/>
      <c r="I147" s="8"/>
      <c r="J147" s="7"/>
      <c r="K147" s="8"/>
      <c r="L147" s="7"/>
      <c r="M147" s="8"/>
      <c r="N147" s="9"/>
      <c r="O147" s="8"/>
      <c r="P147" s="7"/>
      <c r="Q147" s="8"/>
      <c r="R147" s="7"/>
      <c r="S147" s="8"/>
      <c r="T147" s="7"/>
      <c r="U147" s="8"/>
      <c r="V147" s="9"/>
      <c r="W147" s="8"/>
      <c r="X147" s="7"/>
      <c r="Y147" s="8"/>
      <c r="Z147" s="7"/>
      <c r="AA147" s="8"/>
      <c r="AB147" s="7"/>
      <c r="AC147" s="8"/>
      <c r="AD147" s="9"/>
      <c r="AE147" s="8"/>
      <c r="AF147" s="7"/>
      <c r="AG147" s="8"/>
      <c r="AH147" s="7"/>
      <c r="AI147" s="8"/>
      <c r="AJ147" s="7"/>
      <c r="AK147" s="8"/>
      <c r="AL147" s="9"/>
      <c r="AM147" s="8"/>
      <c r="AN147" s="7"/>
      <c r="AO147" s="8"/>
      <c r="AP147" s="7"/>
      <c r="AQ147" s="8"/>
      <c r="AR147" s="7"/>
      <c r="AS147" s="8"/>
      <c r="AT147" s="9"/>
      <c r="AU147" s="8"/>
      <c r="AV147" s="7"/>
      <c r="AW147" s="8"/>
      <c r="AX147" s="7"/>
      <c r="AY147" s="8"/>
      <c r="AZ147" s="7"/>
      <c r="BA147" s="8"/>
      <c r="BB147" s="9"/>
      <c r="BC147" s="8"/>
      <c r="BD147" s="7"/>
      <c r="BE147" s="8"/>
      <c r="BF147" s="7"/>
      <c r="BG147" s="8"/>
      <c r="BH147" s="7"/>
      <c r="BI147" s="8"/>
      <c r="BJ147" s="9"/>
      <c r="BK147" s="8"/>
      <c r="BL147" s="7"/>
      <c r="BM147" s="8"/>
      <c r="BN147" s="7"/>
      <c r="BO147" s="8"/>
      <c r="BP147" s="7"/>
      <c r="BQ147" s="8"/>
      <c r="BR147" s="9"/>
      <c r="BS147" s="8"/>
      <c r="BT147" s="7"/>
      <c r="BU147" s="8"/>
      <c r="BV147" s="7"/>
      <c r="BW147" s="8"/>
      <c r="BX147" s="7"/>
      <c r="BY147" s="8"/>
      <c r="BZ147" s="9"/>
      <c r="CA147" s="8"/>
      <c r="CB147" s="7"/>
      <c r="CC147" s="8"/>
      <c r="CD147" s="7"/>
      <c r="CE147" s="8"/>
      <c r="CF147" s="7"/>
      <c r="CG147" s="8"/>
      <c r="CH147" s="9"/>
      <c r="CI147" s="8"/>
      <c r="CJ147" s="7"/>
      <c r="CK147" s="8"/>
      <c r="CL147" s="7"/>
      <c r="CM147" s="8"/>
      <c r="CN147" s="7"/>
      <c r="CO147" s="8"/>
      <c r="CP147" s="9"/>
      <c r="CQ147" s="76"/>
    </row>
    <row r="148" spans="1:95" x14ac:dyDescent="0.3">
      <c r="A148" s="2"/>
      <c r="B148" s="2"/>
      <c r="C148" s="2"/>
      <c r="D148" s="2"/>
      <c r="E148" s="2"/>
      <c r="F148" s="2" t="s">
        <v>171</v>
      </c>
      <c r="G148" s="2"/>
      <c r="H148" s="7"/>
      <c r="I148" s="8"/>
      <c r="J148" s="7"/>
      <c r="K148" s="8"/>
      <c r="L148" s="7"/>
      <c r="M148" s="8"/>
      <c r="N148" s="9"/>
      <c r="O148" s="8"/>
      <c r="P148" s="7">
        <v>100</v>
      </c>
      <c r="Q148" s="8"/>
      <c r="R148" s="7">
        <v>100</v>
      </c>
      <c r="S148" s="8"/>
      <c r="T148" s="7"/>
      <c r="U148" s="8"/>
      <c r="V148" s="9">
        <f>ROUND(IF(R148=0, IF(P148=0, 0, 1), P148/R148),5)</f>
        <v>1</v>
      </c>
      <c r="W148" s="8"/>
      <c r="X148" s="7"/>
      <c r="Y148" s="8"/>
      <c r="Z148" s="7"/>
      <c r="AA148" s="8"/>
      <c r="AB148" s="7"/>
      <c r="AC148" s="8"/>
      <c r="AD148" s="9"/>
      <c r="AE148" s="8"/>
      <c r="AF148" s="7"/>
      <c r="AG148" s="8"/>
      <c r="AH148" s="7"/>
      <c r="AI148" s="8"/>
      <c r="AJ148" s="7"/>
      <c r="AK148" s="8"/>
      <c r="AL148" s="9"/>
      <c r="AM148" s="8"/>
      <c r="AN148" s="7"/>
      <c r="AO148" s="8"/>
      <c r="AP148" s="7"/>
      <c r="AQ148" s="8"/>
      <c r="AR148" s="7"/>
      <c r="AS148" s="8"/>
      <c r="AT148" s="9"/>
      <c r="AU148" s="8"/>
      <c r="AV148" s="7"/>
      <c r="AW148" s="8"/>
      <c r="AX148" s="7"/>
      <c r="AY148" s="8"/>
      <c r="AZ148" s="7"/>
      <c r="BA148" s="8"/>
      <c r="BB148" s="9"/>
      <c r="BC148" s="8"/>
      <c r="BD148" s="7"/>
      <c r="BE148" s="8"/>
      <c r="BF148" s="7"/>
      <c r="BG148" s="8"/>
      <c r="BH148" s="7"/>
      <c r="BI148" s="8"/>
      <c r="BJ148" s="9"/>
      <c r="BK148" s="8"/>
      <c r="BL148" s="7"/>
      <c r="BM148" s="8"/>
      <c r="BN148" s="7"/>
      <c r="BO148" s="8"/>
      <c r="BP148" s="7"/>
      <c r="BQ148" s="8"/>
      <c r="BR148" s="9"/>
      <c r="BS148" s="8"/>
      <c r="BT148" s="7"/>
      <c r="BU148" s="8"/>
      <c r="BV148" s="7"/>
      <c r="BW148" s="8"/>
      <c r="BX148" s="7"/>
      <c r="BY148" s="8"/>
      <c r="BZ148" s="9"/>
      <c r="CA148" s="8"/>
      <c r="CB148" s="7"/>
      <c r="CC148" s="8"/>
      <c r="CD148" s="7"/>
      <c r="CE148" s="8"/>
      <c r="CF148" s="7"/>
      <c r="CG148" s="8"/>
      <c r="CH148" s="9"/>
      <c r="CI148" s="8"/>
      <c r="CJ148" s="82">
        <f>ROUND(H148+P148+X148+AF148+AN148+AV148+BD148+BL148+BT148+CB148,5)</f>
        <v>100</v>
      </c>
      <c r="CK148" s="82"/>
      <c r="CL148" s="82">
        <f>ROUND(J148+R148+Z148+AH148+AP148+AX148+BF148+BN148+BV148+CD148,5)</f>
        <v>100</v>
      </c>
      <c r="CM148" s="82"/>
      <c r="CN148" s="82"/>
      <c r="CO148" s="82"/>
      <c r="CP148" s="82">
        <f>ROUND(IF(CL148=0, IF(CJ148=0, 0, 1), CJ148/CL148),5)</f>
        <v>1</v>
      </c>
      <c r="CQ148" s="76">
        <v>125</v>
      </c>
    </row>
    <row r="149" spans="1:95" ht="14.4" customHeight="1" x14ac:dyDescent="0.3">
      <c r="A149" s="2"/>
      <c r="B149" s="2"/>
      <c r="C149" s="2"/>
      <c r="D149" s="2"/>
      <c r="E149" s="2"/>
      <c r="F149" s="2" t="s">
        <v>172</v>
      </c>
      <c r="G149" s="2"/>
      <c r="H149" s="7">
        <v>381.14</v>
      </c>
      <c r="I149" s="8"/>
      <c r="J149" s="7"/>
      <c r="K149" s="8"/>
      <c r="L149" s="7">
        <f>ROUND((H149-J149),5)</f>
        <v>381.14</v>
      </c>
      <c r="M149" s="8"/>
      <c r="N149" s="9">
        <f>ROUND(IF(J149=0, IF(H149=0, 0, 1), H149/J149),5)</f>
        <v>1</v>
      </c>
      <c r="O149" s="8"/>
      <c r="P149" s="7"/>
      <c r="Q149" s="8"/>
      <c r="R149" s="7"/>
      <c r="S149" s="8"/>
      <c r="T149" s="7"/>
      <c r="U149" s="8"/>
      <c r="V149" s="9"/>
      <c r="W149" s="8"/>
      <c r="X149" s="7">
        <v>597.20000000000005</v>
      </c>
      <c r="Y149" s="8"/>
      <c r="Z149" s="7">
        <v>600</v>
      </c>
      <c r="AA149" s="8"/>
      <c r="AB149" s="7">
        <f>ROUND((X149-Z149),5)</f>
        <v>-2.8</v>
      </c>
      <c r="AC149" s="8"/>
      <c r="AD149" s="9">
        <f>ROUND(IF(Z149=0, IF(X149=0, 0, 1), X149/Z149),5)</f>
        <v>0.99533000000000005</v>
      </c>
      <c r="AE149" s="8"/>
      <c r="AF149" s="7">
        <v>375</v>
      </c>
      <c r="AG149" s="8"/>
      <c r="AH149" s="7"/>
      <c r="AI149" s="8"/>
      <c r="AJ149" s="7">
        <f>ROUND((AF149-AH149),5)</f>
        <v>375</v>
      </c>
      <c r="AK149" s="8"/>
      <c r="AL149" s="9">
        <f>ROUND(IF(AH149=0, IF(AF149=0, 0, 1), AF149/AH149),5)</f>
        <v>1</v>
      </c>
      <c r="AM149" s="8"/>
      <c r="AN149" s="7"/>
      <c r="AO149" s="8"/>
      <c r="AP149" s="7"/>
      <c r="AQ149" s="8"/>
      <c r="AR149" s="7"/>
      <c r="AS149" s="8"/>
      <c r="AT149" s="9"/>
      <c r="AU149" s="8"/>
      <c r="AV149" s="7"/>
      <c r="AW149" s="8"/>
      <c r="AX149" s="7"/>
      <c r="AY149" s="8"/>
      <c r="AZ149" s="7"/>
      <c r="BA149" s="8"/>
      <c r="BB149" s="9"/>
      <c r="BC149" s="8"/>
      <c r="BD149" s="7"/>
      <c r="BE149" s="8"/>
      <c r="BF149" s="7"/>
      <c r="BG149" s="8"/>
      <c r="BH149" s="7"/>
      <c r="BI149" s="8"/>
      <c r="BJ149" s="9"/>
      <c r="BK149" s="8"/>
      <c r="BL149" s="7"/>
      <c r="BM149" s="8"/>
      <c r="BN149" s="7"/>
      <c r="BO149" s="8"/>
      <c r="BP149" s="7"/>
      <c r="BQ149" s="8"/>
      <c r="BR149" s="9"/>
      <c r="BS149" s="8"/>
      <c r="BT149" s="7"/>
      <c r="BU149" s="8"/>
      <c r="BV149" s="7"/>
      <c r="BW149" s="8"/>
      <c r="BX149" s="7"/>
      <c r="BY149" s="8"/>
      <c r="BZ149" s="9"/>
      <c r="CA149" s="8"/>
      <c r="CB149" s="7"/>
      <c r="CC149" s="8"/>
      <c r="CD149" s="7"/>
      <c r="CE149" s="8"/>
      <c r="CF149" s="7"/>
      <c r="CG149" s="8"/>
      <c r="CH149" s="9"/>
      <c r="CI149" s="8"/>
      <c r="CJ149" s="82">
        <f>ROUND(H149+P149+X149+AF149+AN149+AV149+BD149+BL149+BT149+CB149,5)</f>
        <v>1353.34</v>
      </c>
      <c r="CK149" s="82"/>
      <c r="CL149" s="82">
        <f>ROUND(J149+R149+Z149+AH149+AP149+AX149+BF149+BN149+BV149+CD149,5)</f>
        <v>600</v>
      </c>
      <c r="CM149" s="82"/>
      <c r="CN149" s="82">
        <f>ROUND((CJ149-CL149),5)</f>
        <v>753.34</v>
      </c>
      <c r="CO149" s="82"/>
      <c r="CP149" s="82">
        <f>ROUND(IF(CL149=0, IF(CJ149=0, 0, 1), CJ149/CL149),5)</f>
        <v>2.2555700000000001</v>
      </c>
      <c r="CQ149" s="76">
        <v>1400</v>
      </c>
    </row>
    <row r="150" spans="1:95" x14ac:dyDescent="0.3">
      <c r="A150" s="2"/>
      <c r="B150" s="2"/>
      <c r="C150" s="2"/>
      <c r="D150" s="2"/>
      <c r="E150" s="2"/>
      <c r="F150" s="2" t="s">
        <v>173</v>
      </c>
      <c r="G150" s="2"/>
      <c r="H150" s="7">
        <v>510</v>
      </c>
      <c r="I150" s="8"/>
      <c r="J150" s="7">
        <v>300</v>
      </c>
      <c r="K150" s="8"/>
      <c r="L150" s="7">
        <f>ROUND((H150-J150),5)</f>
        <v>210</v>
      </c>
      <c r="M150" s="8"/>
      <c r="N150" s="9">
        <f>ROUND(IF(J150=0, IF(H150=0, 0, 1), H150/J150),5)</f>
        <v>1.7</v>
      </c>
      <c r="O150" s="8"/>
      <c r="P150" s="7">
        <v>1112.03</v>
      </c>
      <c r="Q150" s="8"/>
      <c r="R150" s="7">
        <v>800</v>
      </c>
      <c r="S150" s="8"/>
      <c r="T150" s="7">
        <f>ROUND((P150-R150),5)</f>
        <v>312.02999999999997</v>
      </c>
      <c r="U150" s="8"/>
      <c r="V150" s="9">
        <f>ROUND(IF(R150=0, IF(P150=0, 0, 1), P150/R150),5)</f>
        <v>1.3900399999999999</v>
      </c>
      <c r="W150" s="8"/>
      <c r="X150" s="7">
        <v>1871</v>
      </c>
      <c r="Y150" s="8"/>
      <c r="Z150" s="7">
        <v>200</v>
      </c>
      <c r="AA150" s="8"/>
      <c r="AB150" s="7">
        <f>ROUND((X150-Z150),5)</f>
        <v>1671</v>
      </c>
      <c r="AC150" s="8"/>
      <c r="AD150" s="9">
        <f>ROUND(IF(Z150=0, IF(X150=0, 0, 1), X150/Z150),5)</f>
        <v>9.3550000000000004</v>
      </c>
      <c r="AE150" s="8"/>
      <c r="AF150" s="7">
        <v>835</v>
      </c>
      <c r="AG150" s="8"/>
      <c r="AH150" s="7">
        <v>800</v>
      </c>
      <c r="AI150" s="8"/>
      <c r="AJ150" s="7">
        <f>ROUND((AF150-AH150),5)</f>
        <v>35</v>
      </c>
      <c r="AK150" s="8"/>
      <c r="AL150" s="9">
        <f>ROUND(IF(AH150=0, IF(AF150=0, 0, 1), AF150/AH150),5)</f>
        <v>1.04375</v>
      </c>
      <c r="AM150" s="8"/>
      <c r="AN150" s="7">
        <v>1380.1</v>
      </c>
      <c r="AO150" s="8"/>
      <c r="AP150" s="7">
        <v>2500</v>
      </c>
      <c r="AQ150" s="8"/>
      <c r="AR150" s="7">
        <f>ROUND((AN150-AP150),5)</f>
        <v>-1119.9000000000001</v>
      </c>
      <c r="AS150" s="8"/>
      <c r="AT150" s="9">
        <f>ROUND(IF(AP150=0, IF(AN150=0, 0, 1), AN150/AP150),5)</f>
        <v>0.55203999999999998</v>
      </c>
      <c r="AU150" s="8"/>
      <c r="AV150" s="7">
        <v>2416.65</v>
      </c>
      <c r="AW150" s="8"/>
      <c r="AX150" s="7">
        <v>1500</v>
      </c>
      <c r="AY150" s="8"/>
      <c r="AZ150" s="7">
        <f>ROUND((AV150-AX150),5)</f>
        <v>916.65</v>
      </c>
      <c r="BA150" s="8"/>
      <c r="BB150" s="9">
        <f>ROUND(IF(AX150=0, IF(AV150=0, 0, 1), AV150/AX150),5)</f>
        <v>1.6111</v>
      </c>
      <c r="BC150" s="8"/>
      <c r="BD150" s="7"/>
      <c r="BE150" s="8"/>
      <c r="BF150" s="7">
        <v>1500</v>
      </c>
      <c r="BG150" s="8"/>
      <c r="BH150" s="7">
        <f>ROUND((BD150-BF150),5)</f>
        <v>-1500</v>
      </c>
      <c r="BI150" s="8"/>
      <c r="BJ150" s="9"/>
      <c r="BK150" s="8"/>
      <c r="BL150" s="7">
        <v>2824</v>
      </c>
      <c r="BM150" s="8"/>
      <c r="BN150" s="7">
        <v>1100</v>
      </c>
      <c r="BO150" s="8"/>
      <c r="BP150" s="7">
        <f>ROUND((BL150-BN150),5)</f>
        <v>1724</v>
      </c>
      <c r="BQ150" s="8"/>
      <c r="BR150" s="9">
        <f>ROUND(IF(BN150=0, IF(BL150=0, 0, 1), BL150/BN150),5)</f>
        <v>2.5672700000000002</v>
      </c>
      <c r="BS150" s="8"/>
      <c r="BT150" s="7">
        <v>181</v>
      </c>
      <c r="BU150" s="8"/>
      <c r="BV150" s="7">
        <v>450</v>
      </c>
      <c r="BW150" s="8"/>
      <c r="BX150" s="7">
        <f>ROUND((BT150-BV150),5)</f>
        <v>-269</v>
      </c>
      <c r="BY150" s="8"/>
      <c r="BZ150" s="9">
        <f>ROUND(IF(BV150=0, IF(BT150=0, 0, 1), BT150/BV150),5)</f>
        <v>0.40222000000000002</v>
      </c>
      <c r="CA150" s="8"/>
      <c r="CB150" s="7"/>
      <c r="CC150" s="8"/>
      <c r="CD150" s="7">
        <v>90.32</v>
      </c>
      <c r="CE150" s="8"/>
      <c r="CF150" s="7">
        <f>ROUND((CB150-CD150),5)</f>
        <v>-90.32</v>
      </c>
      <c r="CG150" s="8"/>
      <c r="CH150" s="9"/>
      <c r="CI150" s="8"/>
      <c r="CJ150" s="82">
        <f>ROUND(H150+P150+X150+AF150+AN150+AV150+BD150+BL150+BT150+CB150,5)</f>
        <v>11129.78</v>
      </c>
      <c r="CK150" s="82"/>
      <c r="CL150" s="82">
        <v>10000</v>
      </c>
      <c r="CM150" s="82"/>
      <c r="CN150" s="82">
        <f>ROUND((CJ150-CL150),5)</f>
        <v>1129.78</v>
      </c>
      <c r="CO150" s="82"/>
      <c r="CP150" s="82">
        <f>ROUND(IF(CL150=0, IF(CJ150=0, 0, 1), CJ150/CL150),5)</f>
        <v>1.1129800000000001</v>
      </c>
      <c r="CQ150" s="76">
        <v>10000</v>
      </c>
    </row>
    <row r="151" spans="1:95" x14ac:dyDescent="0.3">
      <c r="A151" s="2"/>
      <c r="B151" s="2"/>
      <c r="C151" s="2"/>
      <c r="D151" s="2"/>
      <c r="E151" s="2"/>
      <c r="F151" s="2" t="s">
        <v>175</v>
      </c>
      <c r="G151" s="2"/>
      <c r="H151" s="7"/>
      <c r="I151" s="8"/>
      <c r="J151" s="7"/>
      <c r="K151" s="8"/>
      <c r="L151" s="7"/>
      <c r="M151" s="8"/>
      <c r="N151" s="9"/>
      <c r="O151" s="8"/>
      <c r="P151" s="7"/>
      <c r="Q151" s="8"/>
      <c r="R151" s="7"/>
      <c r="S151" s="8"/>
      <c r="T151" s="7"/>
      <c r="U151" s="8"/>
      <c r="V151" s="9"/>
      <c r="W151" s="8"/>
      <c r="X151" s="7"/>
      <c r="Y151" s="8"/>
      <c r="Z151" s="7"/>
      <c r="AA151" s="8"/>
      <c r="AB151" s="7"/>
      <c r="AC151" s="8"/>
      <c r="AD151" s="9"/>
      <c r="AE151" s="8"/>
      <c r="AF151" s="7"/>
      <c r="AG151" s="8"/>
      <c r="AH151" s="7"/>
      <c r="AI151" s="8"/>
      <c r="AJ151" s="7"/>
      <c r="AK151" s="8"/>
      <c r="AL151" s="9"/>
      <c r="AM151" s="8"/>
      <c r="AN151" s="7"/>
      <c r="AO151" s="8"/>
      <c r="AP151" s="7"/>
      <c r="AQ151" s="8"/>
      <c r="AR151" s="7"/>
      <c r="AS151" s="8"/>
      <c r="AT151" s="9"/>
      <c r="AU151" s="8"/>
      <c r="AV151" s="7"/>
      <c r="AW151" s="8"/>
      <c r="AX151" s="7"/>
      <c r="AY151" s="8"/>
      <c r="AZ151" s="7"/>
      <c r="BA151" s="8"/>
      <c r="BB151" s="9"/>
      <c r="BC151" s="8"/>
      <c r="BD151" s="7"/>
      <c r="BE151" s="8"/>
      <c r="BF151" s="7"/>
      <c r="BG151" s="8"/>
      <c r="BH151" s="7"/>
      <c r="BI151" s="8"/>
      <c r="BJ151" s="9"/>
      <c r="BK151" s="8"/>
      <c r="BL151" s="7"/>
      <c r="BM151" s="8"/>
      <c r="BN151" s="7"/>
      <c r="BO151" s="8"/>
      <c r="BP151" s="7"/>
      <c r="BQ151" s="8"/>
      <c r="BR151" s="9"/>
      <c r="BS151" s="8"/>
      <c r="BT151" s="7"/>
      <c r="BU151" s="8"/>
      <c r="BV151" s="7"/>
      <c r="BW151" s="8"/>
      <c r="BX151" s="7"/>
      <c r="BY151" s="8"/>
      <c r="BZ151" s="9"/>
      <c r="CA151" s="8"/>
      <c r="CB151" s="7"/>
      <c r="CC151" s="8"/>
      <c r="CD151" s="7"/>
      <c r="CE151" s="8"/>
      <c r="CF151" s="7"/>
      <c r="CG151" s="8"/>
      <c r="CH151" s="9"/>
      <c r="CI151" s="8"/>
      <c r="CJ151" s="83">
        <v>12228.36</v>
      </c>
      <c r="CK151" s="83"/>
      <c r="CL151" s="83">
        <v>12400</v>
      </c>
      <c r="CM151" s="83"/>
      <c r="CN151" s="83">
        <f>ROUND((CJ151-CL151),5)</f>
        <v>-171.64</v>
      </c>
      <c r="CO151" s="83"/>
      <c r="CP151" s="83">
        <f>ROUND(IF(CL151=0, IF(CJ151=0, 0, 1), CJ151/CL151),5)</f>
        <v>0.98616000000000004</v>
      </c>
      <c r="CQ151" s="84">
        <v>12500</v>
      </c>
    </row>
    <row r="152" spans="1:95" x14ac:dyDescent="0.3">
      <c r="A152" s="2"/>
      <c r="B152" s="2"/>
      <c r="C152" s="2"/>
      <c r="D152" s="2"/>
      <c r="E152" s="2"/>
      <c r="F152" s="2"/>
      <c r="G152" s="2" t="s">
        <v>176</v>
      </c>
      <c r="H152" s="7">
        <v>24.89</v>
      </c>
      <c r="I152" s="8"/>
      <c r="J152" s="7"/>
      <c r="K152" s="8"/>
      <c r="L152" s="7"/>
      <c r="M152" s="8"/>
      <c r="N152" s="9"/>
      <c r="O152" s="8"/>
      <c r="P152" s="7">
        <v>11.89</v>
      </c>
      <c r="Q152" s="8"/>
      <c r="R152" s="7"/>
      <c r="S152" s="8"/>
      <c r="T152" s="7"/>
      <c r="U152" s="8"/>
      <c r="V152" s="9"/>
      <c r="W152" s="8"/>
      <c r="X152" s="7">
        <v>4.5599999999999996</v>
      </c>
      <c r="Y152" s="8"/>
      <c r="Z152" s="7"/>
      <c r="AA152" s="8"/>
      <c r="AB152" s="7"/>
      <c r="AC152" s="8"/>
      <c r="AD152" s="9"/>
      <c r="AE152" s="8"/>
      <c r="AF152" s="7"/>
      <c r="AG152" s="8"/>
      <c r="AH152" s="7"/>
      <c r="AI152" s="8"/>
      <c r="AJ152" s="7"/>
      <c r="AK152" s="8"/>
      <c r="AL152" s="9"/>
      <c r="AM152" s="8"/>
      <c r="AN152" s="7">
        <v>126.15</v>
      </c>
      <c r="AO152" s="8"/>
      <c r="AP152" s="7"/>
      <c r="AQ152" s="8"/>
      <c r="AR152" s="7"/>
      <c r="AS152" s="8"/>
      <c r="AT152" s="9"/>
      <c r="AU152" s="8"/>
      <c r="AV152" s="7">
        <v>158.83000000000001</v>
      </c>
      <c r="AW152" s="8"/>
      <c r="AX152" s="7"/>
      <c r="AY152" s="8"/>
      <c r="AZ152" s="7"/>
      <c r="BA152" s="8"/>
      <c r="BB152" s="9"/>
      <c r="BC152" s="8"/>
      <c r="BD152" s="7">
        <v>403.69</v>
      </c>
      <c r="BE152" s="8"/>
      <c r="BF152" s="7"/>
      <c r="BG152" s="8"/>
      <c r="BH152" s="7"/>
      <c r="BI152" s="8"/>
      <c r="BJ152" s="9"/>
      <c r="BK152" s="8"/>
      <c r="BL152" s="7">
        <v>13.51</v>
      </c>
      <c r="BM152" s="8"/>
      <c r="BN152" s="7"/>
      <c r="BO152" s="8"/>
      <c r="BP152" s="7"/>
      <c r="BQ152" s="8"/>
      <c r="BR152" s="9"/>
      <c r="BS152" s="8"/>
      <c r="BT152" s="7">
        <v>29.34</v>
      </c>
      <c r="BU152" s="8"/>
      <c r="BV152" s="7"/>
      <c r="BW152" s="8"/>
      <c r="BX152" s="7"/>
      <c r="BY152" s="8"/>
      <c r="BZ152" s="9"/>
      <c r="CA152" s="8"/>
      <c r="CB152" s="7"/>
      <c r="CC152" s="8"/>
      <c r="CD152" s="7"/>
      <c r="CE152" s="8"/>
      <c r="CF152" s="7"/>
      <c r="CG152" s="8"/>
      <c r="CH152" s="9"/>
      <c r="CI152" s="8"/>
      <c r="CJ152" s="82">
        <f>ROUND(H152+P152+X152+AF152+AN152+AV152+BD152+BL152+BT152+CB152,5)</f>
        <v>772.86</v>
      </c>
      <c r="CK152" s="82"/>
      <c r="CL152" s="82">
        <v>0</v>
      </c>
      <c r="CM152" s="82"/>
      <c r="CN152" s="82">
        <f>ROUND((CJ152-CL152),5)</f>
        <v>772.86</v>
      </c>
      <c r="CO152" s="82"/>
      <c r="CP152" s="82">
        <f>ROUND(IF(CL152=0, IF(CJ152=0, 0, 1), CJ152/CL152),5)</f>
        <v>1</v>
      </c>
      <c r="CQ152" s="76">
        <v>825</v>
      </c>
    </row>
    <row r="153" spans="1:95" ht="15" thickBot="1" x14ac:dyDescent="0.35">
      <c r="A153" s="2"/>
      <c r="B153" s="2"/>
      <c r="C153" s="2"/>
      <c r="D153" s="2"/>
      <c r="E153" s="2"/>
      <c r="F153" s="2" t="s">
        <v>180</v>
      </c>
      <c r="G153" s="2"/>
      <c r="H153" s="7"/>
      <c r="I153" s="8"/>
      <c r="J153" s="7"/>
      <c r="K153" s="8"/>
      <c r="L153" s="7"/>
      <c r="M153" s="8"/>
      <c r="N153" s="9"/>
      <c r="O153" s="8"/>
      <c r="P153" s="7"/>
      <c r="Q153" s="8"/>
      <c r="R153" s="7"/>
      <c r="S153" s="8"/>
      <c r="T153" s="7"/>
      <c r="U153" s="8"/>
      <c r="V153" s="9"/>
      <c r="W153" s="8"/>
      <c r="X153" s="7"/>
      <c r="Y153" s="8"/>
      <c r="Z153" s="7"/>
      <c r="AA153" s="8"/>
      <c r="AB153" s="7"/>
      <c r="AC153" s="8"/>
      <c r="AD153" s="9"/>
      <c r="AE153" s="8"/>
      <c r="AF153" s="7"/>
      <c r="AG153" s="8"/>
      <c r="AH153" s="7"/>
      <c r="AI153" s="8"/>
      <c r="AJ153" s="7"/>
      <c r="AK153" s="8"/>
      <c r="AL153" s="9"/>
      <c r="AM153" s="8"/>
      <c r="AN153" s="7"/>
      <c r="AO153" s="8"/>
      <c r="AP153" s="7"/>
      <c r="AQ153" s="8"/>
      <c r="AR153" s="7"/>
      <c r="AS153" s="8"/>
      <c r="AT153" s="9"/>
      <c r="AU153" s="8"/>
      <c r="AV153" s="7"/>
      <c r="AW153" s="8"/>
      <c r="AX153" s="7"/>
      <c r="AY153" s="8"/>
      <c r="AZ153" s="7"/>
      <c r="BA153" s="8"/>
      <c r="BB153" s="9"/>
      <c r="BC153" s="8"/>
      <c r="BD153" s="7"/>
      <c r="BE153" s="8"/>
      <c r="BF153" s="7"/>
      <c r="BG153" s="8"/>
      <c r="BH153" s="7"/>
      <c r="BI153" s="8"/>
      <c r="BJ153" s="9"/>
      <c r="BK153" s="8"/>
      <c r="BL153" s="7"/>
      <c r="BM153" s="8"/>
      <c r="BN153" s="7"/>
      <c r="BO153" s="8"/>
      <c r="BP153" s="7"/>
      <c r="BQ153" s="8"/>
      <c r="BR153" s="9"/>
      <c r="BS153" s="8"/>
      <c r="BT153" s="7"/>
      <c r="BU153" s="8"/>
      <c r="BV153" s="7"/>
      <c r="BW153" s="8"/>
      <c r="BX153" s="7"/>
      <c r="BY153" s="8"/>
      <c r="BZ153" s="9"/>
      <c r="CA153" s="8"/>
      <c r="CB153" s="7"/>
      <c r="CC153" s="8"/>
      <c r="CD153" s="7"/>
      <c r="CE153" s="8"/>
      <c r="CF153" s="7"/>
      <c r="CG153" s="8"/>
      <c r="CH153" s="9"/>
      <c r="CI153" s="8"/>
      <c r="CJ153" s="85">
        <v>0</v>
      </c>
      <c r="CK153" s="82"/>
      <c r="CL153" s="85">
        <v>0</v>
      </c>
      <c r="CM153" s="82"/>
      <c r="CN153" s="82"/>
      <c r="CO153" s="82"/>
      <c r="CP153" s="82"/>
      <c r="CQ153" s="85">
        <v>0</v>
      </c>
    </row>
    <row r="154" spans="1:95" x14ac:dyDescent="0.3">
      <c r="A154" s="2"/>
      <c r="B154" s="2"/>
      <c r="C154" s="2"/>
      <c r="D154" s="2"/>
      <c r="E154" s="2" t="s">
        <v>182</v>
      </c>
      <c r="F154" s="2"/>
      <c r="G154" s="2"/>
      <c r="H154" s="7">
        <f>ROUND(SUM(H145:H150)+SUM(H153:H153),5)</f>
        <v>891.14</v>
      </c>
      <c r="I154" s="8"/>
      <c r="J154" s="7">
        <f>ROUND(SUM(J145:J150)+SUM(J153:J153),5)</f>
        <v>300</v>
      </c>
      <c r="K154" s="8"/>
      <c r="L154" s="7">
        <f>ROUND((H154-J154),5)</f>
        <v>591.14</v>
      </c>
      <c r="M154" s="8"/>
      <c r="N154" s="9">
        <f>ROUND(IF(J154=0, IF(H154=0, 0, 1), H154/J154),5)</f>
        <v>2.9704700000000002</v>
      </c>
      <c r="O154" s="8"/>
      <c r="P154" s="7">
        <f>ROUND(SUM(P145:P150)+SUM(P153:P153),5)</f>
        <v>1212.03</v>
      </c>
      <c r="Q154" s="8"/>
      <c r="R154" s="7">
        <f>ROUND(SUM(R145:R150)+SUM(R153:R153),5)</f>
        <v>900</v>
      </c>
      <c r="S154" s="8"/>
      <c r="T154" s="7">
        <f>ROUND((P154-R154),5)</f>
        <v>312.02999999999997</v>
      </c>
      <c r="U154" s="8"/>
      <c r="V154" s="9">
        <f>ROUND(IF(R154=0, IF(P154=0, 0, 1), P154/R154),5)</f>
        <v>1.3467</v>
      </c>
      <c r="W154" s="8"/>
      <c r="X154" s="7">
        <f>ROUND(SUM(X145:X150)+SUM(X153:X153),5)</f>
        <v>2468.1999999999998</v>
      </c>
      <c r="Y154" s="8"/>
      <c r="Z154" s="7">
        <f>ROUND(SUM(Z145:Z150)+SUM(Z153:Z153),5)</f>
        <v>800</v>
      </c>
      <c r="AA154" s="8"/>
      <c r="AB154" s="7">
        <f>ROUND((X154-Z154),5)</f>
        <v>1668.2</v>
      </c>
      <c r="AC154" s="8"/>
      <c r="AD154" s="9">
        <f>ROUND(IF(Z154=0, IF(X154=0, 0, 1), X154/Z154),5)</f>
        <v>3.0852499999999998</v>
      </c>
      <c r="AE154" s="8"/>
      <c r="AF154" s="7">
        <f>ROUND(SUM(AF145:AF150)+SUM(AF153:AF153),5)</f>
        <v>1210</v>
      </c>
      <c r="AG154" s="8"/>
      <c r="AH154" s="7">
        <f>ROUND(SUM(AH145:AH150)+SUM(AH153:AH153),5)</f>
        <v>800</v>
      </c>
      <c r="AI154" s="8"/>
      <c r="AJ154" s="7">
        <f>ROUND((AF154-AH154),5)</f>
        <v>410</v>
      </c>
      <c r="AK154" s="8"/>
      <c r="AL154" s="9">
        <f>ROUND(IF(AH154=0, IF(AF154=0, 0, 1), AF154/AH154),5)</f>
        <v>1.5125</v>
      </c>
      <c r="AM154" s="8"/>
      <c r="AN154" s="7">
        <f>ROUND(SUM(AN145:AN150)+SUM(AN153:AN153),5)</f>
        <v>1380.1</v>
      </c>
      <c r="AO154" s="8"/>
      <c r="AP154" s="7">
        <f>ROUND(SUM(AP145:AP150)+SUM(AP153:AP153),5)</f>
        <v>2500</v>
      </c>
      <c r="AQ154" s="8"/>
      <c r="AR154" s="7">
        <f>ROUND((AN154-AP154),5)</f>
        <v>-1119.9000000000001</v>
      </c>
      <c r="AS154" s="8"/>
      <c r="AT154" s="9">
        <f>ROUND(IF(AP154=0, IF(AN154=0, 0, 1), AN154/AP154),5)</f>
        <v>0.55203999999999998</v>
      </c>
      <c r="AU154" s="8"/>
      <c r="AV154" s="7">
        <f>ROUND(SUM(AV145:AV150)+SUM(AV153:AV153),5)</f>
        <v>2416.65</v>
      </c>
      <c r="AW154" s="8"/>
      <c r="AX154" s="7">
        <f>ROUND(SUM(AX145:AX150)+SUM(AX153:AX153),5)</f>
        <v>1500</v>
      </c>
      <c r="AY154" s="8"/>
      <c r="AZ154" s="7">
        <f>ROUND((AV154-AX154),5)</f>
        <v>916.65</v>
      </c>
      <c r="BA154" s="8"/>
      <c r="BB154" s="9">
        <f>ROUND(IF(AX154=0, IF(AV154=0, 0, 1), AV154/AX154),5)</f>
        <v>1.6111</v>
      </c>
      <c r="BC154" s="8"/>
      <c r="BD154" s="7">
        <f>ROUND(SUM(BD145:BD150)+SUM(BD153:BD153),5)</f>
        <v>0</v>
      </c>
      <c r="BE154" s="8"/>
      <c r="BF154" s="7">
        <f>ROUND(SUM(BF145:BF150)+SUM(BF153:BF153),5)</f>
        <v>1500</v>
      </c>
      <c r="BG154" s="8"/>
      <c r="BH154" s="7">
        <f>ROUND((BD154-BF154),5)</f>
        <v>-1500</v>
      </c>
      <c r="BI154" s="8"/>
      <c r="BJ154" s="9">
        <f>ROUND(IF(BF154=0, IF(BD154=0, 0, 1), BD154/BF154),5)</f>
        <v>0</v>
      </c>
      <c r="BK154" s="8"/>
      <c r="BL154" s="7">
        <f>ROUND(SUM(BL145:BL150)+SUM(BL153:BL153),5)</f>
        <v>2824</v>
      </c>
      <c r="BM154" s="8"/>
      <c r="BN154" s="7">
        <f>ROUND(SUM(BN145:BN150)+SUM(BN153:BN153),5)</f>
        <v>1100</v>
      </c>
      <c r="BO154" s="8"/>
      <c r="BP154" s="7">
        <f>ROUND((BL154-BN154),5)</f>
        <v>1724</v>
      </c>
      <c r="BQ154" s="8"/>
      <c r="BR154" s="9">
        <f>ROUND(IF(BN154=0, IF(BL154=0, 0, 1), BL154/BN154),5)</f>
        <v>2.5672700000000002</v>
      </c>
      <c r="BS154" s="8"/>
      <c r="BT154" s="7">
        <f>ROUND(SUM(BT145:BT150)+SUM(BT153:BT153),5)</f>
        <v>181</v>
      </c>
      <c r="BU154" s="8"/>
      <c r="BV154" s="7">
        <f>ROUND(SUM(BV145:BV150)+SUM(BV153:BV153),5)</f>
        <v>450</v>
      </c>
      <c r="BW154" s="8"/>
      <c r="BX154" s="7">
        <f>ROUND((BT154-BV154),5)</f>
        <v>-269</v>
      </c>
      <c r="BY154" s="8"/>
      <c r="BZ154" s="9">
        <f>ROUND(IF(BV154=0, IF(BT154=0, 0, 1), BT154/BV154),5)</f>
        <v>0.40222000000000002</v>
      </c>
      <c r="CA154" s="8"/>
      <c r="CB154" s="7"/>
      <c r="CC154" s="8"/>
      <c r="CD154" s="7">
        <f>ROUND(SUM(CD145:CD150)+SUM(CD153:CD153),5)</f>
        <v>90.32</v>
      </c>
      <c r="CE154" s="8"/>
      <c r="CF154" s="7">
        <f>ROUND((CB154-CD154),5)</f>
        <v>-90.32</v>
      </c>
      <c r="CG154" s="8"/>
      <c r="CH154" s="9"/>
      <c r="CI154" s="8"/>
      <c r="CJ154" s="82">
        <f>SUM(CJ148:CJ153)</f>
        <v>25584.340000000004</v>
      </c>
      <c r="CK154" s="82"/>
      <c r="CL154" s="82">
        <f>SUM(CL148:CL153)</f>
        <v>23100</v>
      </c>
      <c r="CM154" s="82"/>
      <c r="CN154" s="82">
        <f>ROUND((CJ154-CL154),5)</f>
        <v>2484.34</v>
      </c>
      <c r="CO154" s="82"/>
      <c r="CP154" s="82">
        <f>ROUND(IF(CL154=0, IF(CJ154=0, 0, 1), CJ154/CL154),5)</f>
        <v>1.10755</v>
      </c>
      <c r="CQ154" s="91">
        <f>SUM(CQ148:CQ153)</f>
        <v>24850</v>
      </c>
    </row>
    <row r="155" spans="1:95" ht="28.8" customHeight="1" x14ac:dyDescent="0.3">
      <c r="A155" s="2"/>
      <c r="B155" s="2"/>
      <c r="C155" s="2"/>
      <c r="D155" s="2"/>
      <c r="E155" s="2" t="s">
        <v>183</v>
      </c>
      <c r="F155" s="2"/>
      <c r="G155" s="2"/>
      <c r="H155" s="7"/>
      <c r="I155" s="8"/>
      <c r="J155" s="7"/>
      <c r="K155" s="8"/>
      <c r="L155" s="7"/>
      <c r="M155" s="8"/>
      <c r="N155" s="9"/>
      <c r="O155" s="8"/>
      <c r="P155" s="7"/>
      <c r="Q155" s="8"/>
      <c r="R155" s="7"/>
      <c r="S155" s="8"/>
      <c r="T155" s="7"/>
      <c r="U155" s="8"/>
      <c r="V155" s="9"/>
      <c r="W155" s="8"/>
      <c r="X155" s="7"/>
      <c r="Y155" s="8"/>
      <c r="Z155" s="7"/>
      <c r="AA155" s="8"/>
      <c r="AB155" s="7"/>
      <c r="AC155" s="8"/>
      <c r="AD155" s="9"/>
      <c r="AE155" s="8"/>
      <c r="AF155" s="7"/>
      <c r="AG155" s="8"/>
      <c r="AH155" s="7"/>
      <c r="AI155" s="8"/>
      <c r="AJ155" s="7"/>
      <c r="AK155" s="8"/>
      <c r="AL155" s="9"/>
      <c r="AM155" s="8"/>
      <c r="AN155" s="7"/>
      <c r="AO155" s="8"/>
      <c r="AP155" s="7"/>
      <c r="AQ155" s="8"/>
      <c r="AR155" s="7"/>
      <c r="AS155" s="8"/>
      <c r="AT155" s="9"/>
      <c r="AU155" s="8"/>
      <c r="AV155" s="7"/>
      <c r="AW155" s="8"/>
      <c r="AX155" s="7"/>
      <c r="AY155" s="8"/>
      <c r="AZ155" s="7"/>
      <c r="BA155" s="8"/>
      <c r="BB155" s="9"/>
      <c r="BC155" s="8"/>
      <c r="BD155" s="7"/>
      <c r="BE155" s="8"/>
      <c r="BF155" s="7"/>
      <c r="BG155" s="8"/>
      <c r="BH155" s="7"/>
      <c r="BI155" s="8"/>
      <c r="BJ155" s="9"/>
      <c r="BK155" s="8"/>
      <c r="BL155" s="7"/>
      <c r="BM155" s="8"/>
      <c r="BN155" s="7"/>
      <c r="BO155" s="8"/>
      <c r="BP155" s="7"/>
      <c r="BQ155" s="8"/>
      <c r="BR155" s="9"/>
      <c r="BS155" s="8"/>
      <c r="BT155" s="7"/>
      <c r="BU155" s="8"/>
      <c r="BV155" s="7"/>
      <c r="BW155" s="8"/>
      <c r="BX155" s="7"/>
      <c r="BY155" s="8"/>
      <c r="BZ155" s="9"/>
      <c r="CA155" s="8"/>
      <c r="CB155" s="7"/>
      <c r="CC155" s="8"/>
      <c r="CD155" s="7"/>
      <c r="CE155" s="8"/>
      <c r="CF155" s="7"/>
      <c r="CG155" s="8"/>
      <c r="CH155" s="9"/>
      <c r="CI155" s="8"/>
      <c r="CJ155" s="7"/>
      <c r="CK155" s="8"/>
      <c r="CL155" s="7"/>
      <c r="CM155" s="8"/>
      <c r="CN155" s="7"/>
      <c r="CO155" s="8"/>
      <c r="CP155" s="9"/>
      <c r="CQ155" s="76"/>
    </row>
    <row r="156" spans="1:95" x14ac:dyDescent="0.3">
      <c r="A156" s="2"/>
      <c r="B156" s="2"/>
      <c r="C156" s="2"/>
      <c r="D156" s="2"/>
      <c r="E156" s="2"/>
      <c r="F156" s="2" t="s">
        <v>184</v>
      </c>
      <c r="G156" s="2"/>
      <c r="H156" s="7">
        <v>8559.25</v>
      </c>
      <c r="I156" s="8"/>
      <c r="J156" s="7">
        <v>1000</v>
      </c>
      <c r="K156" s="8"/>
      <c r="L156" s="7">
        <f>ROUND((H156-J156),5)</f>
        <v>7559.25</v>
      </c>
      <c r="M156" s="8"/>
      <c r="N156" s="9">
        <f>ROUND(IF(J156=0, IF(H156=0, 0, 1), H156/J156),5)</f>
        <v>8.5592500000000005</v>
      </c>
      <c r="O156" s="8"/>
      <c r="P156" s="7">
        <v>391</v>
      </c>
      <c r="Q156" s="8"/>
      <c r="R156" s="7">
        <v>1000</v>
      </c>
      <c r="S156" s="8"/>
      <c r="T156" s="7">
        <f>ROUND((P156-R156),5)</f>
        <v>-609</v>
      </c>
      <c r="U156" s="8"/>
      <c r="V156" s="9">
        <f>ROUND(IF(R156=0, IF(P156=0, 0, 1), P156/R156),5)</f>
        <v>0.39100000000000001</v>
      </c>
      <c r="W156" s="8"/>
      <c r="X156" s="7"/>
      <c r="Y156" s="8"/>
      <c r="Z156" s="7">
        <v>1000</v>
      </c>
      <c r="AA156" s="8"/>
      <c r="AB156" s="7">
        <f>ROUND((X156-Z156),5)</f>
        <v>-1000</v>
      </c>
      <c r="AC156" s="8"/>
      <c r="AD156" s="9"/>
      <c r="AE156" s="8"/>
      <c r="AF156" s="7">
        <v>2167.5</v>
      </c>
      <c r="AG156" s="8"/>
      <c r="AH156" s="7">
        <v>1000</v>
      </c>
      <c r="AI156" s="8"/>
      <c r="AJ156" s="7">
        <f>ROUND((AF156-AH156),5)</f>
        <v>1167.5</v>
      </c>
      <c r="AK156" s="8"/>
      <c r="AL156" s="9">
        <f>ROUND(IF(AH156=0, IF(AF156=0, 0, 1), AF156/AH156),5)</f>
        <v>2.1675</v>
      </c>
      <c r="AM156" s="8"/>
      <c r="AN156" s="7"/>
      <c r="AO156" s="8"/>
      <c r="AP156" s="7">
        <v>1000</v>
      </c>
      <c r="AQ156" s="8"/>
      <c r="AR156" s="7">
        <f>ROUND((AN156-AP156),5)</f>
        <v>-1000</v>
      </c>
      <c r="AS156" s="8"/>
      <c r="AT156" s="9"/>
      <c r="AU156" s="8"/>
      <c r="AV156" s="7">
        <v>9554</v>
      </c>
      <c r="AW156" s="8"/>
      <c r="AX156" s="7">
        <v>1000</v>
      </c>
      <c r="AY156" s="8"/>
      <c r="AZ156" s="7">
        <f>ROUND((AV156-AX156),5)</f>
        <v>8554</v>
      </c>
      <c r="BA156" s="8"/>
      <c r="BB156" s="9">
        <f>ROUND(IF(AX156=0, IF(AV156=0, 0, 1), AV156/AX156),5)</f>
        <v>9.5540000000000003</v>
      </c>
      <c r="BC156" s="8"/>
      <c r="BD156" s="7"/>
      <c r="BE156" s="8"/>
      <c r="BF156" s="7">
        <v>1000</v>
      </c>
      <c r="BG156" s="8"/>
      <c r="BH156" s="7">
        <f>ROUND((BD156-BF156),5)</f>
        <v>-1000</v>
      </c>
      <c r="BI156" s="8"/>
      <c r="BJ156" s="9"/>
      <c r="BK156" s="8"/>
      <c r="BL156" s="7">
        <v>1989</v>
      </c>
      <c r="BM156" s="8"/>
      <c r="BN156" s="7">
        <v>1000</v>
      </c>
      <c r="BO156" s="8"/>
      <c r="BP156" s="7">
        <f>ROUND((BL156-BN156),5)</f>
        <v>989</v>
      </c>
      <c r="BQ156" s="8"/>
      <c r="BR156" s="9">
        <f>ROUND(IF(BN156=0, IF(BL156=0, 0, 1), BL156/BN156),5)</f>
        <v>1.9890000000000001</v>
      </c>
      <c r="BS156" s="8"/>
      <c r="BT156" s="7"/>
      <c r="BU156" s="8"/>
      <c r="BV156" s="7">
        <v>1000</v>
      </c>
      <c r="BW156" s="8"/>
      <c r="BX156" s="7">
        <f>ROUND((BT156-BV156),5)</f>
        <v>-1000</v>
      </c>
      <c r="BY156" s="8"/>
      <c r="BZ156" s="9"/>
      <c r="CA156" s="8"/>
      <c r="CB156" s="7"/>
      <c r="CC156" s="8"/>
      <c r="CD156" s="7">
        <v>258.06</v>
      </c>
      <c r="CE156" s="8"/>
      <c r="CF156" s="7">
        <f>ROUND((CB156-CD156),5)</f>
        <v>-258.06</v>
      </c>
      <c r="CG156" s="8"/>
      <c r="CH156" s="9"/>
      <c r="CI156" s="8"/>
      <c r="CJ156" s="7">
        <f>ROUND(H156+P156+X156+AF156+AN156+AV156+BD156+BL156+BT156+CB156,5)</f>
        <v>22660.75</v>
      </c>
      <c r="CK156" s="8"/>
      <c r="CL156" s="7">
        <v>12000</v>
      </c>
      <c r="CM156" s="8"/>
      <c r="CN156" s="7">
        <f>ROUND((CJ156-CL156),5)</f>
        <v>10660.75</v>
      </c>
      <c r="CO156" s="8"/>
      <c r="CP156" s="9">
        <f>ROUND(IF(CL156=0, IF(CJ156=0, 0, 1), CJ156/CL156),5)</f>
        <v>1.8884000000000001</v>
      </c>
      <c r="CQ156" s="76">
        <v>12000</v>
      </c>
    </row>
    <row r="157" spans="1:95" x14ac:dyDescent="0.3">
      <c r="A157" s="2"/>
      <c r="B157" s="2"/>
      <c r="C157" s="2"/>
      <c r="D157" s="2"/>
      <c r="E157" s="2"/>
      <c r="F157" s="2" t="s">
        <v>185</v>
      </c>
      <c r="G157" s="2"/>
      <c r="H157" s="7">
        <v>4900</v>
      </c>
      <c r="I157" s="8"/>
      <c r="J157" s="7">
        <v>700</v>
      </c>
      <c r="K157" s="8"/>
      <c r="L157" s="7">
        <f>ROUND((H157-J157),5)</f>
        <v>4200</v>
      </c>
      <c r="M157" s="8"/>
      <c r="N157" s="9">
        <f>ROUND(IF(J157=0, IF(H157=0, 0, 1), H157/J157),5)</f>
        <v>7</v>
      </c>
      <c r="O157" s="8"/>
      <c r="P157" s="7">
        <v>700</v>
      </c>
      <c r="Q157" s="8"/>
      <c r="R157" s="7">
        <v>700</v>
      </c>
      <c r="S157" s="8"/>
      <c r="T157" s="7"/>
      <c r="U157" s="8"/>
      <c r="V157" s="9">
        <f>ROUND(IF(R157=0, IF(P157=0, 0, 1), P157/R157),5)</f>
        <v>1</v>
      </c>
      <c r="W157" s="8"/>
      <c r="X157" s="7"/>
      <c r="Y157" s="8"/>
      <c r="Z157" s="7">
        <v>700</v>
      </c>
      <c r="AA157" s="8"/>
      <c r="AB157" s="7">
        <f>ROUND((X157-Z157),5)</f>
        <v>-700</v>
      </c>
      <c r="AC157" s="8"/>
      <c r="AD157" s="9"/>
      <c r="AE157" s="8"/>
      <c r="AF157" s="7">
        <v>700</v>
      </c>
      <c r="AG157" s="8"/>
      <c r="AH157" s="7">
        <v>700</v>
      </c>
      <c r="AI157" s="8"/>
      <c r="AJ157" s="7"/>
      <c r="AK157" s="8"/>
      <c r="AL157" s="9">
        <f>ROUND(IF(AH157=0, IF(AF157=0, 0, 1), AF157/AH157),5)</f>
        <v>1</v>
      </c>
      <c r="AM157" s="8"/>
      <c r="AN157" s="7"/>
      <c r="AO157" s="8"/>
      <c r="AP157" s="7">
        <v>700</v>
      </c>
      <c r="AQ157" s="8"/>
      <c r="AR157" s="7">
        <f>ROUND((AN157-AP157),5)</f>
        <v>-700</v>
      </c>
      <c r="AS157" s="8"/>
      <c r="AT157" s="9"/>
      <c r="AU157" s="8"/>
      <c r="AV157" s="7">
        <v>2100</v>
      </c>
      <c r="AW157" s="8"/>
      <c r="AX157" s="7">
        <v>700</v>
      </c>
      <c r="AY157" s="8"/>
      <c r="AZ157" s="7">
        <f>ROUND((AV157-AX157),5)</f>
        <v>1400</v>
      </c>
      <c r="BA157" s="8"/>
      <c r="BB157" s="9">
        <f>ROUND(IF(AX157=0, IF(AV157=0, 0, 1), AV157/AX157),5)</f>
        <v>3</v>
      </c>
      <c r="BC157" s="8"/>
      <c r="BD157" s="7"/>
      <c r="BE157" s="8"/>
      <c r="BF157" s="7">
        <v>700</v>
      </c>
      <c r="BG157" s="8"/>
      <c r="BH157" s="7">
        <f>ROUND((BD157-BF157),5)</f>
        <v>-700</v>
      </c>
      <c r="BI157" s="8"/>
      <c r="BJ157" s="9"/>
      <c r="BK157" s="8"/>
      <c r="BL157" s="7">
        <v>700</v>
      </c>
      <c r="BM157" s="8"/>
      <c r="BN157" s="7">
        <v>700</v>
      </c>
      <c r="BO157" s="8"/>
      <c r="BP157" s="7"/>
      <c r="BQ157" s="8"/>
      <c r="BR157" s="9">
        <f>ROUND(IF(BN157=0, IF(BL157=0, 0, 1), BL157/BN157),5)</f>
        <v>1</v>
      </c>
      <c r="BS157" s="8"/>
      <c r="BT157" s="7"/>
      <c r="BU157" s="8"/>
      <c r="BV157" s="7">
        <v>700</v>
      </c>
      <c r="BW157" s="8"/>
      <c r="BX157" s="7">
        <f>ROUND((BT157-BV157),5)</f>
        <v>-700</v>
      </c>
      <c r="BY157" s="8"/>
      <c r="BZ157" s="9"/>
      <c r="CA157" s="8"/>
      <c r="CB157" s="7"/>
      <c r="CC157" s="8"/>
      <c r="CD157" s="7">
        <v>180.65</v>
      </c>
      <c r="CE157" s="8"/>
      <c r="CF157" s="7">
        <f>ROUND((CB157-CD157),5)</f>
        <v>-180.65</v>
      </c>
      <c r="CG157" s="8"/>
      <c r="CH157" s="9"/>
      <c r="CI157" s="8"/>
      <c r="CJ157" s="7">
        <f>ROUND(H157+P157+X157+AF157+AN157+AV157+BD157+BL157+BT157+CB157,5)</f>
        <v>9100</v>
      </c>
      <c r="CK157" s="8"/>
      <c r="CL157" s="7">
        <v>8400</v>
      </c>
      <c r="CM157" s="8"/>
      <c r="CN157" s="7">
        <f>ROUND((CJ157-CL157),5)</f>
        <v>700</v>
      </c>
      <c r="CO157" s="8"/>
      <c r="CP157" s="9">
        <f>ROUND(IF(CL157=0, IF(CJ157=0, 0, 1), CJ157/CL157),5)</f>
        <v>1.0833299999999999</v>
      </c>
      <c r="CQ157" s="76">
        <v>8400</v>
      </c>
    </row>
    <row r="158" spans="1:95" ht="15" thickBot="1" x14ac:dyDescent="0.35">
      <c r="A158" s="2"/>
      <c r="B158" s="2"/>
      <c r="C158" s="2"/>
      <c r="D158" s="2"/>
      <c r="E158" s="2"/>
      <c r="F158" s="2" t="s">
        <v>186</v>
      </c>
      <c r="G158" s="2"/>
      <c r="H158" s="10"/>
      <c r="I158" s="8"/>
      <c r="J158" s="10"/>
      <c r="K158" s="8"/>
      <c r="L158" s="10"/>
      <c r="M158" s="8"/>
      <c r="N158" s="11"/>
      <c r="O158" s="8"/>
      <c r="P158" s="10"/>
      <c r="Q158" s="8"/>
      <c r="R158" s="10"/>
      <c r="S158" s="8"/>
      <c r="T158" s="10"/>
      <c r="U158" s="8"/>
      <c r="V158" s="11"/>
      <c r="W158" s="8"/>
      <c r="X158" s="10"/>
      <c r="Y158" s="8"/>
      <c r="Z158" s="10"/>
      <c r="AA158" s="8"/>
      <c r="AB158" s="10"/>
      <c r="AC158" s="8"/>
      <c r="AD158" s="11"/>
      <c r="AE158" s="8"/>
      <c r="AF158" s="10"/>
      <c r="AG158" s="8"/>
      <c r="AH158" s="10"/>
      <c r="AI158" s="8"/>
      <c r="AJ158" s="10"/>
      <c r="AK158" s="8"/>
      <c r="AL158" s="11"/>
      <c r="AM158" s="8"/>
      <c r="AN158" s="10"/>
      <c r="AO158" s="8"/>
      <c r="AP158" s="10"/>
      <c r="AQ158" s="8"/>
      <c r="AR158" s="10"/>
      <c r="AS158" s="8"/>
      <c r="AT158" s="11"/>
      <c r="AU158" s="8"/>
      <c r="AV158" s="10"/>
      <c r="AW158" s="8"/>
      <c r="AX158" s="10"/>
      <c r="AY158" s="8"/>
      <c r="AZ158" s="10"/>
      <c r="BA158" s="8"/>
      <c r="BB158" s="11"/>
      <c r="BC158" s="8"/>
      <c r="BD158" s="10"/>
      <c r="BE158" s="8"/>
      <c r="BF158" s="10"/>
      <c r="BG158" s="8"/>
      <c r="BH158" s="10"/>
      <c r="BI158" s="8"/>
      <c r="BJ158" s="11"/>
      <c r="BK158" s="8"/>
      <c r="BL158" s="10"/>
      <c r="BM158" s="8"/>
      <c r="BN158" s="10"/>
      <c r="BO158" s="8"/>
      <c r="BP158" s="10"/>
      <c r="BQ158" s="8"/>
      <c r="BR158" s="11"/>
      <c r="BS158" s="8"/>
      <c r="BT158" s="10"/>
      <c r="BU158" s="8"/>
      <c r="BV158" s="10"/>
      <c r="BW158" s="8"/>
      <c r="BX158" s="10"/>
      <c r="BY158" s="8"/>
      <c r="BZ158" s="11"/>
      <c r="CA158" s="8"/>
      <c r="CB158" s="10"/>
      <c r="CC158" s="8"/>
      <c r="CD158" s="10"/>
      <c r="CE158" s="8"/>
      <c r="CF158" s="10"/>
      <c r="CG158" s="8"/>
      <c r="CH158" s="11"/>
      <c r="CI158" s="8"/>
      <c r="CJ158" s="10"/>
      <c r="CK158" s="8"/>
      <c r="CL158" s="10"/>
      <c r="CM158" s="8"/>
      <c r="CN158" s="10"/>
      <c r="CO158" s="8"/>
      <c r="CP158" s="11"/>
      <c r="CQ158" s="10"/>
    </row>
    <row r="159" spans="1:95" x14ac:dyDescent="0.3">
      <c r="A159" s="2"/>
      <c r="B159" s="2"/>
      <c r="C159" s="2"/>
      <c r="D159" s="2"/>
      <c r="E159" s="2" t="s">
        <v>187</v>
      </c>
      <c r="F159" s="2"/>
      <c r="G159" s="2"/>
      <c r="H159" s="7">
        <f>ROUND(SUM(H155:H158),5)</f>
        <v>13459.25</v>
      </c>
      <c r="I159" s="8"/>
      <c r="J159" s="7">
        <f>ROUND(SUM(J155:J158),5)</f>
        <v>1700</v>
      </c>
      <c r="K159" s="8"/>
      <c r="L159" s="7">
        <f>ROUND((H159-J159),5)</f>
        <v>11759.25</v>
      </c>
      <c r="M159" s="8"/>
      <c r="N159" s="9">
        <f>ROUND(IF(J159=0, IF(H159=0, 0, 1), H159/J159),5)</f>
        <v>7.9172099999999999</v>
      </c>
      <c r="O159" s="8"/>
      <c r="P159" s="7">
        <f>ROUND(SUM(P155:P158),5)</f>
        <v>1091</v>
      </c>
      <c r="Q159" s="8"/>
      <c r="R159" s="7">
        <f>ROUND(SUM(R155:R158),5)</f>
        <v>1700</v>
      </c>
      <c r="S159" s="8"/>
      <c r="T159" s="7">
        <f>ROUND((P159-R159),5)</f>
        <v>-609</v>
      </c>
      <c r="U159" s="8"/>
      <c r="V159" s="9">
        <f>ROUND(IF(R159=0, IF(P159=0, 0, 1), P159/R159),5)</f>
        <v>0.64176</v>
      </c>
      <c r="W159" s="8"/>
      <c r="X159" s="7"/>
      <c r="Y159" s="8"/>
      <c r="Z159" s="7">
        <f>ROUND(SUM(Z155:Z158),5)</f>
        <v>1700</v>
      </c>
      <c r="AA159" s="8"/>
      <c r="AB159" s="7">
        <f>ROUND((X159-Z159),5)</f>
        <v>-1700</v>
      </c>
      <c r="AC159" s="8"/>
      <c r="AD159" s="9"/>
      <c r="AE159" s="8"/>
      <c r="AF159" s="7">
        <f>ROUND(SUM(AF155:AF158),5)</f>
        <v>2867.5</v>
      </c>
      <c r="AG159" s="8"/>
      <c r="AH159" s="7">
        <f>ROUND(SUM(AH155:AH158),5)</f>
        <v>1700</v>
      </c>
      <c r="AI159" s="8"/>
      <c r="AJ159" s="7">
        <f>ROUND((AF159-AH159),5)</f>
        <v>1167.5</v>
      </c>
      <c r="AK159" s="8"/>
      <c r="AL159" s="9">
        <f>ROUND(IF(AH159=0, IF(AF159=0, 0, 1), AF159/AH159),5)</f>
        <v>1.68676</v>
      </c>
      <c r="AM159" s="8"/>
      <c r="AN159" s="7"/>
      <c r="AO159" s="8"/>
      <c r="AP159" s="7">
        <f>ROUND(SUM(AP155:AP158),5)</f>
        <v>1700</v>
      </c>
      <c r="AQ159" s="8"/>
      <c r="AR159" s="7">
        <f>ROUND((AN159-AP159),5)</f>
        <v>-1700</v>
      </c>
      <c r="AS159" s="8"/>
      <c r="AT159" s="9"/>
      <c r="AU159" s="8"/>
      <c r="AV159" s="7">
        <f>ROUND(SUM(AV155:AV158),5)</f>
        <v>11654</v>
      </c>
      <c r="AW159" s="8"/>
      <c r="AX159" s="7">
        <f>ROUND(SUM(AX155:AX158),5)</f>
        <v>1700</v>
      </c>
      <c r="AY159" s="8"/>
      <c r="AZ159" s="7">
        <f>ROUND((AV159-AX159),5)</f>
        <v>9954</v>
      </c>
      <c r="BA159" s="8"/>
      <c r="BB159" s="9">
        <f>ROUND(IF(AX159=0, IF(AV159=0, 0, 1), AV159/AX159),5)</f>
        <v>6.8552900000000001</v>
      </c>
      <c r="BC159" s="8"/>
      <c r="BD159" s="7"/>
      <c r="BE159" s="8"/>
      <c r="BF159" s="7">
        <f>ROUND(SUM(BF155:BF158),5)</f>
        <v>1700</v>
      </c>
      <c r="BG159" s="8"/>
      <c r="BH159" s="7">
        <f>ROUND((BD159-BF159),5)</f>
        <v>-1700</v>
      </c>
      <c r="BI159" s="8"/>
      <c r="BJ159" s="9"/>
      <c r="BK159" s="8"/>
      <c r="BL159" s="7">
        <f>ROUND(SUM(BL155:BL158),5)</f>
        <v>2689</v>
      </c>
      <c r="BM159" s="8"/>
      <c r="BN159" s="7">
        <f>ROUND(SUM(BN155:BN158),5)</f>
        <v>1700</v>
      </c>
      <c r="BO159" s="8"/>
      <c r="BP159" s="7">
        <f>ROUND((BL159-BN159),5)</f>
        <v>989</v>
      </c>
      <c r="BQ159" s="8"/>
      <c r="BR159" s="9">
        <f>ROUND(IF(BN159=0, IF(BL159=0, 0, 1), BL159/BN159),5)</f>
        <v>1.5817600000000001</v>
      </c>
      <c r="BS159" s="8"/>
      <c r="BT159" s="7"/>
      <c r="BU159" s="8"/>
      <c r="BV159" s="7">
        <f>ROUND(SUM(BV155:BV158),5)</f>
        <v>1700</v>
      </c>
      <c r="BW159" s="8"/>
      <c r="BX159" s="7">
        <f>ROUND((BT159-BV159),5)</f>
        <v>-1700</v>
      </c>
      <c r="BY159" s="8"/>
      <c r="BZ159" s="9"/>
      <c r="CA159" s="8"/>
      <c r="CB159" s="7"/>
      <c r="CC159" s="8"/>
      <c r="CD159" s="7">
        <f>ROUND(SUM(CD155:CD158),5)</f>
        <v>438.71</v>
      </c>
      <c r="CE159" s="8"/>
      <c r="CF159" s="7">
        <f>ROUND((CB159-CD159),5)</f>
        <v>-438.71</v>
      </c>
      <c r="CG159" s="8"/>
      <c r="CH159" s="9"/>
      <c r="CI159" s="8"/>
      <c r="CJ159" s="7">
        <f>CJ156+CJ157+CJ158</f>
        <v>31760.75</v>
      </c>
      <c r="CK159" s="8"/>
      <c r="CL159" s="7">
        <f>CL156+CL157+CL158</f>
        <v>20400</v>
      </c>
      <c r="CM159" s="8"/>
      <c r="CN159" s="7">
        <f>ROUND((CJ159-CL159),5)</f>
        <v>11360.75</v>
      </c>
      <c r="CO159" s="8"/>
      <c r="CP159" s="9">
        <f>ROUND(IF(CL159=0, IF(CJ159=0, 0, 1), CJ159/CL159),5)</f>
        <v>1.5569</v>
      </c>
      <c r="CQ159" s="92">
        <f>CQ156+CQ157+CQ158</f>
        <v>20400</v>
      </c>
    </row>
    <row r="160" spans="1:95" ht="28.8" customHeight="1" x14ac:dyDescent="0.3">
      <c r="A160" s="2"/>
      <c r="B160" s="2"/>
      <c r="C160" s="2"/>
      <c r="D160" s="2"/>
      <c r="E160" s="2" t="s">
        <v>188</v>
      </c>
      <c r="F160" s="2"/>
      <c r="G160" s="2"/>
      <c r="H160" s="7"/>
      <c r="I160" s="8"/>
      <c r="J160" s="7"/>
      <c r="K160" s="8"/>
      <c r="L160" s="7"/>
      <c r="M160" s="8"/>
      <c r="N160" s="9"/>
      <c r="O160" s="8"/>
      <c r="P160" s="7"/>
      <c r="Q160" s="8"/>
      <c r="R160" s="7"/>
      <c r="S160" s="8"/>
      <c r="T160" s="7"/>
      <c r="U160" s="8"/>
      <c r="V160" s="9"/>
      <c r="W160" s="8"/>
      <c r="X160" s="7"/>
      <c r="Y160" s="8"/>
      <c r="Z160" s="7"/>
      <c r="AA160" s="8"/>
      <c r="AB160" s="7"/>
      <c r="AC160" s="8"/>
      <c r="AD160" s="9"/>
      <c r="AE160" s="8"/>
      <c r="AF160" s="7"/>
      <c r="AG160" s="8"/>
      <c r="AH160" s="7"/>
      <c r="AI160" s="8"/>
      <c r="AJ160" s="7"/>
      <c r="AK160" s="8"/>
      <c r="AL160" s="9"/>
      <c r="AM160" s="8"/>
      <c r="AN160" s="7"/>
      <c r="AO160" s="8"/>
      <c r="AP160" s="7"/>
      <c r="AQ160" s="8"/>
      <c r="AR160" s="7"/>
      <c r="AS160" s="8"/>
      <c r="AT160" s="9"/>
      <c r="AU160" s="8"/>
      <c r="AV160" s="7"/>
      <c r="AW160" s="8"/>
      <c r="AX160" s="7"/>
      <c r="AY160" s="8"/>
      <c r="AZ160" s="7"/>
      <c r="BA160" s="8"/>
      <c r="BB160" s="9"/>
      <c r="BC160" s="8"/>
      <c r="BD160" s="7"/>
      <c r="BE160" s="8"/>
      <c r="BF160" s="7"/>
      <c r="BG160" s="8"/>
      <c r="BH160" s="7"/>
      <c r="BI160" s="8"/>
      <c r="BJ160" s="9"/>
      <c r="BK160" s="8"/>
      <c r="BL160" s="7"/>
      <c r="BM160" s="8"/>
      <c r="BN160" s="7"/>
      <c r="BO160" s="8"/>
      <c r="BP160" s="7"/>
      <c r="BQ160" s="8"/>
      <c r="BR160" s="9"/>
      <c r="BS160" s="8"/>
      <c r="BT160" s="7"/>
      <c r="BU160" s="8"/>
      <c r="BV160" s="7"/>
      <c r="BW160" s="8"/>
      <c r="BX160" s="7"/>
      <c r="BY160" s="8"/>
      <c r="BZ160" s="9"/>
      <c r="CA160" s="8"/>
      <c r="CB160" s="7"/>
      <c r="CC160" s="8"/>
      <c r="CD160" s="7"/>
      <c r="CE160" s="8"/>
      <c r="CF160" s="7"/>
      <c r="CG160" s="8"/>
      <c r="CH160" s="9"/>
      <c r="CI160" s="8"/>
      <c r="CJ160" s="7"/>
      <c r="CK160" s="8"/>
      <c r="CL160" s="7"/>
      <c r="CM160" s="8"/>
      <c r="CN160" s="7"/>
      <c r="CO160" s="8"/>
      <c r="CP160" s="9"/>
      <c r="CQ160" s="76"/>
    </row>
    <row r="161" spans="1:95" x14ac:dyDescent="0.3">
      <c r="A161" s="2"/>
      <c r="B161" s="2"/>
      <c r="C161" s="2"/>
      <c r="D161" s="2"/>
      <c r="E161" s="2"/>
      <c r="F161" s="2" t="s">
        <v>189</v>
      </c>
      <c r="G161" s="2"/>
      <c r="H161" s="7">
        <v>2692.3</v>
      </c>
      <c r="I161" s="8"/>
      <c r="J161" s="7">
        <v>2695.38</v>
      </c>
      <c r="K161" s="8"/>
      <c r="L161" s="7">
        <f>ROUND((H161-J161),5)</f>
        <v>-3.08</v>
      </c>
      <c r="M161" s="8"/>
      <c r="N161" s="9">
        <f>ROUND(IF(J161=0, IF(H161=0, 0, 1), H161/J161),5)</f>
        <v>0.99885999999999997</v>
      </c>
      <c r="O161" s="8"/>
      <c r="P161" s="7">
        <v>2692.3</v>
      </c>
      <c r="Q161" s="8"/>
      <c r="R161" s="7">
        <v>2695.38</v>
      </c>
      <c r="S161" s="8"/>
      <c r="T161" s="7">
        <f>ROUND((P161-R161),5)</f>
        <v>-3.08</v>
      </c>
      <c r="U161" s="8"/>
      <c r="V161" s="9">
        <f>ROUND(IF(R161=0, IF(P161=0, 0, 1), P161/R161),5)</f>
        <v>0.99885999999999997</v>
      </c>
      <c r="W161" s="8"/>
      <c r="X161" s="7">
        <v>2692.3</v>
      </c>
      <c r="Y161" s="8"/>
      <c r="Z161" s="7">
        <v>2695.38</v>
      </c>
      <c r="AA161" s="8"/>
      <c r="AB161" s="7">
        <f>ROUND((X161-Z161),5)</f>
        <v>-3.08</v>
      </c>
      <c r="AC161" s="8"/>
      <c r="AD161" s="9">
        <f>ROUND(IF(Z161=0, IF(X161=0, 0, 1), X161/Z161),5)</f>
        <v>0.99885999999999997</v>
      </c>
      <c r="AE161" s="8"/>
      <c r="AF161" s="7">
        <v>4038.45</v>
      </c>
      <c r="AG161" s="8"/>
      <c r="AH161" s="7">
        <v>3523.1</v>
      </c>
      <c r="AI161" s="8"/>
      <c r="AJ161" s="7">
        <f>ROUND((AF161-AH161),5)</f>
        <v>515.35</v>
      </c>
      <c r="AK161" s="8"/>
      <c r="AL161" s="9">
        <f>ROUND(IF(AH161=0, IF(AF161=0, 0, 1), AF161/AH161),5)</f>
        <v>1.14628</v>
      </c>
      <c r="AM161" s="8"/>
      <c r="AN161" s="7">
        <v>2692.3</v>
      </c>
      <c r="AO161" s="8"/>
      <c r="AP161" s="7">
        <v>2695.38</v>
      </c>
      <c r="AQ161" s="8"/>
      <c r="AR161" s="7">
        <f>ROUND((AN161-AP161),5)</f>
        <v>-3.08</v>
      </c>
      <c r="AS161" s="8"/>
      <c r="AT161" s="9">
        <f>ROUND(IF(AP161=0, IF(AN161=0, 0, 1), AN161/AP161),5)</f>
        <v>0.99885999999999997</v>
      </c>
      <c r="AU161" s="8"/>
      <c r="AV161" s="7">
        <v>2692.3</v>
      </c>
      <c r="AW161" s="8"/>
      <c r="AX161" s="7">
        <v>2695.38</v>
      </c>
      <c r="AY161" s="8"/>
      <c r="AZ161" s="7">
        <f>ROUND((AV161-AX161),5)</f>
        <v>-3.08</v>
      </c>
      <c r="BA161" s="8"/>
      <c r="BB161" s="9">
        <f>ROUND(IF(AX161=0, IF(AV161=0, 0, 1), AV161/AX161),5)</f>
        <v>0.99885999999999997</v>
      </c>
      <c r="BC161" s="8"/>
      <c r="BD161" s="7">
        <v>2692.3</v>
      </c>
      <c r="BE161" s="8"/>
      <c r="BF161" s="7">
        <v>2695.38</v>
      </c>
      <c r="BG161" s="8"/>
      <c r="BH161" s="7">
        <f>ROUND((BD161-BF161),5)</f>
        <v>-3.08</v>
      </c>
      <c r="BI161" s="8"/>
      <c r="BJ161" s="9">
        <f>ROUND(IF(BF161=0, IF(BD161=0, 0, 1), BD161/BF161),5)</f>
        <v>0.99885999999999997</v>
      </c>
      <c r="BK161" s="8"/>
      <c r="BL161" s="7">
        <v>2692.3</v>
      </c>
      <c r="BM161" s="8"/>
      <c r="BN161" s="7">
        <v>2695.38</v>
      </c>
      <c r="BO161" s="8"/>
      <c r="BP161" s="7">
        <f>ROUND((BL161-BN161),5)</f>
        <v>-3.08</v>
      </c>
      <c r="BQ161" s="8"/>
      <c r="BR161" s="9">
        <f>ROUND(IF(BN161=0, IF(BL161=0, 0, 1), BL161/BN161),5)</f>
        <v>0.99885999999999997</v>
      </c>
      <c r="BS161" s="8"/>
      <c r="BT161" s="7">
        <v>2692.3</v>
      </c>
      <c r="BU161" s="8"/>
      <c r="BV161" s="7">
        <v>2695.38</v>
      </c>
      <c r="BW161" s="8"/>
      <c r="BX161" s="7">
        <f>ROUND((BT161-BV161),5)</f>
        <v>-3.08</v>
      </c>
      <c r="BY161" s="8"/>
      <c r="BZ161" s="9">
        <f>ROUND(IF(BV161=0, IF(BT161=0, 0, 1), BT161/BV161),5)</f>
        <v>0.99885999999999997</v>
      </c>
      <c r="CA161" s="8"/>
      <c r="CB161" s="7">
        <v>1346.15</v>
      </c>
      <c r="CC161" s="8"/>
      <c r="CD161" s="7">
        <v>909.19</v>
      </c>
      <c r="CE161" s="8"/>
      <c r="CF161" s="7">
        <f>ROUND((CB161-CD161),5)</f>
        <v>436.96</v>
      </c>
      <c r="CG161" s="8"/>
      <c r="CH161" s="9">
        <f>ROUND(IF(CD161=0, IF(CB161=0, 0, 1), CB161/CD161),5)</f>
        <v>1.4805999999999999</v>
      </c>
      <c r="CI161" s="8"/>
      <c r="CJ161" s="7">
        <f>ROUND(H161+P161+X161+AF161+AN161+AV161+BD161+BL161+BT161+CB161,5)</f>
        <v>26923</v>
      </c>
      <c r="CK161" s="8"/>
      <c r="CL161" s="7">
        <v>34000</v>
      </c>
      <c r="CM161" s="8"/>
      <c r="CN161" s="7">
        <f>ROUND((CJ161-CL161),5)</f>
        <v>-7077</v>
      </c>
      <c r="CO161" s="8"/>
      <c r="CP161" s="9">
        <f>ROUND(IF(CL161=0, IF(CJ161=0, 0, 1), CJ161/CL161),5)</f>
        <v>0.79185000000000005</v>
      </c>
      <c r="CQ161" s="76">
        <v>35000</v>
      </c>
    </row>
    <row r="162" spans="1:95" x14ac:dyDescent="0.3">
      <c r="A162" s="2"/>
      <c r="B162" s="2"/>
      <c r="C162" s="2"/>
      <c r="D162" s="2"/>
      <c r="E162" s="2"/>
      <c r="F162" s="2" t="s">
        <v>190</v>
      </c>
      <c r="G162" s="2"/>
      <c r="H162" s="7">
        <v>439.88</v>
      </c>
      <c r="I162" s="8"/>
      <c r="J162" s="7">
        <v>439.88</v>
      </c>
      <c r="K162" s="8"/>
      <c r="L162" s="7"/>
      <c r="M162" s="8"/>
      <c r="N162" s="9">
        <f>ROUND(IF(J162=0, IF(H162=0, 0, 1), H162/J162),5)</f>
        <v>1</v>
      </c>
      <c r="O162" s="8"/>
      <c r="P162" s="7">
        <v>439.88</v>
      </c>
      <c r="Q162" s="8"/>
      <c r="R162" s="7">
        <v>439.88</v>
      </c>
      <c r="S162" s="8"/>
      <c r="T162" s="7"/>
      <c r="U162" s="8"/>
      <c r="V162" s="9">
        <f>ROUND(IF(R162=0, IF(P162=0, 0, 1), P162/R162),5)</f>
        <v>1</v>
      </c>
      <c r="W162" s="8"/>
      <c r="X162" s="7"/>
      <c r="Y162" s="8"/>
      <c r="Z162" s="7">
        <v>439.88</v>
      </c>
      <c r="AA162" s="8"/>
      <c r="AB162" s="7">
        <f>ROUND((X162-Z162),5)</f>
        <v>-439.88</v>
      </c>
      <c r="AC162" s="8"/>
      <c r="AD162" s="9"/>
      <c r="AE162" s="8"/>
      <c r="AF162" s="7">
        <v>879.76</v>
      </c>
      <c r="AG162" s="8"/>
      <c r="AH162" s="7">
        <v>439.88</v>
      </c>
      <c r="AI162" s="8"/>
      <c r="AJ162" s="7">
        <f>ROUND((AF162-AH162),5)</f>
        <v>439.88</v>
      </c>
      <c r="AK162" s="8"/>
      <c r="AL162" s="9">
        <f>ROUND(IF(AH162=0, IF(AF162=0, 0, 1), AF162/AH162),5)</f>
        <v>2</v>
      </c>
      <c r="AM162" s="8"/>
      <c r="AN162" s="7">
        <v>439.88</v>
      </c>
      <c r="AO162" s="8"/>
      <c r="AP162" s="7">
        <v>439.88</v>
      </c>
      <c r="AQ162" s="8"/>
      <c r="AR162" s="7"/>
      <c r="AS162" s="8"/>
      <c r="AT162" s="9">
        <f>ROUND(IF(AP162=0, IF(AN162=0, 0, 1), AN162/AP162),5)</f>
        <v>1</v>
      </c>
      <c r="AU162" s="8"/>
      <c r="AV162" s="7">
        <v>439.88</v>
      </c>
      <c r="AW162" s="8"/>
      <c r="AX162" s="7">
        <v>439.88</v>
      </c>
      <c r="AY162" s="8"/>
      <c r="AZ162" s="7"/>
      <c r="BA162" s="8"/>
      <c r="BB162" s="9">
        <f>ROUND(IF(AX162=0, IF(AV162=0, 0, 1), AV162/AX162),5)</f>
        <v>1</v>
      </c>
      <c r="BC162" s="8"/>
      <c r="BD162" s="7">
        <v>439.88</v>
      </c>
      <c r="BE162" s="8"/>
      <c r="BF162" s="7">
        <v>439.88</v>
      </c>
      <c r="BG162" s="8"/>
      <c r="BH162" s="7"/>
      <c r="BI162" s="8"/>
      <c r="BJ162" s="9">
        <f>ROUND(IF(BF162=0, IF(BD162=0, 0, 1), BD162/BF162),5)</f>
        <v>1</v>
      </c>
      <c r="BK162" s="8"/>
      <c r="BL162" s="7">
        <v>439.88</v>
      </c>
      <c r="BM162" s="8"/>
      <c r="BN162" s="7">
        <v>439.88</v>
      </c>
      <c r="BO162" s="8"/>
      <c r="BP162" s="7"/>
      <c r="BQ162" s="8"/>
      <c r="BR162" s="9">
        <f>ROUND(IF(BN162=0, IF(BL162=0, 0, 1), BL162/BN162),5)</f>
        <v>1</v>
      </c>
      <c r="BS162" s="8"/>
      <c r="BT162" s="7">
        <v>439.88</v>
      </c>
      <c r="BU162" s="8"/>
      <c r="BV162" s="7">
        <v>439.88</v>
      </c>
      <c r="BW162" s="8"/>
      <c r="BX162" s="7"/>
      <c r="BY162" s="8"/>
      <c r="BZ162" s="9">
        <f>ROUND(IF(BV162=0, IF(BT162=0, 0, 1), BT162/BV162),5)</f>
        <v>1</v>
      </c>
      <c r="CA162" s="8"/>
      <c r="CB162" s="7"/>
      <c r="CC162" s="8"/>
      <c r="CD162" s="7">
        <v>113.52</v>
      </c>
      <c r="CE162" s="8"/>
      <c r="CF162" s="7">
        <f>ROUND((CB162-CD162),5)</f>
        <v>-113.52</v>
      </c>
      <c r="CG162" s="8"/>
      <c r="CH162" s="9"/>
      <c r="CI162" s="8"/>
      <c r="CJ162" s="7">
        <f>ROUND(H162+P162+X162+AF162+AN162+AV162+BD162+BL162+BT162+CB162,5)</f>
        <v>3958.92</v>
      </c>
      <c r="CK162" s="8"/>
      <c r="CL162" s="37">
        <v>5300</v>
      </c>
      <c r="CM162" s="8"/>
      <c r="CN162" s="7">
        <f>ROUND((CJ162-CL162),5)</f>
        <v>-1341.08</v>
      </c>
      <c r="CO162" s="8"/>
      <c r="CP162" s="9">
        <f>ROUND(IF(CL162=0, IF(CJ162=0, 0, 1), CJ162/CL162),5)</f>
        <v>0.74697000000000002</v>
      </c>
      <c r="CQ162" s="76">
        <v>6000</v>
      </c>
    </row>
    <row r="163" spans="1:95" x14ac:dyDescent="0.3">
      <c r="A163" s="2"/>
      <c r="B163" s="2"/>
      <c r="C163" s="2"/>
      <c r="D163" s="2"/>
      <c r="E163" s="2"/>
      <c r="F163" s="2" t="s">
        <v>191</v>
      </c>
      <c r="G163" s="2"/>
      <c r="H163" s="7"/>
      <c r="I163" s="8"/>
      <c r="J163" s="7"/>
      <c r="K163" s="8"/>
      <c r="L163" s="7"/>
      <c r="M163" s="8"/>
      <c r="N163" s="9"/>
      <c r="O163" s="8"/>
      <c r="P163" s="7"/>
      <c r="Q163" s="8"/>
      <c r="R163" s="7"/>
      <c r="S163" s="8"/>
      <c r="T163" s="7"/>
      <c r="U163" s="8"/>
      <c r="V163" s="9"/>
      <c r="W163" s="8"/>
      <c r="X163" s="7"/>
      <c r="Y163" s="8"/>
      <c r="Z163" s="7"/>
      <c r="AA163" s="8"/>
      <c r="AB163" s="7"/>
      <c r="AC163" s="8"/>
      <c r="AD163" s="9"/>
      <c r="AE163" s="8"/>
      <c r="AF163" s="7"/>
      <c r="AG163" s="8"/>
      <c r="AH163" s="7"/>
      <c r="AI163" s="8"/>
      <c r="AJ163" s="7"/>
      <c r="AK163" s="8"/>
      <c r="AL163" s="9"/>
      <c r="AM163" s="8"/>
      <c r="AN163" s="7"/>
      <c r="AO163" s="8"/>
      <c r="AP163" s="7"/>
      <c r="AQ163" s="8"/>
      <c r="AR163" s="7"/>
      <c r="AS163" s="8"/>
      <c r="AT163" s="9"/>
      <c r="AU163" s="8"/>
      <c r="AV163" s="7"/>
      <c r="AW163" s="8"/>
      <c r="AX163" s="7"/>
      <c r="AY163" s="8"/>
      <c r="AZ163" s="7"/>
      <c r="BA163" s="8"/>
      <c r="BB163" s="9"/>
      <c r="BC163" s="8"/>
      <c r="BD163" s="7"/>
      <c r="BE163" s="8"/>
      <c r="BF163" s="7"/>
      <c r="BG163" s="8"/>
      <c r="BH163" s="7"/>
      <c r="BI163" s="8"/>
      <c r="BJ163" s="9"/>
      <c r="BK163" s="8"/>
      <c r="BL163" s="7"/>
      <c r="BM163" s="8"/>
      <c r="BN163" s="7"/>
      <c r="BO163" s="8"/>
      <c r="BP163" s="7"/>
      <c r="BQ163" s="8"/>
      <c r="BR163" s="9"/>
      <c r="BS163" s="8"/>
      <c r="BT163" s="7"/>
      <c r="BU163" s="8"/>
      <c r="BV163" s="7"/>
      <c r="BW163" s="8"/>
      <c r="BX163" s="7"/>
      <c r="BY163" s="8"/>
      <c r="BZ163" s="9"/>
      <c r="CA163" s="8"/>
      <c r="CB163" s="7"/>
      <c r="CC163" s="8"/>
      <c r="CD163" s="7"/>
      <c r="CE163" s="8"/>
      <c r="CF163" s="7"/>
      <c r="CG163" s="8"/>
      <c r="CH163" s="9"/>
      <c r="CI163" s="8"/>
      <c r="CJ163" s="7"/>
      <c r="CK163" s="8"/>
      <c r="CL163" s="7"/>
      <c r="CM163" s="8"/>
      <c r="CN163" s="7"/>
      <c r="CO163" s="8"/>
      <c r="CP163" s="9"/>
      <c r="CQ163" s="76"/>
    </row>
    <row r="164" spans="1:95" x14ac:dyDescent="0.3">
      <c r="A164" s="2"/>
      <c r="B164" s="2"/>
      <c r="C164" s="2"/>
      <c r="D164" s="2"/>
      <c r="E164" s="2"/>
      <c r="F164" s="2" t="s">
        <v>192</v>
      </c>
      <c r="G164" s="2"/>
      <c r="H164" s="7">
        <v>137.63999999999999</v>
      </c>
      <c r="I164" s="8"/>
      <c r="J164" s="7">
        <v>125</v>
      </c>
      <c r="K164" s="8"/>
      <c r="L164" s="7">
        <f>ROUND((H164-J164),5)</f>
        <v>12.64</v>
      </c>
      <c r="M164" s="8"/>
      <c r="N164" s="9">
        <f>ROUND(IF(J164=0, IF(H164=0, 0, 1), H164/J164),5)</f>
        <v>1.1011200000000001</v>
      </c>
      <c r="O164" s="8"/>
      <c r="P164" s="7"/>
      <c r="Q164" s="8"/>
      <c r="R164" s="7"/>
      <c r="S164" s="8"/>
      <c r="T164" s="7"/>
      <c r="U164" s="8"/>
      <c r="V164" s="9"/>
      <c r="W164" s="8"/>
      <c r="X164" s="7"/>
      <c r="Y164" s="8"/>
      <c r="Z164" s="7"/>
      <c r="AA164" s="8"/>
      <c r="AB164" s="7"/>
      <c r="AC164" s="8"/>
      <c r="AD164" s="9"/>
      <c r="AE164" s="8"/>
      <c r="AF164" s="7">
        <v>147.22999999999999</v>
      </c>
      <c r="AG164" s="8"/>
      <c r="AH164" s="7">
        <v>125</v>
      </c>
      <c r="AI164" s="8"/>
      <c r="AJ164" s="7">
        <f>ROUND((AF164-AH164),5)</f>
        <v>22.23</v>
      </c>
      <c r="AK164" s="8"/>
      <c r="AL164" s="9">
        <f>ROUND(IF(AH164=0, IF(AF164=0, 0, 1), AF164/AH164),5)</f>
        <v>1.17784</v>
      </c>
      <c r="AM164" s="8"/>
      <c r="AN164" s="7">
        <v>111.47</v>
      </c>
      <c r="AO164" s="8"/>
      <c r="AP164" s="7"/>
      <c r="AQ164" s="8"/>
      <c r="AR164" s="7">
        <f>ROUND((AN164-AP164),5)</f>
        <v>111.47</v>
      </c>
      <c r="AS164" s="8"/>
      <c r="AT164" s="9">
        <f>ROUND(IF(AP164=0, IF(AN164=0, 0, 1), AN164/AP164),5)</f>
        <v>1</v>
      </c>
      <c r="AU164" s="8"/>
      <c r="AV164" s="7">
        <v>37.869999999999997</v>
      </c>
      <c r="AW164" s="8"/>
      <c r="AX164" s="7"/>
      <c r="AY164" s="8"/>
      <c r="AZ164" s="7">
        <f>ROUND((AV164-AX164),5)</f>
        <v>37.869999999999997</v>
      </c>
      <c r="BA164" s="8"/>
      <c r="BB164" s="9">
        <f>ROUND(IF(AX164=0, IF(AV164=0, 0, 1), AV164/AX164),5)</f>
        <v>1</v>
      </c>
      <c r="BC164" s="8"/>
      <c r="BD164" s="7"/>
      <c r="BE164" s="8"/>
      <c r="BF164" s="7"/>
      <c r="BG164" s="8"/>
      <c r="BH164" s="7"/>
      <c r="BI164" s="8"/>
      <c r="BJ164" s="9"/>
      <c r="BK164" s="8"/>
      <c r="BL164" s="7">
        <v>99.56</v>
      </c>
      <c r="BM164" s="8"/>
      <c r="BN164" s="7">
        <v>125</v>
      </c>
      <c r="BO164" s="8"/>
      <c r="BP164" s="7">
        <f>ROUND((BL164-BN164),5)</f>
        <v>-25.44</v>
      </c>
      <c r="BQ164" s="8"/>
      <c r="BR164" s="9">
        <f>ROUND(IF(BN164=0, IF(BL164=0, 0, 1), BL164/BN164),5)</f>
        <v>0.79647999999999997</v>
      </c>
      <c r="BS164" s="8"/>
      <c r="BT164" s="7">
        <v>87.26</v>
      </c>
      <c r="BU164" s="8"/>
      <c r="BV164" s="7"/>
      <c r="BW164" s="8"/>
      <c r="BX164" s="7">
        <f>ROUND((BT164-BV164),5)</f>
        <v>87.26</v>
      </c>
      <c r="BY164" s="8"/>
      <c r="BZ164" s="9">
        <f>ROUND(IF(BV164=0, IF(BT164=0, 0, 1), BT164/BV164),5)</f>
        <v>1</v>
      </c>
      <c r="CA164" s="8"/>
      <c r="CB164" s="7"/>
      <c r="CC164" s="8"/>
      <c r="CD164" s="7"/>
      <c r="CE164" s="8"/>
      <c r="CF164" s="7"/>
      <c r="CG164" s="8"/>
      <c r="CH164" s="9"/>
      <c r="CI164" s="8"/>
      <c r="CJ164" s="7">
        <f>ROUND(H164+P164+X164+AF164+AN164+AV164+BD164+BL164+BT164+CB164,5)</f>
        <v>621.03</v>
      </c>
      <c r="CK164" s="8"/>
      <c r="CL164" s="7">
        <v>500</v>
      </c>
      <c r="CM164" s="8"/>
      <c r="CN164" s="7">
        <f>ROUND((CJ164-CL164),5)</f>
        <v>121.03</v>
      </c>
      <c r="CO164" s="8"/>
      <c r="CP164" s="9">
        <f>ROUND(IF(CL164=0, IF(CJ164=0, 0, 1), CJ164/CL164),5)</f>
        <v>1.2420599999999999</v>
      </c>
      <c r="CQ164" s="76">
        <v>1000</v>
      </c>
    </row>
    <row r="165" spans="1:95" x14ac:dyDescent="0.3">
      <c r="A165" s="2"/>
      <c r="B165" s="2"/>
      <c r="C165" s="2"/>
      <c r="D165" s="2"/>
      <c r="E165" s="2"/>
      <c r="F165" s="2" t="s">
        <v>193</v>
      </c>
      <c r="G165" s="2"/>
      <c r="H165" s="7">
        <v>100</v>
      </c>
      <c r="I165" s="8"/>
      <c r="J165" s="7">
        <v>100</v>
      </c>
      <c r="K165" s="8"/>
      <c r="L165" s="7"/>
      <c r="M165" s="8"/>
      <c r="N165" s="9">
        <f>ROUND(IF(J165=0, IF(H165=0, 0, 1), H165/J165),5)</f>
        <v>1</v>
      </c>
      <c r="O165" s="8"/>
      <c r="P165" s="7"/>
      <c r="Q165" s="8"/>
      <c r="R165" s="7"/>
      <c r="S165" s="8"/>
      <c r="T165" s="7"/>
      <c r="U165" s="8"/>
      <c r="V165" s="9"/>
      <c r="W165" s="8"/>
      <c r="X165" s="7"/>
      <c r="Y165" s="8"/>
      <c r="Z165" s="7"/>
      <c r="AA165" s="8"/>
      <c r="AB165" s="7"/>
      <c r="AC165" s="8"/>
      <c r="AD165" s="9"/>
      <c r="AE165" s="8"/>
      <c r="AF165" s="7"/>
      <c r="AG165" s="8"/>
      <c r="AH165" s="7"/>
      <c r="AI165" s="8"/>
      <c r="AJ165" s="7"/>
      <c r="AK165" s="8"/>
      <c r="AL165" s="9"/>
      <c r="AM165" s="8"/>
      <c r="AN165" s="7">
        <v>110</v>
      </c>
      <c r="AO165" s="8"/>
      <c r="AP165" s="7">
        <v>50</v>
      </c>
      <c r="AQ165" s="8"/>
      <c r="AR165" s="7">
        <f>ROUND((AN165-AP165),5)</f>
        <v>60</v>
      </c>
      <c r="AS165" s="8"/>
      <c r="AT165" s="9">
        <f>ROUND(IF(AP165=0, IF(AN165=0, 0, 1), AN165/AP165),5)</f>
        <v>2.2000000000000002</v>
      </c>
      <c r="AU165" s="8"/>
      <c r="AV165" s="7"/>
      <c r="AW165" s="8"/>
      <c r="AX165" s="7"/>
      <c r="AY165" s="8"/>
      <c r="AZ165" s="7"/>
      <c r="BA165" s="8"/>
      <c r="BB165" s="9"/>
      <c r="BC165" s="8"/>
      <c r="BD165" s="7"/>
      <c r="BE165" s="8"/>
      <c r="BF165" s="7"/>
      <c r="BG165" s="8"/>
      <c r="BH165" s="7"/>
      <c r="BI165" s="8"/>
      <c r="BJ165" s="9"/>
      <c r="BK165" s="8"/>
      <c r="BL165" s="7">
        <v>110</v>
      </c>
      <c r="BM165" s="8"/>
      <c r="BN165" s="7">
        <v>100</v>
      </c>
      <c r="BO165" s="8"/>
      <c r="BP165" s="7">
        <f>ROUND((BL165-BN165),5)</f>
        <v>10</v>
      </c>
      <c r="BQ165" s="8"/>
      <c r="BR165" s="9">
        <f>ROUND(IF(BN165=0, IF(BL165=0, 0, 1), BL165/BN165),5)</f>
        <v>1.1000000000000001</v>
      </c>
      <c r="BS165" s="8"/>
      <c r="BT165" s="7"/>
      <c r="BU165" s="8"/>
      <c r="BV165" s="7"/>
      <c r="BW165" s="8"/>
      <c r="BX165" s="7"/>
      <c r="BY165" s="8"/>
      <c r="BZ165" s="9"/>
      <c r="CA165" s="8"/>
      <c r="CB165" s="7"/>
      <c r="CC165" s="8"/>
      <c r="CD165" s="7"/>
      <c r="CE165" s="8"/>
      <c r="CF165" s="7"/>
      <c r="CG165" s="8"/>
      <c r="CH165" s="9"/>
      <c r="CI165" s="8"/>
      <c r="CJ165" s="7">
        <f>ROUND(H165+P165+X165+AF165+AN165+AV165+BD165+BL165+BT165+CB165,5)</f>
        <v>320</v>
      </c>
      <c r="CK165" s="8"/>
      <c r="CL165" s="7">
        <f>ROUND(J165+R165+Z165+AH165+AP165+AX165+BF165+BN165+BV165+CD165,5)</f>
        <v>250</v>
      </c>
      <c r="CM165" s="8"/>
      <c r="CN165" s="7">
        <f>ROUND((CJ165-CL165),5)</f>
        <v>70</v>
      </c>
      <c r="CO165" s="8"/>
      <c r="CP165" s="9">
        <f>ROUND(IF(CL165=0, IF(CJ165=0, 0, 1), CJ165/CL165),5)</f>
        <v>1.28</v>
      </c>
      <c r="CQ165" s="76">
        <v>350</v>
      </c>
    </row>
    <row r="166" spans="1:95" x14ac:dyDescent="0.3">
      <c r="A166" s="2"/>
      <c r="B166" s="2"/>
      <c r="C166" s="2"/>
      <c r="D166" s="2"/>
      <c r="E166" s="2"/>
      <c r="F166" s="2" t="s">
        <v>194</v>
      </c>
      <c r="G166" s="2"/>
      <c r="H166" s="7"/>
      <c r="I166" s="8"/>
      <c r="J166" s="7"/>
      <c r="K166" s="8"/>
      <c r="L166" s="7"/>
      <c r="M166" s="8"/>
      <c r="N166" s="9"/>
      <c r="O166" s="8"/>
      <c r="P166" s="7"/>
      <c r="Q166" s="8"/>
      <c r="R166" s="7"/>
      <c r="S166" s="8"/>
      <c r="T166" s="7"/>
      <c r="U166" s="8"/>
      <c r="V166" s="9"/>
      <c r="W166" s="8"/>
      <c r="X166" s="7"/>
      <c r="Y166" s="8"/>
      <c r="Z166" s="7"/>
      <c r="AA166" s="8"/>
      <c r="AB166" s="7"/>
      <c r="AC166" s="8"/>
      <c r="AD166" s="9"/>
      <c r="AE166" s="8"/>
      <c r="AF166" s="7"/>
      <c r="AG166" s="8"/>
      <c r="AH166" s="7"/>
      <c r="AI166" s="8"/>
      <c r="AJ166" s="7"/>
      <c r="AK166" s="8"/>
      <c r="AL166" s="9"/>
      <c r="AM166" s="8"/>
      <c r="AN166" s="7"/>
      <c r="AO166" s="8"/>
      <c r="AP166" s="7"/>
      <c r="AQ166" s="8"/>
      <c r="AR166" s="7"/>
      <c r="AS166" s="8"/>
      <c r="AT166" s="9"/>
      <c r="AU166" s="8"/>
      <c r="AV166" s="7"/>
      <c r="AW166" s="8"/>
      <c r="AX166" s="7"/>
      <c r="AY166" s="8"/>
      <c r="AZ166" s="7"/>
      <c r="BA166" s="8"/>
      <c r="BB166" s="9"/>
      <c r="BC166" s="8"/>
      <c r="BD166" s="7"/>
      <c r="BE166" s="8"/>
      <c r="BF166" s="7"/>
      <c r="BG166" s="8"/>
      <c r="BH166" s="7"/>
      <c r="BI166" s="8"/>
      <c r="BJ166" s="9"/>
      <c r="BK166" s="8"/>
      <c r="BL166" s="7"/>
      <c r="BM166" s="8"/>
      <c r="BN166" s="7"/>
      <c r="BO166" s="8"/>
      <c r="BP166" s="7"/>
      <c r="BQ166" s="8"/>
      <c r="BR166" s="9"/>
      <c r="BS166" s="8"/>
      <c r="BT166" s="7"/>
      <c r="BU166" s="8"/>
      <c r="BV166" s="7"/>
      <c r="BW166" s="8"/>
      <c r="BX166" s="7"/>
      <c r="BY166" s="8"/>
      <c r="BZ166" s="9"/>
      <c r="CA166" s="8"/>
      <c r="CB166" s="7"/>
      <c r="CC166" s="8"/>
      <c r="CD166" s="7"/>
      <c r="CE166" s="8"/>
      <c r="CF166" s="7"/>
      <c r="CG166" s="8"/>
      <c r="CH166" s="9"/>
      <c r="CI166" s="8"/>
      <c r="CJ166" s="7"/>
      <c r="CK166" s="8"/>
      <c r="CL166" s="7"/>
      <c r="CM166" s="8"/>
      <c r="CN166" s="7"/>
      <c r="CO166" s="8"/>
      <c r="CP166" s="9"/>
      <c r="CQ166" s="76"/>
    </row>
    <row r="167" spans="1:95" x14ac:dyDescent="0.3">
      <c r="A167" s="2"/>
      <c r="B167" s="2"/>
      <c r="C167" s="2"/>
      <c r="D167" s="2"/>
      <c r="E167" s="2"/>
      <c r="F167" s="2" t="s">
        <v>195</v>
      </c>
      <c r="G167" s="2"/>
      <c r="H167" s="7"/>
      <c r="I167" s="8"/>
      <c r="J167" s="7"/>
      <c r="K167" s="8"/>
      <c r="L167" s="7"/>
      <c r="M167" s="8"/>
      <c r="N167" s="9"/>
      <c r="O167" s="8"/>
      <c r="P167" s="7"/>
      <c r="Q167" s="8"/>
      <c r="R167" s="7"/>
      <c r="S167" s="8"/>
      <c r="T167" s="7"/>
      <c r="U167" s="8"/>
      <c r="V167" s="9"/>
      <c r="W167" s="8"/>
      <c r="X167" s="7"/>
      <c r="Y167" s="8"/>
      <c r="Z167" s="7"/>
      <c r="AA167" s="8"/>
      <c r="AB167" s="7"/>
      <c r="AC167" s="8"/>
      <c r="AD167" s="9"/>
      <c r="AE167" s="8"/>
      <c r="AF167" s="7"/>
      <c r="AG167" s="8"/>
      <c r="AH167" s="7"/>
      <c r="AI167" s="8"/>
      <c r="AJ167" s="7"/>
      <c r="AK167" s="8"/>
      <c r="AL167" s="9"/>
      <c r="AM167" s="8"/>
      <c r="AN167" s="7"/>
      <c r="AO167" s="8"/>
      <c r="AP167" s="7"/>
      <c r="AQ167" s="8"/>
      <c r="AR167" s="7"/>
      <c r="AS167" s="8"/>
      <c r="AT167" s="9"/>
      <c r="AU167" s="8"/>
      <c r="AV167" s="7"/>
      <c r="AW167" s="8"/>
      <c r="AX167" s="7"/>
      <c r="AY167" s="8"/>
      <c r="AZ167" s="7"/>
      <c r="BA167" s="8"/>
      <c r="BB167" s="9"/>
      <c r="BC167" s="8"/>
      <c r="BD167" s="7"/>
      <c r="BE167" s="8"/>
      <c r="BF167" s="7"/>
      <c r="BG167" s="8"/>
      <c r="BH167" s="7"/>
      <c r="BI167" s="8"/>
      <c r="BJ167" s="9"/>
      <c r="BK167" s="8"/>
      <c r="BL167" s="7"/>
      <c r="BM167" s="8"/>
      <c r="BN167" s="7"/>
      <c r="BO167" s="8"/>
      <c r="BP167" s="7"/>
      <c r="BQ167" s="8"/>
      <c r="BR167" s="9"/>
      <c r="BS167" s="8"/>
      <c r="BT167" s="7"/>
      <c r="BU167" s="8"/>
      <c r="BV167" s="7"/>
      <c r="BW167" s="8"/>
      <c r="BX167" s="7"/>
      <c r="BY167" s="8"/>
      <c r="BZ167" s="9"/>
      <c r="CA167" s="8"/>
      <c r="CB167" s="7"/>
      <c r="CC167" s="8"/>
      <c r="CD167" s="7"/>
      <c r="CE167" s="8"/>
      <c r="CF167" s="7"/>
      <c r="CG167" s="8"/>
      <c r="CH167" s="9"/>
      <c r="CI167" s="8"/>
      <c r="CJ167" s="7"/>
      <c r="CK167" s="8"/>
      <c r="CL167" s="7"/>
      <c r="CM167" s="8"/>
      <c r="CN167" s="7"/>
      <c r="CO167" s="8"/>
      <c r="CP167" s="9"/>
      <c r="CQ167" s="76"/>
    </row>
    <row r="168" spans="1:95" x14ac:dyDescent="0.3">
      <c r="A168" s="2"/>
      <c r="B168" s="2"/>
      <c r="C168" s="2"/>
      <c r="D168" s="2"/>
      <c r="E168" s="2"/>
      <c r="F168" s="2" t="s">
        <v>196</v>
      </c>
      <c r="G168" s="2"/>
      <c r="H168" s="7">
        <v>249</v>
      </c>
      <c r="I168" s="8"/>
      <c r="J168" s="7">
        <v>350</v>
      </c>
      <c r="K168" s="8"/>
      <c r="L168" s="7">
        <f>ROUND((H168-J168),5)</f>
        <v>-101</v>
      </c>
      <c r="M168" s="8"/>
      <c r="N168" s="9">
        <f>ROUND(IF(J168=0, IF(H168=0, 0, 1), H168/J168),5)</f>
        <v>0.71143000000000001</v>
      </c>
      <c r="O168" s="8"/>
      <c r="P168" s="7">
        <v>77.55</v>
      </c>
      <c r="Q168" s="8"/>
      <c r="R168" s="7">
        <v>250</v>
      </c>
      <c r="S168" s="8"/>
      <c r="T168" s="7">
        <f>ROUND((P168-R168),5)</f>
        <v>-172.45</v>
      </c>
      <c r="U168" s="8"/>
      <c r="V168" s="9">
        <f>ROUND(IF(R168=0, IF(P168=0, 0, 1), P168/R168),5)</f>
        <v>0.31019999999999998</v>
      </c>
      <c r="W168" s="8"/>
      <c r="X168" s="7"/>
      <c r="Y168" s="8"/>
      <c r="Z168" s="7"/>
      <c r="AA168" s="8"/>
      <c r="AB168" s="7"/>
      <c r="AC168" s="8"/>
      <c r="AD168" s="9"/>
      <c r="AE168" s="8"/>
      <c r="AF168" s="7"/>
      <c r="AG168" s="8"/>
      <c r="AH168" s="7"/>
      <c r="AI168" s="8"/>
      <c r="AJ168" s="7"/>
      <c r="AK168" s="8"/>
      <c r="AL168" s="9"/>
      <c r="AM168" s="8"/>
      <c r="AN168" s="7">
        <v>192</v>
      </c>
      <c r="AO168" s="8"/>
      <c r="AP168" s="7">
        <v>155</v>
      </c>
      <c r="AQ168" s="8"/>
      <c r="AR168" s="7">
        <f>ROUND((AN168-AP168),5)</f>
        <v>37</v>
      </c>
      <c r="AS168" s="8"/>
      <c r="AT168" s="9">
        <f>ROUND(IF(AP168=0, IF(AN168=0, 0, 1), AN168/AP168),5)</f>
        <v>1.23871</v>
      </c>
      <c r="AU168" s="8"/>
      <c r="AV168" s="7">
        <v>175.25</v>
      </c>
      <c r="AW168" s="8"/>
      <c r="AX168" s="7">
        <v>250</v>
      </c>
      <c r="AY168" s="8"/>
      <c r="AZ168" s="7">
        <f>ROUND((AV168-AX168),5)</f>
        <v>-74.75</v>
      </c>
      <c r="BA168" s="8"/>
      <c r="BB168" s="9">
        <f>ROUND(IF(AX168=0, IF(AV168=0, 0, 1), AV168/AX168),5)</f>
        <v>0.70099999999999996</v>
      </c>
      <c r="BC168" s="8"/>
      <c r="BD168" s="7">
        <v>859</v>
      </c>
      <c r="BE168" s="8"/>
      <c r="BF168" s="7"/>
      <c r="BG168" s="8"/>
      <c r="BH168" s="7">
        <f>ROUND((BD168-BF168),5)</f>
        <v>859</v>
      </c>
      <c r="BI168" s="8"/>
      <c r="BJ168" s="9">
        <f>ROUND(IF(BF168=0, IF(BD168=0, 0, 1), BD168/BF168),5)</f>
        <v>1</v>
      </c>
      <c r="BK168" s="8"/>
      <c r="BL168" s="7"/>
      <c r="BM168" s="8"/>
      <c r="BN168" s="7"/>
      <c r="BO168" s="8"/>
      <c r="BP168" s="7"/>
      <c r="BQ168" s="8"/>
      <c r="BR168" s="9"/>
      <c r="BS168" s="8"/>
      <c r="BT168" s="7">
        <v>182</v>
      </c>
      <c r="BU168" s="8"/>
      <c r="BV168" s="7">
        <v>250</v>
      </c>
      <c r="BW168" s="8"/>
      <c r="BX168" s="7">
        <f>ROUND((BT168-BV168),5)</f>
        <v>-68</v>
      </c>
      <c r="BY168" s="8"/>
      <c r="BZ168" s="9">
        <f>ROUND(IF(BV168=0, IF(BT168=0, 0, 1), BT168/BV168),5)</f>
        <v>0.72799999999999998</v>
      </c>
      <c r="CA168" s="8"/>
      <c r="CB168" s="7"/>
      <c r="CC168" s="8"/>
      <c r="CD168" s="7">
        <v>24.52</v>
      </c>
      <c r="CE168" s="8"/>
      <c r="CF168" s="7">
        <f>ROUND((CB168-CD168),5)</f>
        <v>-24.52</v>
      </c>
      <c r="CG168" s="8"/>
      <c r="CH168" s="9"/>
      <c r="CI168" s="8"/>
      <c r="CJ168" s="7">
        <f>ROUND(H168+P168+X168+AF168+AN168+AV168+BD168+BL168+BT168+CB168,5)</f>
        <v>1734.8</v>
      </c>
      <c r="CK168" s="8"/>
      <c r="CL168" s="7">
        <v>1600</v>
      </c>
      <c r="CM168" s="8"/>
      <c r="CN168" s="7">
        <f>ROUND((CJ168-CL168),5)</f>
        <v>134.80000000000001</v>
      </c>
      <c r="CO168" s="8"/>
      <c r="CP168" s="9">
        <f>ROUND(IF(CL168=0, IF(CJ168=0, 0, 1), CJ168/CL168),5)</f>
        <v>1.0842499999999999</v>
      </c>
      <c r="CQ168" s="76">
        <v>1200</v>
      </c>
    </row>
    <row r="169" spans="1:95" x14ac:dyDescent="0.3">
      <c r="A169" s="2"/>
      <c r="B169" s="2"/>
      <c r="C169" s="2"/>
      <c r="D169" s="2"/>
      <c r="E169" s="2"/>
      <c r="F169" s="2" t="s">
        <v>197</v>
      </c>
      <c r="G169" s="2"/>
      <c r="H169" s="7"/>
      <c r="I169" s="8"/>
      <c r="J169" s="7"/>
      <c r="K169" s="8"/>
      <c r="L169" s="7"/>
      <c r="M169" s="8"/>
      <c r="N169" s="9"/>
      <c r="O169" s="8"/>
      <c r="P169" s="7"/>
      <c r="Q169" s="8"/>
      <c r="R169" s="7"/>
      <c r="S169" s="8"/>
      <c r="T169" s="7"/>
      <c r="U169" s="8"/>
      <c r="V169" s="9"/>
      <c r="W169" s="8"/>
      <c r="X169" s="7"/>
      <c r="Y169" s="8"/>
      <c r="Z169" s="7"/>
      <c r="AA169" s="8"/>
      <c r="AB169" s="7"/>
      <c r="AC169" s="8"/>
      <c r="AD169" s="9"/>
      <c r="AE169" s="8"/>
      <c r="AF169" s="7"/>
      <c r="AG169" s="8"/>
      <c r="AH169" s="7"/>
      <c r="AI169" s="8"/>
      <c r="AJ169" s="7"/>
      <c r="AK169" s="8"/>
      <c r="AL169" s="9"/>
      <c r="AM169" s="8"/>
      <c r="AN169" s="7"/>
      <c r="AO169" s="8"/>
      <c r="AP169" s="7">
        <v>170</v>
      </c>
      <c r="AQ169" s="8"/>
      <c r="AR169" s="7">
        <f>ROUND((AN169-AP169),5)</f>
        <v>-170</v>
      </c>
      <c r="AS169" s="8"/>
      <c r="AT169" s="9"/>
      <c r="AU169" s="8"/>
      <c r="AV169" s="7">
        <v>165</v>
      </c>
      <c r="AW169" s="8"/>
      <c r="AX169" s="7"/>
      <c r="AY169" s="8"/>
      <c r="AZ169" s="7">
        <f>ROUND((AV169-AX169),5)</f>
        <v>165</v>
      </c>
      <c r="BA169" s="8"/>
      <c r="BB169" s="9">
        <f>ROUND(IF(AX169=0, IF(AV169=0, 0, 1), AV169/AX169),5)</f>
        <v>1</v>
      </c>
      <c r="BC169" s="8"/>
      <c r="BD169" s="7"/>
      <c r="BE169" s="8"/>
      <c r="BF169" s="7"/>
      <c r="BG169" s="8"/>
      <c r="BH169" s="7"/>
      <c r="BI169" s="8"/>
      <c r="BJ169" s="9"/>
      <c r="BK169" s="8"/>
      <c r="BL169" s="7"/>
      <c r="BM169" s="8"/>
      <c r="BN169" s="7"/>
      <c r="BO169" s="8"/>
      <c r="BP169" s="7"/>
      <c r="BQ169" s="8"/>
      <c r="BR169" s="9"/>
      <c r="BS169" s="8"/>
      <c r="BT169" s="7"/>
      <c r="BU169" s="8"/>
      <c r="BV169" s="7"/>
      <c r="BW169" s="8"/>
      <c r="BX169" s="7"/>
      <c r="BY169" s="8"/>
      <c r="BZ169" s="9"/>
      <c r="CA169" s="8"/>
      <c r="CB169" s="7"/>
      <c r="CC169" s="8"/>
      <c r="CD169" s="7"/>
      <c r="CE169" s="8"/>
      <c r="CF169" s="7"/>
      <c r="CG169" s="8"/>
      <c r="CH169" s="9"/>
      <c r="CI169" s="8"/>
      <c r="CJ169" s="7">
        <f>ROUND(H169+P169+X169+AF169+AN169+AV169+BD169+BL169+BT169+CB169,5)</f>
        <v>165</v>
      </c>
      <c r="CK169" s="8"/>
      <c r="CL169" s="7">
        <f>ROUND(J169+R169+Z169+AH169+AP169+AX169+BF169+BN169+BV169+CD169,5)</f>
        <v>170</v>
      </c>
      <c r="CM169" s="8"/>
      <c r="CN169" s="7">
        <f>ROUND((CJ169-CL169),5)</f>
        <v>-5</v>
      </c>
      <c r="CO169" s="8"/>
      <c r="CP169" s="9">
        <f>ROUND(IF(CL169=0, IF(CJ169=0, 0, 1), CJ169/CL169),5)</f>
        <v>0.97058999999999995</v>
      </c>
      <c r="CQ169" s="76">
        <v>170</v>
      </c>
    </row>
    <row r="170" spans="1:95" x14ac:dyDescent="0.3">
      <c r="A170" s="2"/>
      <c r="B170" s="2"/>
      <c r="C170" s="2"/>
      <c r="D170" s="2"/>
      <c r="E170" s="2"/>
      <c r="F170" s="2" t="s">
        <v>436</v>
      </c>
      <c r="G170" s="2"/>
      <c r="H170" s="7"/>
      <c r="I170" s="8"/>
      <c r="J170" s="7">
        <v>75</v>
      </c>
      <c r="K170" s="8"/>
      <c r="L170" s="7">
        <f>ROUND((H170-J170),5)</f>
        <v>-75</v>
      </c>
      <c r="M170" s="8"/>
      <c r="N170" s="9"/>
      <c r="O170" s="8"/>
      <c r="P170" s="7">
        <v>35</v>
      </c>
      <c r="Q170" s="8"/>
      <c r="R170" s="7">
        <v>75</v>
      </c>
      <c r="S170" s="8"/>
      <c r="T170" s="7">
        <f>ROUND((P170-R170),5)</f>
        <v>-40</v>
      </c>
      <c r="U170" s="8"/>
      <c r="V170" s="9">
        <f>ROUND(IF(R170=0, IF(P170=0, 0, 1), P170/R170),5)</f>
        <v>0.46666999999999997</v>
      </c>
      <c r="W170" s="8"/>
      <c r="X170" s="7"/>
      <c r="Y170" s="8"/>
      <c r="Z170" s="7">
        <v>75</v>
      </c>
      <c r="AA170" s="8"/>
      <c r="AB170" s="7">
        <f>ROUND((X170-Z170),5)</f>
        <v>-75</v>
      </c>
      <c r="AC170" s="8"/>
      <c r="AD170" s="9"/>
      <c r="AE170" s="8"/>
      <c r="AF170" s="7"/>
      <c r="AG170" s="8"/>
      <c r="AH170" s="7">
        <v>75</v>
      </c>
      <c r="AI170" s="8"/>
      <c r="AJ170" s="7">
        <f>ROUND((AF170-AH170),5)</f>
        <v>-75</v>
      </c>
      <c r="AK170" s="8"/>
      <c r="AL170" s="9"/>
      <c r="AM170" s="8"/>
      <c r="AN170" s="7"/>
      <c r="AO170" s="8"/>
      <c r="AP170" s="7">
        <v>75</v>
      </c>
      <c r="AQ170" s="8"/>
      <c r="AR170" s="7">
        <f>ROUND((AN170-AP170),5)</f>
        <v>-75</v>
      </c>
      <c r="AS170" s="8"/>
      <c r="AT170" s="9"/>
      <c r="AU170" s="8"/>
      <c r="AV170" s="7"/>
      <c r="AW170" s="8"/>
      <c r="AX170" s="7">
        <v>75</v>
      </c>
      <c r="AY170" s="8"/>
      <c r="AZ170" s="7">
        <f>ROUND((AV170-AX170),5)</f>
        <v>-75</v>
      </c>
      <c r="BA170" s="8"/>
      <c r="BB170" s="9"/>
      <c r="BC170" s="8"/>
      <c r="BD170" s="7">
        <v>35</v>
      </c>
      <c r="BE170" s="8"/>
      <c r="BF170" s="7">
        <v>75</v>
      </c>
      <c r="BG170" s="8"/>
      <c r="BH170" s="7">
        <f>ROUND((BD170-BF170),5)</f>
        <v>-40</v>
      </c>
      <c r="BI170" s="8"/>
      <c r="BJ170" s="9">
        <f>ROUND(IF(BF170=0, IF(BD170=0, 0, 1), BD170/BF170),5)</f>
        <v>0.46666999999999997</v>
      </c>
      <c r="BK170" s="8"/>
      <c r="BL170" s="7"/>
      <c r="BM170" s="8"/>
      <c r="BN170" s="7">
        <v>75</v>
      </c>
      <c r="BO170" s="8"/>
      <c r="BP170" s="7">
        <f>ROUND((BL170-BN170),5)</f>
        <v>-75</v>
      </c>
      <c r="BQ170" s="8"/>
      <c r="BR170" s="9"/>
      <c r="BS170" s="8"/>
      <c r="BT170" s="7"/>
      <c r="BU170" s="8"/>
      <c r="BV170" s="7">
        <v>75</v>
      </c>
      <c r="BW170" s="8"/>
      <c r="BX170" s="7">
        <f>ROUND((BT170-BV170),5)</f>
        <v>-75</v>
      </c>
      <c r="BY170" s="8"/>
      <c r="BZ170" s="9"/>
      <c r="CA170" s="8"/>
      <c r="CB170" s="7"/>
      <c r="CC170" s="8"/>
      <c r="CD170" s="7">
        <v>19.350000000000001</v>
      </c>
      <c r="CE170" s="8"/>
      <c r="CF170" s="7">
        <f>ROUND((CB170-CD170),5)</f>
        <v>-19.350000000000001</v>
      </c>
      <c r="CG170" s="8"/>
      <c r="CH170" s="9"/>
      <c r="CI170" s="8"/>
      <c r="CJ170" s="7">
        <f>ROUND(H170+P170+X170+AF170+AN170+AV170+BD170+BL170+BT170+CB170,5)</f>
        <v>70</v>
      </c>
      <c r="CK170" s="8"/>
      <c r="CL170" s="7">
        <v>900</v>
      </c>
      <c r="CM170" s="8"/>
      <c r="CN170" s="7">
        <f>ROUND((CJ170-CL170),5)</f>
        <v>-830</v>
      </c>
      <c r="CO170" s="8"/>
      <c r="CP170" s="9">
        <f>ROUND(IF(CL170=0, IF(CJ170=0, 0, 1), CJ170/CL170),5)</f>
        <v>7.7780000000000002E-2</v>
      </c>
      <c r="CQ170" s="76">
        <f>35*3</f>
        <v>105</v>
      </c>
    </row>
    <row r="171" spans="1:95" ht="15" thickBot="1" x14ac:dyDescent="0.35">
      <c r="A171" s="2"/>
      <c r="B171" s="2"/>
      <c r="C171" s="2"/>
      <c r="D171" s="2"/>
      <c r="E171" s="2"/>
      <c r="F171" s="2" t="s">
        <v>199</v>
      </c>
      <c r="G171" s="2"/>
      <c r="H171" s="10"/>
      <c r="I171" s="8"/>
      <c r="J171" s="10"/>
      <c r="K171" s="8"/>
      <c r="L171" s="10"/>
      <c r="M171" s="8"/>
      <c r="N171" s="11"/>
      <c r="O171" s="8"/>
      <c r="P171" s="10"/>
      <c r="Q171" s="8"/>
      <c r="R171" s="10"/>
      <c r="S171" s="8"/>
      <c r="T171" s="10"/>
      <c r="U171" s="8"/>
      <c r="V171" s="11"/>
      <c r="W171" s="8"/>
      <c r="X171" s="10"/>
      <c r="Y171" s="8"/>
      <c r="Z171" s="10"/>
      <c r="AA171" s="8"/>
      <c r="AB171" s="10"/>
      <c r="AC171" s="8"/>
      <c r="AD171" s="11"/>
      <c r="AE171" s="8"/>
      <c r="AF171" s="10"/>
      <c r="AG171" s="8"/>
      <c r="AH171" s="10"/>
      <c r="AI171" s="8"/>
      <c r="AJ171" s="10"/>
      <c r="AK171" s="8"/>
      <c r="AL171" s="11"/>
      <c r="AM171" s="8"/>
      <c r="AN171" s="10"/>
      <c r="AO171" s="8"/>
      <c r="AP171" s="10"/>
      <c r="AQ171" s="8"/>
      <c r="AR171" s="10"/>
      <c r="AS171" s="8"/>
      <c r="AT171" s="11"/>
      <c r="AU171" s="8"/>
      <c r="AV171" s="10"/>
      <c r="AW171" s="8"/>
      <c r="AX171" s="10"/>
      <c r="AY171" s="8"/>
      <c r="AZ171" s="10"/>
      <c r="BA171" s="8"/>
      <c r="BB171" s="11"/>
      <c r="BC171" s="8"/>
      <c r="BD171" s="10"/>
      <c r="BE171" s="8"/>
      <c r="BF171" s="10"/>
      <c r="BG171" s="8"/>
      <c r="BH171" s="10"/>
      <c r="BI171" s="8"/>
      <c r="BJ171" s="11"/>
      <c r="BK171" s="8"/>
      <c r="BL171" s="10"/>
      <c r="BM171" s="8"/>
      <c r="BN171" s="10"/>
      <c r="BO171" s="8"/>
      <c r="BP171" s="10"/>
      <c r="BQ171" s="8"/>
      <c r="BR171" s="11"/>
      <c r="BS171" s="8"/>
      <c r="BT171" s="10"/>
      <c r="BU171" s="8"/>
      <c r="BV171" s="10"/>
      <c r="BW171" s="8"/>
      <c r="BX171" s="10"/>
      <c r="BY171" s="8"/>
      <c r="BZ171" s="11"/>
      <c r="CA171" s="8"/>
      <c r="CB171" s="10"/>
      <c r="CC171" s="8"/>
      <c r="CD171" s="10"/>
      <c r="CE171" s="8"/>
      <c r="CF171" s="10"/>
      <c r="CG171" s="8"/>
      <c r="CH171" s="11"/>
      <c r="CI171" s="8"/>
      <c r="CJ171" s="10"/>
      <c r="CK171" s="8"/>
      <c r="CL171" s="10"/>
      <c r="CM171" s="8"/>
      <c r="CN171" s="10"/>
      <c r="CO171" s="8"/>
      <c r="CP171" s="11"/>
      <c r="CQ171" s="10"/>
    </row>
    <row r="172" spans="1:95" x14ac:dyDescent="0.3">
      <c r="A172" s="2"/>
      <c r="B172" s="2"/>
      <c r="C172" s="2"/>
      <c r="D172" s="2"/>
      <c r="E172" s="2" t="s">
        <v>200</v>
      </c>
      <c r="F172" s="2"/>
      <c r="G172" s="2"/>
      <c r="H172" s="7">
        <f>ROUND(SUM(H160:H171),5)</f>
        <v>3618.82</v>
      </c>
      <c r="I172" s="8"/>
      <c r="J172" s="7">
        <f>ROUND(SUM(J160:J171),5)</f>
        <v>3785.26</v>
      </c>
      <c r="K172" s="8"/>
      <c r="L172" s="7">
        <f>ROUND((H172-J172),5)</f>
        <v>-166.44</v>
      </c>
      <c r="M172" s="8"/>
      <c r="N172" s="9">
        <f>ROUND(IF(J172=0, IF(H172=0, 0, 1), H172/J172),5)</f>
        <v>0.95603000000000005</v>
      </c>
      <c r="O172" s="8"/>
      <c r="P172" s="7">
        <f>ROUND(SUM(P160:P171),5)</f>
        <v>3244.73</v>
      </c>
      <c r="Q172" s="8"/>
      <c r="R172" s="7">
        <f>ROUND(SUM(R160:R171),5)</f>
        <v>3460.26</v>
      </c>
      <c r="S172" s="8"/>
      <c r="T172" s="7">
        <f>ROUND((P172-R172),5)</f>
        <v>-215.53</v>
      </c>
      <c r="U172" s="8"/>
      <c r="V172" s="9">
        <f>ROUND(IF(R172=0, IF(P172=0, 0, 1), P172/R172),5)</f>
        <v>0.93771000000000004</v>
      </c>
      <c r="W172" s="8"/>
      <c r="X172" s="7">
        <f>ROUND(SUM(X160:X171),5)</f>
        <v>2692.3</v>
      </c>
      <c r="Y172" s="8"/>
      <c r="Z172" s="7">
        <f>ROUND(SUM(Z160:Z171),5)</f>
        <v>3210.26</v>
      </c>
      <c r="AA172" s="8"/>
      <c r="AB172" s="7">
        <f>ROUND((X172-Z172),5)</f>
        <v>-517.96</v>
      </c>
      <c r="AC172" s="8"/>
      <c r="AD172" s="9">
        <f>ROUND(IF(Z172=0, IF(X172=0, 0, 1), X172/Z172),5)</f>
        <v>0.83865000000000001</v>
      </c>
      <c r="AE172" s="8"/>
      <c r="AF172" s="7">
        <f>ROUND(SUM(AF160:AF171),5)</f>
        <v>5065.4399999999996</v>
      </c>
      <c r="AG172" s="8"/>
      <c r="AH172" s="7">
        <f>ROUND(SUM(AH160:AH171),5)</f>
        <v>4162.9799999999996</v>
      </c>
      <c r="AI172" s="8"/>
      <c r="AJ172" s="7">
        <f>ROUND((AF172-AH172),5)</f>
        <v>902.46</v>
      </c>
      <c r="AK172" s="8"/>
      <c r="AL172" s="9">
        <f>ROUND(IF(AH172=0, IF(AF172=0, 0, 1), AF172/AH172),5)</f>
        <v>1.21678</v>
      </c>
      <c r="AM172" s="8"/>
      <c r="AN172" s="7">
        <f>ROUND(SUM(AN160:AN171),5)</f>
        <v>3545.65</v>
      </c>
      <c r="AO172" s="8"/>
      <c r="AP172" s="7">
        <f>ROUND(SUM(AP160:AP171),5)</f>
        <v>3585.26</v>
      </c>
      <c r="AQ172" s="8"/>
      <c r="AR172" s="7">
        <f>ROUND((AN172-AP172),5)</f>
        <v>-39.61</v>
      </c>
      <c r="AS172" s="8"/>
      <c r="AT172" s="9">
        <f>ROUND(IF(AP172=0, IF(AN172=0, 0, 1), AN172/AP172),5)</f>
        <v>0.98895</v>
      </c>
      <c r="AU172" s="8"/>
      <c r="AV172" s="7">
        <f>ROUND(SUM(AV160:AV171),5)</f>
        <v>3510.3</v>
      </c>
      <c r="AW172" s="8"/>
      <c r="AX172" s="7">
        <f>ROUND(SUM(AX160:AX171),5)</f>
        <v>3460.26</v>
      </c>
      <c r="AY172" s="8"/>
      <c r="AZ172" s="7">
        <f>ROUND((AV172-AX172),5)</f>
        <v>50.04</v>
      </c>
      <c r="BA172" s="8"/>
      <c r="BB172" s="9">
        <f>ROUND(IF(AX172=0, IF(AV172=0, 0, 1), AV172/AX172),5)</f>
        <v>1.0144599999999999</v>
      </c>
      <c r="BC172" s="8"/>
      <c r="BD172" s="7">
        <f>ROUND(SUM(BD160:BD171),5)</f>
        <v>4026.18</v>
      </c>
      <c r="BE172" s="8"/>
      <c r="BF172" s="7">
        <f>ROUND(SUM(BF160:BF171),5)</f>
        <v>3210.26</v>
      </c>
      <c r="BG172" s="8"/>
      <c r="BH172" s="7">
        <f>ROUND((BD172-BF172),5)</f>
        <v>815.92</v>
      </c>
      <c r="BI172" s="8"/>
      <c r="BJ172" s="9">
        <f>ROUND(IF(BF172=0, IF(BD172=0, 0, 1), BD172/BF172),5)</f>
        <v>1.2541599999999999</v>
      </c>
      <c r="BK172" s="8"/>
      <c r="BL172" s="7">
        <f>ROUND(SUM(BL160:BL171),5)</f>
        <v>3341.74</v>
      </c>
      <c r="BM172" s="8"/>
      <c r="BN172" s="7">
        <f>ROUND(SUM(BN160:BN171),5)</f>
        <v>3435.26</v>
      </c>
      <c r="BO172" s="8"/>
      <c r="BP172" s="7">
        <f>ROUND((BL172-BN172),5)</f>
        <v>-93.52</v>
      </c>
      <c r="BQ172" s="8"/>
      <c r="BR172" s="9">
        <f>ROUND(IF(BN172=0, IF(BL172=0, 0, 1), BL172/BN172),5)</f>
        <v>0.97277999999999998</v>
      </c>
      <c r="BS172" s="8"/>
      <c r="BT172" s="7">
        <f>ROUND(SUM(BT160:BT171),5)</f>
        <v>3401.44</v>
      </c>
      <c r="BU172" s="8"/>
      <c r="BV172" s="7">
        <f>ROUND(SUM(BV160:BV171),5)</f>
        <v>3460.26</v>
      </c>
      <c r="BW172" s="8"/>
      <c r="BX172" s="7">
        <f>ROUND((BT172-BV172),5)</f>
        <v>-58.82</v>
      </c>
      <c r="BY172" s="8"/>
      <c r="BZ172" s="9">
        <f>ROUND(IF(BV172=0, IF(BT172=0, 0, 1), BT172/BV172),5)</f>
        <v>0.98299999999999998</v>
      </c>
      <c r="CA172" s="8"/>
      <c r="CB172" s="7">
        <f>ROUND(SUM(CB160:CB171),5)</f>
        <v>1346.15</v>
      </c>
      <c r="CC172" s="8"/>
      <c r="CD172" s="7">
        <f>ROUND(SUM(CD160:CD171),5)</f>
        <v>1066.58</v>
      </c>
      <c r="CE172" s="8"/>
      <c r="CF172" s="7">
        <f>ROUND((CB172-CD172),5)</f>
        <v>279.57</v>
      </c>
      <c r="CG172" s="8"/>
      <c r="CH172" s="9">
        <f>ROUND(IF(CD172=0, IF(CB172=0, 0, 1), CB172/CD172),5)</f>
        <v>1.2621199999999999</v>
      </c>
      <c r="CI172" s="8"/>
      <c r="CJ172" s="7">
        <f>SUM(CJ161:CJ171)</f>
        <v>33792.75</v>
      </c>
      <c r="CK172" s="8"/>
      <c r="CL172" s="7">
        <f>SUM(CL161:CL171)</f>
        <v>42720</v>
      </c>
      <c r="CM172" s="8"/>
      <c r="CN172" s="7">
        <f>ROUND((CJ172-CL172),5)</f>
        <v>-8927.25</v>
      </c>
      <c r="CO172" s="8"/>
      <c r="CP172" s="9">
        <f>ROUND(IF(CL172=0, IF(CJ172=0, 0, 1), CJ172/CL172),5)</f>
        <v>0.79103000000000001</v>
      </c>
      <c r="CQ172" s="76">
        <f>SUM(CQ161:CQ171)</f>
        <v>43825</v>
      </c>
    </row>
    <row r="173" spans="1:95" ht="28.8" customHeight="1" x14ac:dyDescent="0.3">
      <c r="A173" s="2"/>
      <c r="B173" s="2"/>
      <c r="C173" s="2"/>
      <c r="D173" s="2"/>
      <c r="E173" s="2" t="s">
        <v>437</v>
      </c>
      <c r="F173" s="2"/>
      <c r="G173" s="2"/>
      <c r="H173" s="7">
        <v>69.44</v>
      </c>
      <c r="I173" s="8"/>
      <c r="J173" s="7">
        <v>33</v>
      </c>
      <c r="K173" s="8"/>
      <c r="L173" s="7">
        <f>ROUND((H173-J173),5)</f>
        <v>36.44</v>
      </c>
      <c r="M173" s="8"/>
      <c r="N173" s="9">
        <f>ROUND(IF(J173=0, IF(H173=0, 0, 1), H173/J173),5)</f>
        <v>2.1042399999999999</v>
      </c>
      <c r="O173" s="8"/>
      <c r="P173" s="7">
        <v>227.74</v>
      </c>
      <c r="Q173" s="8"/>
      <c r="R173" s="7">
        <v>33</v>
      </c>
      <c r="S173" s="8"/>
      <c r="T173" s="7">
        <f>ROUND((P173-R173),5)</f>
        <v>194.74</v>
      </c>
      <c r="U173" s="8"/>
      <c r="V173" s="9">
        <f>ROUND(IF(R173=0, IF(P173=0, 0, 1), P173/R173),5)</f>
        <v>6.9012099999999998</v>
      </c>
      <c r="W173" s="8"/>
      <c r="X173" s="7"/>
      <c r="Y173" s="8"/>
      <c r="Z173" s="7">
        <v>34</v>
      </c>
      <c r="AA173" s="8"/>
      <c r="AB173" s="7">
        <f>ROUND((X173-Z173),5)</f>
        <v>-34</v>
      </c>
      <c r="AC173" s="8"/>
      <c r="AD173" s="9"/>
      <c r="AE173" s="8"/>
      <c r="AF173" s="7">
        <v>226.52</v>
      </c>
      <c r="AG173" s="8"/>
      <c r="AH173" s="7">
        <v>33</v>
      </c>
      <c r="AI173" s="8"/>
      <c r="AJ173" s="7">
        <f>ROUND((AF173-AH173),5)</f>
        <v>193.52</v>
      </c>
      <c r="AK173" s="8"/>
      <c r="AL173" s="9">
        <f>ROUND(IF(AH173=0, IF(AF173=0, 0, 1), AF173/AH173),5)</f>
        <v>6.8642399999999997</v>
      </c>
      <c r="AM173" s="8"/>
      <c r="AN173" s="7">
        <v>79.58</v>
      </c>
      <c r="AO173" s="8"/>
      <c r="AP173" s="7">
        <v>34</v>
      </c>
      <c r="AQ173" s="8"/>
      <c r="AR173" s="7">
        <f>ROUND((AN173-AP173),5)</f>
        <v>45.58</v>
      </c>
      <c r="AS173" s="8"/>
      <c r="AT173" s="9">
        <f>ROUND(IF(AP173=0, IF(AN173=0, 0, 1), AN173/AP173),5)</f>
        <v>2.3405900000000002</v>
      </c>
      <c r="AU173" s="8"/>
      <c r="AV173" s="7">
        <v>152.52000000000001</v>
      </c>
      <c r="AW173" s="8"/>
      <c r="AX173" s="7">
        <v>33</v>
      </c>
      <c r="AY173" s="8"/>
      <c r="AZ173" s="7">
        <f>ROUND((AV173-AX173),5)</f>
        <v>119.52</v>
      </c>
      <c r="BA173" s="8"/>
      <c r="BB173" s="9">
        <f>ROUND(IF(AX173=0, IF(AV173=0, 0, 1), AV173/AX173),5)</f>
        <v>4.6218199999999996</v>
      </c>
      <c r="BC173" s="8"/>
      <c r="BD173" s="7">
        <v>79.930000000000007</v>
      </c>
      <c r="BE173" s="8"/>
      <c r="BF173" s="7">
        <v>34</v>
      </c>
      <c r="BG173" s="8"/>
      <c r="BH173" s="7">
        <f>ROUND((BD173-BF173),5)</f>
        <v>45.93</v>
      </c>
      <c r="BI173" s="8"/>
      <c r="BJ173" s="9">
        <f>ROUND(IF(BF173=0, IF(BD173=0, 0, 1), BD173/BF173),5)</f>
        <v>2.3508800000000001</v>
      </c>
      <c r="BK173" s="8"/>
      <c r="BL173" s="7">
        <v>79.58</v>
      </c>
      <c r="BM173" s="8"/>
      <c r="BN173" s="7">
        <v>33</v>
      </c>
      <c r="BO173" s="8"/>
      <c r="BP173" s="7">
        <f>ROUND((BL173-BN173),5)</f>
        <v>46.58</v>
      </c>
      <c r="BQ173" s="8"/>
      <c r="BR173" s="9">
        <f>ROUND(IF(BN173=0, IF(BL173=0, 0, 1), BL173/BN173),5)</f>
        <v>2.4115199999999999</v>
      </c>
      <c r="BS173" s="8"/>
      <c r="BT173" s="7">
        <v>79.23</v>
      </c>
      <c r="BU173" s="8"/>
      <c r="BV173" s="7">
        <v>34</v>
      </c>
      <c r="BW173" s="8"/>
      <c r="BX173" s="7">
        <f>ROUND((BT173-BV173),5)</f>
        <v>45.23</v>
      </c>
      <c r="BY173" s="8"/>
      <c r="BZ173" s="9">
        <f>ROUND(IF(BV173=0, IF(BT173=0, 0, 1), BT173/BV173),5)</f>
        <v>2.3302900000000002</v>
      </c>
      <c r="CA173" s="8"/>
      <c r="CB173" s="7"/>
      <c r="CC173" s="8"/>
      <c r="CD173" s="7">
        <v>8.52</v>
      </c>
      <c r="CE173" s="8"/>
      <c r="CF173" s="7">
        <f>ROUND((CB173-CD173),5)</f>
        <v>-8.52</v>
      </c>
      <c r="CG173" s="8"/>
      <c r="CH173" s="9"/>
      <c r="CI173" s="8"/>
      <c r="CJ173" s="7">
        <f>ROUND(H173+P173+X173+AF173+AN173+AV173+BD173+BL173+BT173+CB173,5)</f>
        <v>994.54</v>
      </c>
      <c r="CK173" s="8"/>
      <c r="CL173" s="7">
        <v>400</v>
      </c>
      <c r="CM173" s="8"/>
      <c r="CN173" s="7">
        <f>ROUND((CJ173-CL173),5)</f>
        <v>594.54</v>
      </c>
      <c r="CO173" s="8"/>
      <c r="CP173" s="9">
        <f>ROUND(IF(CL173=0, IF(CJ173=0, 0, 1), CJ173/CL173),5)</f>
        <v>2.4863499999999998</v>
      </c>
      <c r="CQ173" s="76">
        <v>1500</v>
      </c>
    </row>
    <row r="174" spans="1:95" x14ac:dyDescent="0.3">
      <c r="A174" s="2"/>
      <c r="B174" s="2"/>
      <c r="C174" s="2"/>
      <c r="D174" s="2"/>
      <c r="E174" s="2" t="s">
        <v>202</v>
      </c>
      <c r="F174" s="2"/>
      <c r="G174" s="2"/>
      <c r="H174" s="7">
        <v>105</v>
      </c>
      <c r="I174" s="8"/>
      <c r="J174" s="7">
        <v>625</v>
      </c>
      <c r="K174" s="8"/>
      <c r="L174" s="7">
        <f>ROUND((H174-J174),5)</f>
        <v>-520</v>
      </c>
      <c r="M174" s="8"/>
      <c r="N174" s="9">
        <f>ROUND(IF(J174=0, IF(H174=0, 0, 1), H174/J174),5)</f>
        <v>0.16800000000000001</v>
      </c>
      <c r="O174" s="8"/>
      <c r="P174" s="7">
        <v>160</v>
      </c>
      <c r="Q174" s="8"/>
      <c r="R174" s="7">
        <v>625</v>
      </c>
      <c r="S174" s="8"/>
      <c r="T174" s="7">
        <f>ROUND((P174-R174),5)</f>
        <v>-465</v>
      </c>
      <c r="U174" s="8"/>
      <c r="V174" s="9">
        <f>ROUND(IF(R174=0, IF(P174=0, 0, 1), P174/R174),5)</f>
        <v>0.25600000000000001</v>
      </c>
      <c r="W174" s="8"/>
      <c r="X174" s="7"/>
      <c r="Y174" s="8"/>
      <c r="Z174" s="7">
        <v>625</v>
      </c>
      <c r="AA174" s="8"/>
      <c r="AB174" s="7">
        <f>ROUND((X174-Z174),5)</f>
        <v>-625</v>
      </c>
      <c r="AC174" s="8"/>
      <c r="AD174" s="9"/>
      <c r="AE174" s="8"/>
      <c r="AF174" s="7">
        <v>327.5</v>
      </c>
      <c r="AG174" s="8"/>
      <c r="AH174" s="7">
        <v>625</v>
      </c>
      <c r="AI174" s="8"/>
      <c r="AJ174" s="7">
        <f>ROUND((AF174-AH174),5)</f>
        <v>-297.5</v>
      </c>
      <c r="AK174" s="8"/>
      <c r="AL174" s="9">
        <f>ROUND(IF(AH174=0, IF(AF174=0, 0, 1), AF174/AH174),5)</f>
        <v>0.52400000000000002</v>
      </c>
      <c r="AM174" s="8"/>
      <c r="AN174" s="7">
        <v>1045</v>
      </c>
      <c r="AO174" s="8"/>
      <c r="AP174" s="7">
        <v>625</v>
      </c>
      <c r="AQ174" s="8"/>
      <c r="AR174" s="7">
        <f>ROUND((AN174-AP174),5)</f>
        <v>420</v>
      </c>
      <c r="AS174" s="8"/>
      <c r="AT174" s="9">
        <f>ROUND(IF(AP174=0, IF(AN174=0, 0, 1), AN174/AP174),5)</f>
        <v>1.6719999999999999</v>
      </c>
      <c r="AU174" s="8"/>
      <c r="AV174" s="7">
        <v>627.5</v>
      </c>
      <c r="AW174" s="8"/>
      <c r="AX174" s="7">
        <v>625</v>
      </c>
      <c r="AY174" s="8"/>
      <c r="AZ174" s="7">
        <f>ROUND((AV174-AX174),5)</f>
        <v>2.5</v>
      </c>
      <c r="BA174" s="8"/>
      <c r="BB174" s="9">
        <f>ROUND(IF(AX174=0, IF(AV174=0, 0, 1), AV174/AX174),5)</f>
        <v>1.004</v>
      </c>
      <c r="BC174" s="8"/>
      <c r="BD174" s="7">
        <v>6477.13</v>
      </c>
      <c r="BE174" s="8"/>
      <c r="BF174" s="7">
        <v>625</v>
      </c>
      <c r="BG174" s="8"/>
      <c r="BH174" s="7">
        <f>ROUND((BD174-BF174),5)</f>
        <v>5852.13</v>
      </c>
      <c r="BI174" s="8"/>
      <c r="BJ174" s="9">
        <f>ROUND(IF(BF174=0, IF(BD174=0, 0, 1), BD174/BF174),5)</f>
        <v>10.36341</v>
      </c>
      <c r="BK174" s="8"/>
      <c r="BL174" s="7">
        <v>112.5</v>
      </c>
      <c r="BM174" s="8"/>
      <c r="BN174" s="7">
        <v>625</v>
      </c>
      <c r="BO174" s="8"/>
      <c r="BP174" s="7">
        <f>ROUND((BL174-BN174),5)</f>
        <v>-512.5</v>
      </c>
      <c r="BQ174" s="8"/>
      <c r="BR174" s="9">
        <f>ROUND(IF(BN174=0, IF(BL174=0, 0, 1), BL174/BN174),5)</f>
        <v>0.18</v>
      </c>
      <c r="BS174" s="8"/>
      <c r="BT174" s="7">
        <v>345</v>
      </c>
      <c r="BU174" s="8"/>
      <c r="BV174" s="7">
        <v>625</v>
      </c>
      <c r="BW174" s="8"/>
      <c r="BX174" s="7">
        <f>ROUND((BT174-BV174),5)</f>
        <v>-280</v>
      </c>
      <c r="BY174" s="8"/>
      <c r="BZ174" s="9">
        <f>ROUND(IF(BV174=0, IF(BT174=0, 0, 1), BT174/BV174),5)</f>
        <v>0.55200000000000005</v>
      </c>
      <c r="CA174" s="8"/>
      <c r="CB174" s="7"/>
      <c r="CC174" s="8"/>
      <c r="CD174" s="7">
        <v>161.29</v>
      </c>
      <c r="CE174" s="8"/>
      <c r="CF174" s="7">
        <f>ROUND((CB174-CD174),5)</f>
        <v>-161.29</v>
      </c>
      <c r="CG174" s="8"/>
      <c r="CH174" s="9"/>
      <c r="CI174" s="8"/>
      <c r="CJ174" s="7">
        <f>ROUND(H174+P174+X174+AF174+AN174+AV174+BD174+BL174+BT174+CB174,5)</f>
        <v>9199.6299999999992</v>
      </c>
      <c r="CK174" s="8"/>
      <c r="CL174" s="7">
        <v>7500</v>
      </c>
      <c r="CM174" s="8"/>
      <c r="CN174" s="7">
        <f>ROUND((CJ174-CL174),5)</f>
        <v>1699.63</v>
      </c>
      <c r="CO174" s="8"/>
      <c r="CP174" s="9">
        <f>ROUND(IF(CL174=0, IF(CJ174=0, 0, 1), CJ174/CL174),5)</f>
        <v>1.22662</v>
      </c>
      <c r="CQ174" s="76">
        <v>7500</v>
      </c>
    </row>
    <row r="175" spans="1:95" x14ac:dyDescent="0.3">
      <c r="A175" s="2"/>
      <c r="B175" s="2"/>
      <c r="C175" s="2"/>
      <c r="D175" s="2"/>
      <c r="E175" s="2" t="s">
        <v>203</v>
      </c>
      <c r="F175" s="2"/>
      <c r="G175" s="2"/>
      <c r="H175" s="7"/>
      <c r="I175" s="8"/>
      <c r="J175" s="7"/>
      <c r="K175" s="8"/>
      <c r="L175" s="7"/>
      <c r="M175" s="8"/>
      <c r="N175" s="9"/>
      <c r="O175" s="8"/>
      <c r="P175" s="7"/>
      <c r="Q175" s="8"/>
      <c r="R175" s="7"/>
      <c r="S175" s="8"/>
      <c r="T175" s="7"/>
      <c r="U175" s="8"/>
      <c r="V175" s="9"/>
      <c r="W175" s="8"/>
      <c r="X175" s="7"/>
      <c r="Y175" s="8"/>
      <c r="Z175" s="7"/>
      <c r="AA175" s="8"/>
      <c r="AB175" s="7"/>
      <c r="AC175" s="8"/>
      <c r="AD175" s="9"/>
      <c r="AE175" s="8"/>
      <c r="AF175" s="7"/>
      <c r="AG175" s="8"/>
      <c r="AH175" s="7"/>
      <c r="AI175" s="8"/>
      <c r="AJ175" s="7"/>
      <c r="AK175" s="8"/>
      <c r="AL175" s="9"/>
      <c r="AM175" s="8"/>
      <c r="AN175" s="7"/>
      <c r="AO175" s="8"/>
      <c r="AP175" s="7"/>
      <c r="AQ175" s="8"/>
      <c r="AR175" s="7"/>
      <c r="AS175" s="8"/>
      <c r="AT175" s="9"/>
      <c r="AU175" s="8"/>
      <c r="AV175" s="7"/>
      <c r="AW175" s="8"/>
      <c r="AX175" s="7"/>
      <c r="AY175" s="8"/>
      <c r="AZ175" s="7"/>
      <c r="BA175" s="8"/>
      <c r="BB175" s="9"/>
      <c r="BC175" s="8"/>
      <c r="BD175" s="7"/>
      <c r="BE175" s="8"/>
      <c r="BF175" s="7"/>
      <c r="BG175" s="8"/>
      <c r="BH175" s="7"/>
      <c r="BI175" s="8"/>
      <c r="BJ175" s="9"/>
      <c r="BK175" s="8"/>
      <c r="BL175" s="7"/>
      <c r="BM175" s="8"/>
      <c r="BN175" s="7"/>
      <c r="BO175" s="8"/>
      <c r="BP175" s="7"/>
      <c r="BQ175" s="8"/>
      <c r="BR175" s="9"/>
      <c r="BS175" s="8"/>
      <c r="BT175" s="7"/>
      <c r="BU175" s="8"/>
      <c r="BV175" s="7"/>
      <c r="BW175" s="8"/>
      <c r="BX175" s="7"/>
      <c r="BY175" s="8"/>
      <c r="BZ175" s="9"/>
      <c r="CA175" s="8"/>
      <c r="CB175" s="7"/>
      <c r="CC175" s="8"/>
      <c r="CD175" s="7"/>
      <c r="CE175" s="8"/>
      <c r="CF175" s="7"/>
      <c r="CG175" s="8"/>
      <c r="CH175" s="9"/>
      <c r="CI175" s="8"/>
      <c r="CJ175" s="7"/>
      <c r="CK175" s="8"/>
      <c r="CL175" s="7"/>
      <c r="CM175" s="8"/>
      <c r="CN175" s="7"/>
      <c r="CO175" s="8"/>
      <c r="CP175" s="9"/>
      <c r="CQ175" s="76"/>
    </row>
    <row r="176" spans="1:95" hidden="1" x14ac:dyDescent="0.3">
      <c r="A176" s="2"/>
      <c r="B176" s="2"/>
      <c r="C176" s="2"/>
      <c r="D176" s="2"/>
      <c r="E176" s="2"/>
      <c r="F176" s="2" t="s">
        <v>204</v>
      </c>
      <c r="G176" s="2"/>
      <c r="H176" s="7"/>
      <c r="I176" s="8"/>
      <c r="J176" s="7"/>
      <c r="K176" s="8"/>
      <c r="L176" s="7"/>
      <c r="M176" s="8"/>
      <c r="N176" s="9"/>
      <c r="O176" s="8"/>
      <c r="P176" s="7"/>
      <c r="Q176" s="8"/>
      <c r="R176" s="7"/>
      <c r="S176" s="8"/>
      <c r="T176" s="7"/>
      <c r="U176" s="8"/>
      <c r="V176" s="9"/>
      <c r="W176" s="8"/>
      <c r="X176" s="7"/>
      <c r="Y176" s="8"/>
      <c r="Z176" s="7"/>
      <c r="AA176" s="8"/>
      <c r="AB176" s="7"/>
      <c r="AC176" s="8"/>
      <c r="AD176" s="9"/>
      <c r="AE176" s="8"/>
      <c r="AF176" s="7"/>
      <c r="AG176" s="8"/>
      <c r="AH176" s="7"/>
      <c r="AI176" s="8"/>
      <c r="AJ176" s="7"/>
      <c r="AK176" s="8"/>
      <c r="AL176" s="9"/>
      <c r="AM176" s="8"/>
      <c r="AN176" s="7"/>
      <c r="AO176" s="8"/>
      <c r="AP176" s="7"/>
      <c r="AQ176" s="8"/>
      <c r="AR176" s="7"/>
      <c r="AS176" s="8"/>
      <c r="AT176" s="9"/>
      <c r="AU176" s="8"/>
      <c r="AV176" s="7"/>
      <c r="AW176" s="8"/>
      <c r="AX176" s="7"/>
      <c r="AY176" s="8"/>
      <c r="AZ176" s="7"/>
      <c r="BA176" s="8"/>
      <c r="BB176" s="9"/>
      <c r="BC176" s="8"/>
      <c r="BD176" s="7"/>
      <c r="BE176" s="8"/>
      <c r="BF176" s="7"/>
      <c r="BG176" s="8"/>
      <c r="BH176" s="7"/>
      <c r="BI176" s="8"/>
      <c r="BJ176" s="9"/>
      <c r="BK176" s="8"/>
      <c r="BL176" s="7"/>
      <c r="BM176" s="8"/>
      <c r="BN176" s="7"/>
      <c r="BO176" s="8"/>
      <c r="BP176" s="7"/>
      <c r="BQ176" s="8"/>
      <c r="BR176" s="9"/>
      <c r="BS176" s="8"/>
      <c r="BT176" s="7"/>
      <c r="BU176" s="8"/>
      <c r="BV176" s="7"/>
      <c r="BW176" s="8"/>
      <c r="BX176" s="7"/>
      <c r="BY176" s="8"/>
      <c r="BZ176" s="9"/>
      <c r="CA176" s="8"/>
      <c r="CB176" s="7"/>
      <c r="CC176" s="8"/>
      <c r="CD176" s="7"/>
      <c r="CE176" s="8"/>
      <c r="CF176" s="7"/>
      <c r="CG176" s="8"/>
      <c r="CH176" s="9"/>
      <c r="CI176" s="8"/>
      <c r="CJ176" s="7"/>
      <c r="CK176" s="8"/>
      <c r="CL176" s="7"/>
      <c r="CM176" s="8"/>
      <c r="CN176" s="7"/>
      <c r="CO176" s="8"/>
      <c r="CP176" s="9"/>
      <c r="CQ176" s="76"/>
    </row>
    <row r="177" spans="1:95" hidden="1" x14ac:dyDescent="0.3">
      <c r="A177" s="2"/>
      <c r="B177" s="2"/>
      <c r="C177" s="2"/>
      <c r="D177" s="2"/>
      <c r="E177" s="2"/>
      <c r="F177" s="2" t="s">
        <v>205</v>
      </c>
      <c r="G177" s="2"/>
      <c r="H177" s="7"/>
      <c r="I177" s="8"/>
      <c r="J177" s="7"/>
      <c r="K177" s="8"/>
      <c r="L177" s="7"/>
      <c r="M177" s="8"/>
      <c r="N177" s="9"/>
      <c r="O177" s="8"/>
      <c r="P177" s="7"/>
      <c r="Q177" s="8"/>
      <c r="R177" s="7"/>
      <c r="S177" s="8"/>
      <c r="T177" s="7"/>
      <c r="U177" s="8"/>
      <c r="V177" s="9"/>
      <c r="W177" s="8"/>
      <c r="X177" s="7"/>
      <c r="Y177" s="8"/>
      <c r="Z177" s="7"/>
      <c r="AA177" s="8"/>
      <c r="AB177" s="7"/>
      <c r="AC177" s="8"/>
      <c r="AD177" s="9"/>
      <c r="AE177" s="8"/>
      <c r="AF177" s="7"/>
      <c r="AG177" s="8"/>
      <c r="AH177" s="7"/>
      <c r="AI177" s="8"/>
      <c r="AJ177" s="7"/>
      <c r="AK177" s="8"/>
      <c r="AL177" s="9"/>
      <c r="AM177" s="8"/>
      <c r="AN177" s="7"/>
      <c r="AO177" s="8"/>
      <c r="AP177" s="7"/>
      <c r="AQ177" s="8"/>
      <c r="AR177" s="7"/>
      <c r="AS177" s="8"/>
      <c r="AT177" s="9"/>
      <c r="AU177" s="8"/>
      <c r="AV177" s="7"/>
      <c r="AW177" s="8"/>
      <c r="AX177" s="7"/>
      <c r="AY177" s="8"/>
      <c r="AZ177" s="7"/>
      <c r="BA177" s="8"/>
      <c r="BB177" s="9"/>
      <c r="BC177" s="8"/>
      <c r="BD177" s="7"/>
      <c r="BE177" s="8"/>
      <c r="BF177" s="7"/>
      <c r="BG177" s="8"/>
      <c r="BH177" s="7"/>
      <c r="BI177" s="8"/>
      <c r="BJ177" s="9"/>
      <c r="BK177" s="8"/>
      <c r="BL177" s="7"/>
      <c r="BM177" s="8"/>
      <c r="BN177" s="7"/>
      <c r="BO177" s="8"/>
      <c r="BP177" s="7"/>
      <c r="BQ177" s="8"/>
      <c r="BR177" s="9"/>
      <c r="BS177" s="8"/>
      <c r="BT177" s="7"/>
      <c r="BU177" s="8"/>
      <c r="BV177" s="7"/>
      <c r="BW177" s="8"/>
      <c r="BX177" s="7"/>
      <c r="BY177" s="8"/>
      <c r="BZ177" s="9"/>
      <c r="CA177" s="8"/>
      <c r="CB177" s="7"/>
      <c r="CC177" s="8"/>
      <c r="CD177" s="7"/>
      <c r="CE177" s="8"/>
      <c r="CF177" s="7"/>
      <c r="CG177" s="8"/>
      <c r="CH177" s="9"/>
      <c r="CI177" s="8"/>
      <c r="CJ177" s="7"/>
      <c r="CK177" s="8"/>
      <c r="CL177" s="7"/>
      <c r="CM177" s="8"/>
      <c r="CN177" s="7"/>
      <c r="CO177" s="8"/>
      <c r="CP177" s="9"/>
      <c r="CQ177" s="76"/>
    </row>
    <row r="178" spans="1:95" x14ac:dyDescent="0.3">
      <c r="A178" s="2"/>
      <c r="B178" s="2"/>
      <c r="C178" s="2"/>
      <c r="D178" s="2"/>
      <c r="E178" s="2"/>
      <c r="F178" s="2" t="s">
        <v>206</v>
      </c>
      <c r="G178" s="2"/>
      <c r="H178" s="7"/>
      <c r="I178" s="8"/>
      <c r="J178" s="7"/>
      <c r="K178" s="8"/>
      <c r="L178" s="7"/>
      <c r="M178" s="8"/>
      <c r="N178" s="9"/>
      <c r="O178" s="8"/>
      <c r="P178" s="7"/>
      <c r="Q178" s="8"/>
      <c r="R178" s="7"/>
      <c r="S178" s="8"/>
      <c r="T178" s="7"/>
      <c r="U178" s="8"/>
      <c r="V178" s="9"/>
      <c r="W178" s="8"/>
      <c r="X178" s="7"/>
      <c r="Y178" s="8"/>
      <c r="Z178" s="7"/>
      <c r="AA178" s="8"/>
      <c r="AB178" s="7"/>
      <c r="AC178" s="8"/>
      <c r="AD178" s="9"/>
      <c r="AE178" s="8"/>
      <c r="AF178" s="7"/>
      <c r="AG178" s="8"/>
      <c r="AH178" s="7"/>
      <c r="AI178" s="8"/>
      <c r="AJ178" s="7"/>
      <c r="AK178" s="8"/>
      <c r="AL178" s="9"/>
      <c r="AM178" s="8"/>
      <c r="AN178" s="7"/>
      <c r="AO178" s="8"/>
      <c r="AP178" s="7"/>
      <c r="AQ178" s="8"/>
      <c r="AR178" s="7"/>
      <c r="AS178" s="8"/>
      <c r="AT178" s="9"/>
      <c r="AU178" s="8"/>
      <c r="AV178" s="7"/>
      <c r="AW178" s="8"/>
      <c r="AX178" s="7"/>
      <c r="AY178" s="8"/>
      <c r="AZ178" s="7"/>
      <c r="BA178" s="8"/>
      <c r="BB178" s="9"/>
      <c r="BC178" s="8"/>
      <c r="BD178" s="7"/>
      <c r="BE178" s="8"/>
      <c r="BF178" s="7"/>
      <c r="BG178" s="8"/>
      <c r="BH178" s="7"/>
      <c r="BI178" s="8"/>
      <c r="BJ178" s="9"/>
      <c r="BK178" s="8"/>
      <c r="BL178" s="7"/>
      <c r="BM178" s="8"/>
      <c r="BN178" s="7"/>
      <c r="BO178" s="8"/>
      <c r="BP178" s="7"/>
      <c r="BQ178" s="8"/>
      <c r="BR178" s="9"/>
      <c r="BS178" s="8"/>
      <c r="BT178" s="7"/>
      <c r="BU178" s="8"/>
      <c r="BV178" s="7"/>
      <c r="BW178" s="8"/>
      <c r="BX178" s="7"/>
      <c r="BY178" s="8"/>
      <c r="BZ178" s="9"/>
      <c r="CA178" s="8"/>
      <c r="CB178" s="7"/>
      <c r="CC178" s="8"/>
      <c r="CD178" s="7"/>
      <c r="CE178" s="8"/>
      <c r="CF178" s="7"/>
      <c r="CG178" s="8"/>
      <c r="CH178" s="9"/>
      <c r="CI178" s="8"/>
      <c r="CJ178" s="7"/>
      <c r="CK178" s="8"/>
      <c r="CL178" s="7"/>
      <c r="CM178" s="8"/>
      <c r="CN178" s="7"/>
      <c r="CO178" s="8"/>
      <c r="CP178" s="9"/>
      <c r="CQ178" s="76"/>
    </row>
    <row r="179" spans="1:95" x14ac:dyDescent="0.3">
      <c r="A179" s="2"/>
      <c r="B179" s="2"/>
      <c r="C179" s="2"/>
      <c r="D179" s="2"/>
      <c r="E179" s="2"/>
      <c r="F179" s="2" t="s">
        <v>207</v>
      </c>
      <c r="G179" s="2"/>
      <c r="H179" s="7">
        <v>330</v>
      </c>
      <c r="I179" s="8"/>
      <c r="J179" s="7">
        <v>525</v>
      </c>
      <c r="K179" s="8"/>
      <c r="L179" s="7">
        <f>ROUND((H179-J179),5)</f>
        <v>-195</v>
      </c>
      <c r="M179" s="8"/>
      <c r="N179" s="9">
        <f>ROUND(IF(J179=0, IF(H179=0, 0, 1), H179/J179),5)</f>
        <v>0.62856999999999996</v>
      </c>
      <c r="O179" s="8"/>
      <c r="P179" s="7">
        <v>375</v>
      </c>
      <c r="Q179" s="8"/>
      <c r="R179" s="7">
        <v>525</v>
      </c>
      <c r="S179" s="8"/>
      <c r="T179" s="7">
        <f>ROUND((P179-R179),5)</f>
        <v>-150</v>
      </c>
      <c r="U179" s="8"/>
      <c r="V179" s="9">
        <f>ROUND(IF(R179=0, IF(P179=0, 0, 1), P179/R179),5)</f>
        <v>0.71428999999999998</v>
      </c>
      <c r="W179" s="8"/>
      <c r="X179" s="7">
        <v>405</v>
      </c>
      <c r="Y179" s="8"/>
      <c r="Z179" s="7">
        <v>525</v>
      </c>
      <c r="AA179" s="8"/>
      <c r="AB179" s="7">
        <f>ROUND((X179-Z179),5)</f>
        <v>-120</v>
      </c>
      <c r="AC179" s="8"/>
      <c r="AD179" s="9">
        <f>ROUND(IF(Z179=0, IF(X179=0, 0, 1), X179/Z179),5)</f>
        <v>0.77142999999999995</v>
      </c>
      <c r="AE179" s="8"/>
      <c r="AF179" s="7">
        <v>810</v>
      </c>
      <c r="AG179" s="8"/>
      <c r="AH179" s="7">
        <v>825</v>
      </c>
      <c r="AI179" s="8"/>
      <c r="AJ179" s="7">
        <f t="shared" ref="AJ179:AJ191" si="6">ROUND((AF179-AH179),5)</f>
        <v>-15</v>
      </c>
      <c r="AK179" s="8"/>
      <c r="AL179" s="9">
        <f>ROUND(IF(AH179=0, IF(AF179=0, 0, 1), AF179/AH179),5)</f>
        <v>0.98182000000000003</v>
      </c>
      <c r="AM179" s="8"/>
      <c r="AN179" s="7">
        <v>615</v>
      </c>
      <c r="AO179" s="8"/>
      <c r="AP179" s="7">
        <v>525</v>
      </c>
      <c r="AQ179" s="8"/>
      <c r="AR179" s="7">
        <f>ROUND((AN179-AP179),5)</f>
        <v>90</v>
      </c>
      <c r="AS179" s="8"/>
      <c r="AT179" s="9">
        <f>ROUND(IF(AP179=0, IF(AN179=0, 0, 1), AN179/AP179),5)</f>
        <v>1.17143</v>
      </c>
      <c r="AU179" s="8"/>
      <c r="AV179" s="7">
        <v>675</v>
      </c>
      <c r="AW179" s="8"/>
      <c r="AX179" s="7">
        <v>550</v>
      </c>
      <c r="AY179" s="8"/>
      <c r="AZ179" s="7">
        <f>ROUND((AV179-AX179),5)</f>
        <v>125</v>
      </c>
      <c r="BA179" s="8"/>
      <c r="BB179" s="9">
        <f>ROUND(IF(AX179=0, IF(AV179=0, 0, 1), AV179/AX179),5)</f>
        <v>1.2272700000000001</v>
      </c>
      <c r="BC179" s="8"/>
      <c r="BD179" s="7">
        <v>525</v>
      </c>
      <c r="BE179" s="8"/>
      <c r="BF179" s="7">
        <v>550</v>
      </c>
      <c r="BG179" s="8"/>
      <c r="BH179" s="7">
        <f>ROUND((BD179-BF179),5)</f>
        <v>-25</v>
      </c>
      <c r="BI179" s="8"/>
      <c r="BJ179" s="9">
        <f>ROUND(IF(BF179=0, IF(BD179=0, 0, 1), BD179/BF179),5)</f>
        <v>0.95455000000000001</v>
      </c>
      <c r="BK179" s="8"/>
      <c r="BL179" s="7">
        <v>615</v>
      </c>
      <c r="BM179" s="8"/>
      <c r="BN179" s="7">
        <v>550</v>
      </c>
      <c r="BO179" s="8"/>
      <c r="BP179" s="7">
        <f>ROUND((BL179-BN179),5)</f>
        <v>65</v>
      </c>
      <c r="BQ179" s="8"/>
      <c r="BR179" s="9">
        <f>ROUND(IF(BN179=0, IF(BL179=0, 0, 1), BL179/BN179),5)</f>
        <v>1.11818</v>
      </c>
      <c r="BS179" s="8"/>
      <c r="BT179" s="7">
        <v>660</v>
      </c>
      <c r="BU179" s="8"/>
      <c r="BV179" s="7">
        <v>550</v>
      </c>
      <c r="BW179" s="8"/>
      <c r="BX179" s="7">
        <f>ROUND((BT179-BV179),5)</f>
        <v>110</v>
      </c>
      <c r="BY179" s="8"/>
      <c r="BZ179" s="9">
        <f>ROUND(IF(BV179=0, IF(BT179=0, 0, 1), BT179/BV179),5)</f>
        <v>1.2</v>
      </c>
      <c r="CA179" s="8"/>
      <c r="CB179" s="7">
        <v>240</v>
      </c>
      <c r="CC179" s="8"/>
      <c r="CD179" s="7">
        <v>212.9</v>
      </c>
      <c r="CE179" s="8"/>
      <c r="CF179" s="7">
        <f>ROUND((CB179-CD179),5)</f>
        <v>27.1</v>
      </c>
      <c r="CG179" s="8"/>
      <c r="CH179" s="9">
        <f>ROUND(IF(CD179=0, IF(CB179=0, 0, 1), CB179/CD179),5)</f>
        <v>1.1272899999999999</v>
      </c>
      <c r="CI179" s="8"/>
      <c r="CJ179" s="7">
        <f t="shared" ref="CJ179:CJ191" si="7">ROUND(H179+P179+X179+AF179+AN179+AV179+BD179+BL179+BT179+CB179,5)</f>
        <v>5250</v>
      </c>
      <c r="CK179" s="8"/>
      <c r="CL179" s="7">
        <v>7000</v>
      </c>
      <c r="CM179" s="8"/>
      <c r="CN179" s="7">
        <f t="shared" ref="CN179:CN191" si="8">ROUND((CJ179-CL179),5)</f>
        <v>-1750</v>
      </c>
      <c r="CO179" s="8"/>
      <c r="CP179" s="9">
        <f t="shared" ref="CP179:CP191" si="9">ROUND(IF(CL179=0, IF(CJ179=0, 0, 1), CJ179/CL179),5)</f>
        <v>0.75</v>
      </c>
      <c r="CQ179" s="76">
        <v>7000</v>
      </c>
    </row>
    <row r="180" spans="1:95" x14ac:dyDescent="0.3">
      <c r="A180" s="2"/>
      <c r="B180" s="2"/>
      <c r="C180" s="2"/>
      <c r="D180" s="2"/>
      <c r="E180" s="2"/>
      <c r="F180" s="2" t="s">
        <v>208</v>
      </c>
      <c r="G180" s="2"/>
      <c r="H180" s="7">
        <v>33.840000000000003</v>
      </c>
      <c r="I180" s="8"/>
      <c r="J180" s="7"/>
      <c r="K180" s="8"/>
      <c r="L180" s="7">
        <f>ROUND((H180-J180),5)</f>
        <v>33.840000000000003</v>
      </c>
      <c r="M180" s="8"/>
      <c r="N180" s="9">
        <f>ROUND(IF(J180=0, IF(H180=0, 0, 1), H180/J180),5)</f>
        <v>1</v>
      </c>
      <c r="O180" s="8"/>
      <c r="P180" s="7"/>
      <c r="Q180" s="8"/>
      <c r="R180" s="7">
        <v>50</v>
      </c>
      <c r="S180" s="8"/>
      <c r="T180" s="7">
        <f>ROUND((P180-R180),5)</f>
        <v>-50</v>
      </c>
      <c r="U180" s="8"/>
      <c r="V180" s="9"/>
      <c r="W180" s="8"/>
      <c r="X180" s="7"/>
      <c r="Y180" s="8"/>
      <c r="Z180" s="7"/>
      <c r="AA180" s="8"/>
      <c r="AB180" s="7"/>
      <c r="AC180" s="8"/>
      <c r="AD180" s="9"/>
      <c r="AE180" s="8"/>
      <c r="AF180" s="7"/>
      <c r="AG180" s="8"/>
      <c r="AH180" s="7">
        <v>50</v>
      </c>
      <c r="AI180" s="8"/>
      <c r="AJ180" s="7">
        <f t="shared" si="6"/>
        <v>-50</v>
      </c>
      <c r="AK180" s="8"/>
      <c r="AL180" s="9"/>
      <c r="AM180" s="8"/>
      <c r="AN180" s="7"/>
      <c r="AO180" s="8"/>
      <c r="AP180" s="7"/>
      <c r="AQ180" s="8"/>
      <c r="AR180" s="7"/>
      <c r="AS180" s="8"/>
      <c r="AT180" s="9"/>
      <c r="AU180" s="8"/>
      <c r="AV180" s="7"/>
      <c r="AW180" s="8"/>
      <c r="AX180" s="7">
        <v>50</v>
      </c>
      <c r="AY180" s="8"/>
      <c r="AZ180" s="7">
        <f>ROUND((AV180-AX180),5)</f>
        <v>-50</v>
      </c>
      <c r="BA180" s="8"/>
      <c r="BB180" s="9"/>
      <c r="BC180" s="8"/>
      <c r="BD180" s="7"/>
      <c r="BE180" s="8"/>
      <c r="BF180" s="7"/>
      <c r="BG180" s="8"/>
      <c r="BH180" s="7"/>
      <c r="BI180" s="8"/>
      <c r="BJ180" s="9"/>
      <c r="BK180" s="8"/>
      <c r="BL180" s="7"/>
      <c r="BM180" s="8"/>
      <c r="BN180" s="7"/>
      <c r="BO180" s="8"/>
      <c r="BP180" s="7"/>
      <c r="BQ180" s="8"/>
      <c r="BR180" s="9"/>
      <c r="BS180" s="8"/>
      <c r="BT180" s="7"/>
      <c r="BU180" s="8"/>
      <c r="BV180" s="7">
        <v>50</v>
      </c>
      <c r="BW180" s="8"/>
      <c r="BX180" s="7">
        <f>ROUND((BT180-BV180),5)</f>
        <v>-50</v>
      </c>
      <c r="BY180" s="8"/>
      <c r="BZ180" s="9"/>
      <c r="CA180" s="8"/>
      <c r="CB180" s="7"/>
      <c r="CC180" s="8"/>
      <c r="CD180" s="7"/>
      <c r="CE180" s="8"/>
      <c r="CF180" s="7"/>
      <c r="CG180" s="8"/>
      <c r="CH180" s="9"/>
      <c r="CI180" s="8"/>
      <c r="CJ180" s="7">
        <f t="shared" si="7"/>
        <v>33.840000000000003</v>
      </c>
      <c r="CK180" s="8"/>
      <c r="CL180" s="7">
        <v>250</v>
      </c>
      <c r="CM180" s="8"/>
      <c r="CN180" s="7">
        <f t="shared" si="8"/>
        <v>-216.16</v>
      </c>
      <c r="CO180" s="8"/>
      <c r="CP180" s="9">
        <f t="shared" si="9"/>
        <v>0.13536000000000001</v>
      </c>
      <c r="CQ180" s="76">
        <v>100</v>
      </c>
    </row>
    <row r="181" spans="1:95" x14ac:dyDescent="0.3">
      <c r="A181" s="2"/>
      <c r="B181" s="2"/>
      <c r="C181" s="2"/>
      <c r="D181" s="2"/>
      <c r="E181" s="2"/>
      <c r="F181" s="2" t="s">
        <v>209</v>
      </c>
      <c r="G181" s="2"/>
      <c r="H181" s="7"/>
      <c r="I181" s="8"/>
      <c r="J181" s="7"/>
      <c r="K181" s="8"/>
      <c r="L181" s="7"/>
      <c r="M181" s="8"/>
      <c r="N181" s="9"/>
      <c r="O181" s="8"/>
      <c r="P181" s="7"/>
      <c r="Q181" s="8"/>
      <c r="R181" s="7"/>
      <c r="S181" s="8"/>
      <c r="T181" s="7"/>
      <c r="U181" s="8"/>
      <c r="V181" s="9"/>
      <c r="W181" s="8"/>
      <c r="X181" s="7"/>
      <c r="Y181" s="8"/>
      <c r="Z181" s="7"/>
      <c r="AA181" s="8"/>
      <c r="AB181" s="7"/>
      <c r="AC181" s="8"/>
      <c r="AD181" s="9"/>
      <c r="AE181" s="8"/>
      <c r="AF181" s="7">
        <v>800</v>
      </c>
      <c r="AG181" s="8"/>
      <c r="AH181" s="7"/>
      <c r="AI181" s="8"/>
      <c r="AJ181" s="7">
        <f t="shared" si="6"/>
        <v>800</v>
      </c>
      <c r="AK181" s="8"/>
      <c r="AL181" s="9">
        <f t="shared" ref="AL181:AL191" si="10">ROUND(IF(AH181=0, IF(AF181=0, 0, 1), AF181/AH181),5)</f>
        <v>1</v>
      </c>
      <c r="AM181" s="8"/>
      <c r="AN181" s="7">
        <v>35.049999999999997</v>
      </c>
      <c r="AO181" s="8"/>
      <c r="AP181" s="7">
        <v>250</v>
      </c>
      <c r="AQ181" s="8"/>
      <c r="AR181" s="7">
        <f t="shared" ref="AR181:AR191" si="11">ROUND((AN181-AP181),5)</f>
        <v>-214.95</v>
      </c>
      <c r="AS181" s="8"/>
      <c r="AT181" s="9">
        <f t="shared" ref="AT181:AT191" si="12">ROUND(IF(AP181=0, IF(AN181=0, 0, 1), AN181/AP181),5)</f>
        <v>0.14019999999999999</v>
      </c>
      <c r="AU181" s="8"/>
      <c r="AV181" s="7"/>
      <c r="AW181" s="8"/>
      <c r="AX181" s="7"/>
      <c r="AY181" s="8"/>
      <c r="AZ181" s="7"/>
      <c r="BA181" s="8"/>
      <c r="BB181" s="9"/>
      <c r="BC181" s="8"/>
      <c r="BD181" s="7"/>
      <c r="BE181" s="8"/>
      <c r="BF181" s="7"/>
      <c r="BG181" s="8"/>
      <c r="BH181" s="7"/>
      <c r="BI181" s="8"/>
      <c r="BJ181" s="9"/>
      <c r="BK181" s="8"/>
      <c r="BL181" s="7"/>
      <c r="BM181" s="8"/>
      <c r="BN181" s="7"/>
      <c r="BO181" s="8"/>
      <c r="BP181" s="7"/>
      <c r="BQ181" s="8"/>
      <c r="BR181" s="9"/>
      <c r="BS181" s="8"/>
      <c r="BT181" s="7"/>
      <c r="BU181" s="8"/>
      <c r="BV181" s="7"/>
      <c r="BW181" s="8"/>
      <c r="BX181" s="7"/>
      <c r="BY181" s="8"/>
      <c r="BZ181" s="9"/>
      <c r="CA181" s="8"/>
      <c r="CB181" s="7"/>
      <c r="CC181" s="8"/>
      <c r="CD181" s="7">
        <v>64.52</v>
      </c>
      <c r="CE181" s="8"/>
      <c r="CF181" s="7">
        <f t="shared" ref="CF181:CF191" si="13">ROUND((CB181-CD181),5)</f>
        <v>-64.52</v>
      </c>
      <c r="CG181" s="8"/>
      <c r="CH181" s="9"/>
      <c r="CI181" s="8"/>
      <c r="CJ181" s="7">
        <f t="shared" si="7"/>
        <v>835.05</v>
      </c>
      <c r="CK181" s="8"/>
      <c r="CL181" s="7">
        <v>500</v>
      </c>
      <c r="CM181" s="8"/>
      <c r="CN181" s="7">
        <f t="shared" si="8"/>
        <v>335.05</v>
      </c>
      <c r="CO181" s="8"/>
      <c r="CP181" s="9">
        <f t="shared" si="9"/>
        <v>1.6700999999999999</v>
      </c>
      <c r="CQ181" s="76">
        <v>650</v>
      </c>
    </row>
    <row r="182" spans="1:95" x14ac:dyDescent="0.3">
      <c r="A182" s="2"/>
      <c r="B182" s="2"/>
      <c r="C182" s="2"/>
      <c r="D182" s="2"/>
      <c r="E182" s="2"/>
      <c r="F182" s="2" t="s">
        <v>210</v>
      </c>
      <c r="G182" s="2"/>
      <c r="H182" s="7">
        <v>199.3</v>
      </c>
      <c r="I182" s="8"/>
      <c r="J182" s="7">
        <v>208.33</v>
      </c>
      <c r="K182" s="8"/>
      <c r="L182" s="7">
        <f t="shared" ref="L182:L191" si="14">ROUND((H182-J182),5)</f>
        <v>-9.0299999999999994</v>
      </c>
      <c r="M182" s="8"/>
      <c r="N182" s="9">
        <f t="shared" ref="N182:N191" si="15">ROUND(IF(J182=0, IF(H182=0, 0, 1), H182/J182),5)</f>
        <v>0.95665999999999995</v>
      </c>
      <c r="O182" s="8"/>
      <c r="P182" s="7">
        <v>199.3</v>
      </c>
      <c r="Q182" s="8"/>
      <c r="R182" s="7">
        <v>208.33</v>
      </c>
      <c r="S182" s="8"/>
      <c r="T182" s="7">
        <f t="shared" ref="T182:T191" si="16">ROUND((P182-R182),5)</f>
        <v>-9.0299999999999994</v>
      </c>
      <c r="U182" s="8"/>
      <c r="V182" s="9">
        <f>ROUND(IF(R182=0, IF(P182=0, 0, 1), P182/R182),5)</f>
        <v>0.95665999999999995</v>
      </c>
      <c r="W182" s="8"/>
      <c r="X182" s="7"/>
      <c r="Y182" s="8"/>
      <c r="Z182" s="7">
        <v>208.34</v>
      </c>
      <c r="AA182" s="8"/>
      <c r="AB182" s="7">
        <f t="shared" ref="AB182:AB191" si="17">ROUND((X182-Z182),5)</f>
        <v>-208.34</v>
      </c>
      <c r="AC182" s="8"/>
      <c r="AD182" s="9"/>
      <c r="AE182" s="8"/>
      <c r="AF182" s="7">
        <v>404.27</v>
      </c>
      <c r="AG182" s="8"/>
      <c r="AH182" s="7">
        <v>208.33</v>
      </c>
      <c r="AI182" s="8"/>
      <c r="AJ182" s="7">
        <f t="shared" si="6"/>
        <v>195.94</v>
      </c>
      <c r="AK182" s="8"/>
      <c r="AL182" s="9">
        <f t="shared" si="10"/>
        <v>1.9405300000000001</v>
      </c>
      <c r="AM182" s="8"/>
      <c r="AN182" s="7">
        <v>199.33</v>
      </c>
      <c r="AO182" s="8"/>
      <c r="AP182" s="7">
        <v>208.33</v>
      </c>
      <c r="AQ182" s="8"/>
      <c r="AR182" s="7">
        <f t="shared" si="11"/>
        <v>-9</v>
      </c>
      <c r="AS182" s="8"/>
      <c r="AT182" s="9">
        <f t="shared" si="12"/>
        <v>0.95679999999999998</v>
      </c>
      <c r="AU182" s="8"/>
      <c r="AV182" s="7">
        <v>199.33</v>
      </c>
      <c r="AW182" s="8"/>
      <c r="AX182" s="7">
        <v>208.34</v>
      </c>
      <c r="AY182" s="8"/>
      <c r="AZ182" s="7">
        <f t="shared" ref="AZ182:AZ191" si="18">ROUND((AV182-AX182),5)</f>
        <v>-9.01</v>
      </c>
      <c r="BA182" s="8"/>
      <c r="BB182" s="9">
        <f>ROUND(IF(AX182=0, IF(AV182=0, 0, 1), AV182/AX182),5)</f>
        <v>0.95674999999999999</v>
      </c>
      <c r="BC182" s="8"/>
      <c r="BD182" s="7">
        <v>200.2</v>
      </c>
      <c r="BE182" s="8"/>
      <c r="BF182" s="7">
        <v>208.33</v>
      </c>
      <c r="BG182" s="8"/>
      <c r="BH182" s="7">
        <f t="shared" ref="BH182:BH191" si="19">ROUND((BD182-BF182),5)</f>
        <v>-8.1300000000000008</v>
      </c>
      <c r="BI182" s="8"/>
      <c r="BJ182" s="9">
        <f t="shared" ref="BJ182:BJ191" si="20">ROUND(IF(BF182=0, IF(BD182=0, 0, 1), BD182/BF182),5)</f>
        <v>0.96097999999999995</v>
      </c>
      <c r="BK182" s="8"/>
      <c r="BL182" s="7">
        <v>665.75</v>
      </c>
      <c r="BM182" s="8"/>
      <c r="BN182" s="7">
        <v>208.34</v>
      </c>
      <c r="BO182" s="8"/>
      <c r="BP182" s="7">
        <f t="shared" ref="BP182:BP191" si="21">ROUND((BL182-BN182),5)</f>
        <v>457.41</v>
      </c>
      <c r="BQ182" s="8"/>
      <c r="BR182" s="9">
        <f t="shared" ref="BR182:BR191" si="22">ROUND(IF(BN182=0, IF(BL182=0, 0, 1), BL182/BN182),5)</f>
        <v>3.1955</v>
      </c>
      <c r="BS182" s="8"/>
      <c r="BT182" s="7">
        <v>200.2</v>
      </c>
      <c r="BU182" s="8"/>
      <c r="BV182" s="7">
        <v>208.33</v>
      </c>
      <c r="BW182" s="8"/>
      <c r="BX182" s="7">
        <f t="shared" ref="BX182:BX191" si="23">ROUND((BT182-BV182),5)</f>
        <v>-8.1300000000000008</v>
      </c>
      <c r="BY182" s="8"/>
      <c r="BZ182" s="9">
        <f t="shared" ref="BZ182:BZ191" si="24">ROUND(IF(BV182=0, IF(BT182=0, 0, 1), BT182/BV182),5)</f>
        <v>0.96097999999999995</v>
      </c>
      <c r="CA182" s="8"/>
      <c r="CB182" s="7"/>
      <c r="CC182" s="8"/>
      <c r="CD182" s="7">
        <v>53.76</v>
      </c>
      <c r="CE182" s="8"/>
      <c r="CF182" s="7">
        <f t="shared" si="13"/>
        <v>-53.76</v>
      </c>
      <c r="CG182" s="8"/>
      <c r="CH182" s="9"/>
      <c r="CI182" s="8"/>
      <c r="CJ182" s="7">
        <f t="shared" si="7"/>
        <v>2267.6799999999998</v>
      </c>
      <c r="CK182" s="8"/>
      <c r="CL182" s="7">
        <v>2500</v>
      </c>
      <c r="CM182" s="8"/>
      <c r="CN182" s="7">
        <f t="shared" si="8"/>
        <v>-232.32</v>
      </c>
      <c r="CO182" s="8"/>
      <c r="CP182" s="9">
        <f t="shared" si="9"/>
        <v>0.90707000000000004</v>
      </c>
      <c r="CQ182" s="76">
        <v>2800</v>
      </c>
    </row>
    <row r="183" spans="1:95" x14ac:dyDescent="0.3">
      <c r="A183" s="2"/>
      <c r="B183" s="2"/>
      <c r="C183" s="2"/>
      <c r="D183" s="2"/>
      <c r="E183" s="2"/>
      <c r="F183" s="2" t="s">
        <v>211</v>
      </c>
      <c r="G183" s="2"/>
      <c r="H183" s="7">
        <v>52.8</v>
      </c>
      <c r="I183" s="8"/>
      <c r="J183" s="7">
        <v>37.5</v>
      </c>
      <c r="K183" s="8"/>
      <c r="L183" s="7">
        <f t="shared" si="14"/>
        <v>15.3</v>
      </c>
      <c r="M183" s="8"/>
      <c r="N183" s="9">
        <f t="shared" si="15"/>
        <v>1.4079999999999999</v>
      </c>
      <c r="O183" s="8"/>
      <c r="P183" s="7"/>
      <c r="Q183" s="8"/>
      <c r="R183" s="7">
        <v>37.5</v>
      </c>
      <c r="S183" s="8"/>
      <c r="T183" s="7">
        <f t="shared" si="16"/>
        <v>-37.5</v>
      </c>
      <c r="U183" s="8"/>
      <c r="V183" s="9"/>
      <c r="W183" s="8"/>
      <c r="X183" s="7">
        <v>18.059999999999999</v>
      </c>
      <c r="Y183" s="8"/>
      <c r="Z183" s="7">
        <v>37.5</v>
      </c>
      <c r="AA183" s="8"/>
      <c r="AB183" s="7">
        <f t="shared" si="17"/>
        <v>-19.440000000000001</v>
      </c>
      <c r="AC183" s="8"/>
      <c r="AD183" s="9">
        <f>ROUND(IF(Z183=0, IF(X183=0, 0, 1), X183/Z183),5)</f>
        <v>0.48159999999999997</v>
      </c>
      <c r="AE183" s="8"/>
      <c r="AF183" s="7">
        <v>22.2</v>
      </c>
      <c r="AG183" s="8"/>
      <c r="AH183" s="7">
        <v>37.5</v>
      </c>
      <c r="AI183" s="8"/>
      <c r="AJ183" s="7">
        <f t="shared" si="6"/>
        <v>-15.3</v>
      </c>
      <c r="AK183" s="8"/>
      <c r="AL183" s="9">
        <f t="shared" si="10"/>
        <v>0.59199999999999997</v>
      </c>
      <c r="AM183" s="8"/>
      <c r="AN183" s="7">
        <v>42.24</v>
      </c>
      <c r="AO183" s="8"/>
      <c r="AP183" s="7">
        <v>37.5</v>
      </c>
      <c r="AQ183" s="8"/>
      <c r="AR183" s="7">
        <f t="shared" si="11"/>
        <v>4.74</v>
      </c>
      <c r="AS183" s="8"/>
      <c r="AT183" s="9">
        <f t="shared" si="12"/>
        <v>1.1264000000000001</v>
      </c>
      <c r="AU183" s="8"/>
      <c r="AV183" s="7"/>
      <c r="AW183" s="8"/>
      <c r="AX183" s="7">
        <v>37.5</v>
      </c>
      <c r="AY183" s="8"/>
      <c r="AZ183" s="7">
        <f t="shared" si="18"/>
        <v>-37.5</v>
      </c>
      <c r="BA183" s="8"/>
      <c r="BB183" s="9"/>
      <c r="BC183" s="8"/>
      <c r="BD183" s="7">
        <v>21.12</v>
      </c>
      <c r="BE183" s="8"/>
      <c r="BF183" s="7">
        <v>37.5</v>
      </c>
      <c r="BG183" s="8"/>
      <c r="BH183" s="7">
        <f t="shared" si="19"/>
        <v>-16.38</v>
      </c>
      <c r="BI183" s="8"/>
      <c r="BJ183" s="9">
        <f t="shared" si="20"/>
        <v>0.56320000000000003</v>
      </c>
      <c r="BK183" s="8"/>
      <c r="BL183" s="7">
        <v>66.47</v>
      </c>
      <c r="BM183" s="8"/>
      <c r="BN183" s="7">
        <v>37.5</v>
      </c>
      <c r="BO183" s="8"/>
      <c r="BP183" s="7">
        <f t="shared" si="21"/>
        <v>28.97</v>
      </c>
      <c r="BQ183" s="8"/>
      <c r="BR183" s="9">
        <f t="shared" si="22"/>
        <v>1.7725299999999999</v>
      </c>
      <c r="BS183" s="8"/>
      <c r="BT183" s="7">
        <v>23.5</v>
      </c>
      <c r="BU183" s="8"/>
      <c r="BV183" s="7">
        <v>37.5</v>
      </c>
      <c r="BW183" s="8"/>
      <c r="BX183" s="7">
        <f t="shared" si="23"/>
        <v>-14</v>
      </c>
      <c r="BY183" s="8"/>
      <c r="BZ183" s="9">
        <f t="shared" si="24"/>
        <v>0.62666999999999995</v>
      </c>
      <c r="CA183" s="8"/>
      <c r="CB183" s="7"/>
      <c r="CC183" s="8"/>
      <c r="CD183" s="7">
        <v>9.68</v>
      </c>
      <c r="CE183" s="8"/>
      <c r="CF183" s="7">
        <f t="shared" si="13"/>
        <v>-9.68</v>
      </c>
      <c r="CG183" s="8"/>
      <c r="CH183" s="9"/>
      <c r="CI183" s="8"/>
      <c r="CJ183" s="7">
        <f t="shared" si="7"/>
        <v>246.39</v>
      </c>
      <c r="CK183" s="8"/>
      <c r="CL183" s="7">
        <v>450</v>
      </c>
      <c r="CM183" s="8"/>
      <c r="CN183" s="7">
        <f t="shared" si="8"/>
        <v>-203.61</v>
      </c>
      <c r="CO183" s="8"/>
      <c r="CP183" s="9">
        <f t="shared" si="9"/>
        <v>0.54752999999999996</v>
      </c>
      <c r="CQ183" s="76">
        <v>300</v>
      </c>
    </row>
    <row r="184" spans="1:95" x14ac:dyDescent="0.3">
      <c r="A184" s="2"/>
      <c r="B184" s="2"/>
      <c r="C184" s="2"/>
      <c r="D184" s="2"/>
      <c r="E184" s="2"/>
      <c r="F184" s="2" t="s">
        <v>212</v>
      </c>
      <c r="G184" s="2"/>
      <c r="H184" s="7">
        <v>28</v>
      </c>
      <c r="I184" s="8"/>
      <c r="J184" s="7">
        <v>33.33</v>
      </c>
      <c r="K184" s="8"/>
      <c r="L184" s="7">
        <f t="shared" si="14"/>
        <v>-5.33</v>
      </c>
      <c r="M184" s="8"/>
      <c r="N184" s="9">
        <f t="shared" si="15"/>
        <v>0.84008000000000005</v>
      </c>
      <c r="O184" s="8"/>
      <c r="P184" s="7">
        <v>56</v>
      </c>
      <c r="Q184" s="8"/>
      <c r="R184" s="7">
        <v>33.340000000000003</v>
      </c>
      <c r="S184" s="8"/>
      <c r="T184" s="7">
        <f t="shared" si="16"/>
        <v>22.66</v>
      </c>
      <c r="U184" s="8"/>
      <c r="V184" s="9">
        <f t="shared" ref="V184:V191" si="25">ROUND(IF(R184=0, IF(P184=0, 0, 1), P184/R184),5)</f>
        <v>1.6796599999999999</v>
      </c>
      <c r="W184" s="8"/>
      <c r="X184" s="7"/>
      <c r="Y184" s="8"/>
      <c r="Z184" s="7">
        <v>33.33</v>
      </c>
      <c r="AA184" s="8"/>
      <c r="AB184" s="7">
        <f t="shared" si="17"/>
        <v>-33.33</v>
      </c>
      <c r="AC184" s="8"/>
      <c r="AD184" s="9"/>
      <c r="AE184" s="8"/>
      <c r="AF184" s="7">
        <v>56</v>
      </c>
      <c r="AG184" s="8"/>
      <c r="AH184" s="7">
        <v>33.340000000000003</v>
      </c>
      <c r="AI184" s="8"/>
      <c r="AJ184" s="7">
        <f t="shared" si="6"/>
        <v>22.66</v>
      </c>
      <c r="AK184" s="8"/>
      <c r="AL184" s="9">
        <f t="shared" si="10"/>
        <v>1.6796599999999999</v>
      </c>
      <c r="AM184" s="8"/>
      <c r="AN184" s="7">
        <v>28</v>
      </c>
      <c r="AO184" s="8"/>
      <c r="AP184" s="7">
        <v>33.33</v>
      </c>
      <c r="AQ184" s="8"/>
      <c r="AR184" s="7">
        <f t="shared" si="11"/>
        <v>-5.33</v>
      </c>
      <c r="AS184" s="8"/>
      <c r="AT184" s="9">
        <f t="shared" si="12"/>
        <v>0.84008000000000005</v>
      </c>
      <c r="AU184" s="8"/>
      <c r="AV184" s="7">
        <v>28</v>
      </c>
      <c r="AW184" s="8"/>
      <c r="AX184" s="7">
        <v>33.340000000000003</v>
      </c>
      <c r="AY184" s="8"/>
      <c r="AZ184" s="7">
        <f t="shared" si="18"/>
        <v>-5.34</v>
      </c>
      <c r="BA184" s="8"/>
      <c r="BB184" s="9">
        <f>ROUND(IF(AX184=0, IF(AV184=0, 0, 1), AV184/AX184),5)</f>
        <v>0.83982999999999997</v>
      </c>
      <c r="BC184" s="8"/>
      <c r="BD184" s="7">
        <v>28</v>
      </c>
      <c r="BE184" s="8"/>
      <c r="BF184" s="7">
        <v>33.33</v>
      </c>
      <c r="BG184" s="8"/>
      <c r="BH184" s="7">
        <f t="shared" si="19"/>
        <v>-5.33</v>
      </c>
      <c r="BI184" s="8"/>
      <c r="BJ184" s="9">
        <f t="shared" si="20"/>
        <v>0.84008000000000005</v>
      </c>
      <c r="BK184" s="8"/>
      <c r="BL184" s="7">
        <v>28</v>
      </c>
      <c r="BM184" s="8"/>
      <c r="BN184" s="7">
        <v>33.33</v>
      </c>
      <c r="BO184" s="8"/>
      <c r="BP184" s="7">
        <f t="shared" si="21"/>
        <v>-5.33</v>
      </c>
      <c r="BQ184" s="8"/>
      <c r="BR184" s="9">
        <f t="shared" si="22"/>
        <v>0.84008000000000005</v>
      </c>
      <c r="BS184" s="8"/>
      <c r="BT184" s="7">
        <v>41.6</v>
      </c>
      <c r="BU184" s="8"/>
      <c r="BV184" s="7">
        <v>33.33</v>
      </c>
      <c r="BW184" s="8"/>
      <c r="BX184" s="7">
        <f t="shared" si="23"/>
        <v>8.27</v>
      </c>
      <c r="BY184" s="8"/>
      <c r="BZ184" s="9">
        <f t="shared" si="24"/>
        <v>1.2481199999999999</v>
      </c>
      <c r="CA184" s="8"/>
      <c r="CB184" s="7"/>
      <c r="CC184" s="8"/>
      <c r="CD184" s="7">
        <v>8.6</v>
      </c>
      <c r="CE184" s="8"/>
      <c r="CF184" s="7">
        <f t="shared" si="13"/>
        <v>-8.6</v>
      </c>
      <c r="CG184" s="8"/>
      <c r="CH184" s="9"/>
      <c r="CI184" s="8"/>
      <c r="CJ184" s="7">
        <f t="shared" si="7"/>
        <v>293.60000000000002</v>
      </c>
      <c r="CK184" s="8"/>
      <c r="CL184" s="7">
        <v>400</v>
      </c>
      <c r="CM184" s="8"/>
      <c r="CN184" s="7">
        <f t="shared" si="8"/>
        <v>-106.4</v>
      </c>
      <c r="CO184" s="8"/>
      <c r="CP184" s="9">
        <f t="shared" si="9"/>
        <v>0.73399999999999999</v>
      </c>
      <c r="CQ184" s="76">
        <v>350</v>
      </c>
    </row>
    <row r="185" spans="1:95" x14ac:dyDescent="0.3">
      <c r="A185" s="2"/>
      <c r="B185" s="2"/>
      <c r="C185" s="2"/>
      <c r="D185" s="2"/>
      <c r="E185" s="2"/>
      <c r="F185" s="2" t="s">
        <v>213</v>
      </c>
      <c r="G185" s="2"/>
      <c r="H185" s="7">
        <v>466.53</v>
      </c>
      <c r="I185" s="8"/>
      <c r="J185" s="7">
        <v>410</v>
      </c>
      <c r="K185" s="8"/>
      <c r="L185" s="7">
        <f t="shared" si="14"/>
        <v>56.53</v>
      </c>
      <c r="M185" s="8"/>
      <c r="N185" s="9">
        <f t="shared" si="15"/>
        <v>1.13788</v>
      </c>
      <c r="O185" s="8"/>
      <c r="P185" s="7">
        <v>434.32</v>
      </c>
      <c r="Q185" s="8"/>
      <c r="R185" s="7">
        <v>410</v>
      </c>
      <c r="S185" s="8"/>
      <c r="T185" s="7">
        <f t="shared" si="16"/>
        <v>24.32</v>
      </c>
      <c r="U185" s="8"/>
      <c r="V185" s="9">
        <f t="shared" si="25"/>
        <v>1.05932</v>
      </c>
      <c r="W185" s="8"/>
      <c r="X185" s="7">
        <v>167.02</v>
      </c>
      <c r="Y185" s="8"/>
      <c r="Z185" s="7">
        <v>410</v>
      </c>
      <c r="AA185" s="8"/>
      <c r="AB185" s="7">
        <f t="shared" si="17"/>
        <v>-242.98</v>
      </c>
      <c r="AC185" s="8"/>
      <c r="AD185" s="9">
        <f>ROUND(IF(Z185=0, IF(X185=0, 0, 1), X185/Z185),5)</f>
        <v>0.40737000000000001</v>
      </c>
      <c r="AE185" s="8"/>
      <c r="AF185" s="7">
        <v>838.77</v>
      </c>
      <c r="AG185" s="8"/>
      <c r="AH185" s="7">
        <v>410</v>
      </c>
      <c r="AI185" s="8"/>
      <c r="AJ185" s="7">
        <f t="shared" si="6"/>
        <v>428.77</v>
      </c>
      <c r="AK185" s="8"/>
      <c r="AL185" s="9">
        <f t="shared" si="10"/>
        <v>2.0457800000000002</v>
      </c>
      <c r="AM185" s="8"/>
      <c r="AN185" s="7">
        <v>494.78</v>
      </c>
      <c r="AO185" s="8"/>
      <c r="AP185" s="7">
        <v>420</v>
      </c>
      <c r="AQ185" s="8"/>
      <c r="AR185" s="7">
        <f t="shared" si="11"/>
        <v>74.78</v>
      </c>
      <c r="AS185" s="8"/>
      <c r="AT185" s="9">
        <f t="shared" si="12"/>
        <v>1.17805</v>
      </c>
      <c r="AU185" s="8"/>
      <c r="AV185" s="7">
        <v>619.73</v>
      </c>
      <c r="AW185" s="8"/>
      <c r="AX185" s="7">
        <v>430</v>
      </c>
      <c r="AY185" s="8"/>
      <c r="AZ185" s="7">
        <f t="shared" si="18"/>
        <v>189.73</v>
      </c>
      <c r="BA185" s="8"/>
      <c r="BB185" s="9">
        <f>ROUND(IF(AX185=0, IF(AV185=0, 0, 1), AV185/AX185),5)</f>
        <v>1.44123</v>
      </c>
      <c r="BC185" s="8"/>
      <c r="BD185" s="7">
        <v>123.6</v>
      </c>
      <c r="BE185" s="8"/>
      <c r="BF185" s="7">
        <v>430</v>
      </c>
      <c r="BG185" s="8"/>
      <c r="BH185" s="7">
        <f t="shared" si="19"/>
        <v>-306.39999999999998</v>
      </c>
      <c r="BI185" s="8"/>
      <c r="BJ185" s="9">
        <f t="shared" si="20"/>
        <v>0.28743999999999997</v>
      </c>
      <c r="BK185" s="8"/>
      <c r="BL185" s="7">
        <v>490.56</v>
      </c>
      <c r="BM185" s="8"/>
      <c r="BN185" s="7">
        <v>430</v>
      </c>
      <c r="BO185" s="8"/>
      <c r="BP185" s="7">
        <f t="shared" si="21"/>
        <v>60.56</v>
      </c>
      <c r="BQ185" s="8"/>
      <c r="BR185" s="9">
        <f t="shared" si="22"/>
        <v>1.1408400000000001</v>
      </c>
      <c r="BS185" s="8"/>
      <c r="BT185" s="7">
        <v>754.03</v>
      </c>
      <c r="BU185" s="8"/>
      <c r="BV185" s="7">
        <v>420</v>
      </c>
      <c r="BW185" s="8"/>
      <c r="BX185" s="7">
        <f t="shared" si="23"/>
        <v>334.03</v>
      </c>
      <c r="BY185" s="8"/>
      <c r="BZ185" s="9">
        <f t="shared" si="24"/>
        <v>1.79531</v>
      </c>
      <c r="CA185" s="8"/>
      <c r="CB185" s="7"/>
      <c r="CC185" s="8"/>
      <c r="CD185" s="7">
        <v>105.81</v>
      </c>
      <c r="CE185" s="8"/>
      <c r="CF185" s="7">
        <f t="shared" si="13"/>
        <v>-105.81</v>
      </c>
      <c r="CG185" s="8"/>
      <c r="CH185" s="9"/>
      <c r="CI185" s="8"/>
      <c r="CJ185" s="7">
        <f t="shared" si="7"/>
        <v>4389.34</v>
      </c>
      <c r="CK185" s="8"/>
      <c r="CL185" s="7">
        <v>5000</v>
      </c>
      <c r="CM185" s="8"/>
      <c r="CN185" s="7">
        <f t="shared" si="8"/>
        <v>-610.66</v>
      </c>
      <c r="CO185" s="8"/>
      <c r="CP185" s="9">
        <f t="shared" si="9"/>
        <v>0.87787000000000004</v>
      </c>
      <c r="CQ185" s="76">
        <v>4750</v>
      </c>
    </row>
    <row r="186" spans="1:95" x14ac:dyDescent="0.3">
      <c r="A186" s="2"/>
      <c r="B186" s="2"/>
      <c r="C186" s="2"/>
      <c r="D186" s="2"/>
      <c r="E186" s="2"/>
      <c r="F186" s="2" t="s">
        <v>214</v>
      </c>
      <c r="G186" s="2"/>
      <c r="H186" s="7">
        <v>14.5</v>
      </c>
      <c r="I186" s="8"/>
      <c r="J186" s="7">
        <v>16</v>
      </c>
      <c r="K186" s="8"/>
      <c r="L186" s="7">
        <f t="shared" si="14"/>
        <v>-1.5</v>
      </c>
      <c r="M186" s="8"/>
      <c r="N186" s="9">
        <f t="shared" si="15"/>
        <v>0.90625</v>
      </c>
      <c r="O186" s="8"/>
      <c r="P186" s="7">
        <v>14.18</v>
      </c>
      <c r="Q186" s="8"/>
      <c r="R186" s="7">
        <v>16</v>
      </c>
      <c r="S186" s="8"/>
      <c r="T186" s="7">
        <f t="shared" si="16"/>
        <v>-1.82</v>
      </c>
      <c r="U186" s="8"/>
      <c r="V186" s="9">
        <f t="shared" si="25"/>
        <v>0.88624999999999998</v>
      </c>
      <c r="W186" s="8"/>
      <c r="X186" s="7">
        <v>14.91</v>
      </c>
      <c r="Y186" s="8"/>
      <c r="Z186" s="7">
        <v>16</v>
      </c>
      <c r="AA186" s="8"/>
      <c r="AB186" s="7">
        <f t="shared" si="17"/>
        <v>-1.0900000000000001</v>
      </c>
      <c r="AC186" s="8"/>
      <c r="AD186" s="9">
        <f>ROUND(IF(Z186=0, IF(X186=0, 0, 1), X186/Z186),5)</f>
        <v>0.93188000000000004</v>
      </c>
      <c r="AE186" s="8"/>
      <c r="AF186" s="7">
        <v>11.71</v>
      </c>
      <c r="AG186" s="8"/>
      <c r="AH186" s="7">
        <v>16</v>
      </c>
      <c r="AI186" s="8"/>
      <c r="AJ186" s="7">
        <f t="shared" si="6"/>
        <v>-4.29</v>
      </c>
      <c r="AK186" s="8"/>
      <c r="AL186" s="9">
        <f t="shared" si="10"/>
        <v>0.73187999999999998</v>
      </c>
      <c r="AM186" s="8"/>
      <c r="AN186" s="7">
        <v>16.690000000000001</v>
      </c>
      <c r="AO186" s="8"/>
      <c r="AP186" s="7">
        <v>24</v>
      </c>
      <c r="AQ186" s="8"/>
      <c r="AR186" s="7">
        <f t="shared" si="11"/>
        <v>-7.31</v>
      </c>
      <c r="AS186" s="8"/>
      <c r="AT186" s="9">
        <f t="shared" si="12"/>
        <v>0.69542000000000004</v>
      </c>
      <c r="AU186" s="8"/>
      <c r="AV186" s="7">
        <v>13.52</v>
      </c>
      <c r="AW186" s="8"/>
      <c r="AX186" s="7">
        <v>16</v>
      </c>
      <c r="AY186" s="8"/>
      <c r="AZ186" s="7">
        <f t="shared" si="18"/>
        <v>-2.48</v>
      </c>
      <c r="BA186" s="8"/>
      <c r="BB186" s="9">
        <f>ROUND(IF(AX186=0, IF(AV186=0, 0, 1), AV186/AX186),5)</f>
        <v>0.84499999999999997</v>
      </c>
      <c r="BC186" s="8"/>
      <c r="BD186" s="7">
        <v>13.87</v>
      </c>
      <c r="BE186" s="8"/>
      <c r="BF186" s="7">
        <v>16</v>
      </c>
      <c r="BG186" s="8"/>
      <c r="BH186" s="7">
        <f t="shared" si="19"/>
        <v>-2.13</v>
      </c>
      <c r="BI186" s="8"/>
      <c r="BJ186" s="9">
        <f t="shared" si="20"/>
        <v>0.86687999999999998</v>
      </c>
      <c r="BK186" s="8"/>
      <c r="BL186" s="7">
        <v>11.45</v>
      </c>
      <c r="BM186" s="8"/>
      <c r="BN186" s="7">
        <v>16</v>
      </c>
      <c r="BO186" s="8"/>
      <c r="BP186" s="7">
        <f t="shared" si="21"/>
        <v>-4.55</v>
      </c>
      <c r="BQ186" s="8"/>
      <c r="BR186" s="9">
        <f t="shared" si="22"/>
        <v>0.71562999999999999</v>
      </c>
      <c r="BS186" s="8"/>
      <c r="BT186" s="7">
        <v>31.52</v>
      </c>
      <c r="BU186" s="8"/>
      <c r="BV186" s="7">
        <v>16</v>
      </c>
      <c r="BW186" s="8"/>
      <c r="BX186" s="7">
        <f t="shared" si="23"/>
        <v>15.52</v>
      </c>
      <c r="BY186" s="8"/>
      <c r="BZ186" s="9">
        <f t="shared" si="24"/>
        <v>1.97</v>
      </c>
      <c r="CA186" s="8"/>
      <c r="CB186" s="7"/>
      <c r="CC186" s="8"/>
      <c r="CD186" s="7">
        <v>4.13</v>
      </c>
      <c r="CE186" s="8"/>
      <c r="CF186" s="7">
        <f t="shared" si="13"/>
        <v>-4.13</v>
      </c>
      <c r="CG186" s="8"/>
      <c r="CH186" s="9"/>
      <c r="CI186" s="8"/>
      <c r="CJ186" s="7">
        <f t="shared" si="7"/>
        <v>142.35</v>
      </c>
      <c r="CK186" s="8"/>
      <c r="CL186" s="7">
        <v>200</v>
      </c>
      <c r="CM186" s="8"/>
      <c r="CN186" s="7">
        <f t="shared" si="8"/>
        <v>-57.65</v>
      </c>
      <c r="CO186" s="8"/>
      <c r="CP186" s="9">
        <f t="shared" si="9"/>
        <v>0.71174999999999999</v>
      </c>
      <c r="CQ186" s="76">
        <v>200</v>
      </c>
    </row>
    <row r="187" spans="1:95" x14ac:dyDescent="0.3">
      <c r="A187" s="2"/>
      <c r="B187" s="2"/>
      <c r="C187" s="2"/>
      <c r="D187" s="2"/>
      <c r="E187" s="2"/>
      <c r="F187" s="2" t="s">
        <v>215</v>
      </c>
      <c r="G187" s="2"/>
      <c r="H187" s="7">
        <v>30.99</v>
      </c>
      <c r="I187" s="8"/>
      <c r="J187" s="7">
        <v>16</v>
      </c>
      <c r="K187" s="8"/>
      <c r="L187" s="7">
        <f t="shared" si="14"/>
        <v>14.99</v>
      </c>
      <c r="M187" s="8"/>
      <c r="N187" s="9">
        <f t="shared" si="15"/>
        <v>1.9368799999999999</v>
      </c>
      <c r="O187" s="8"/>
      <c r="P187" s="7">
        <v>0.23</v>
      </c>
      <c r="Q187" s="8"/>
      <c r="R187" s="7">
        <v>16</v>
      </c>
      <c r="S187" s="8"/>
      <c r="T187" s="7">
        <f t="shared" si="16"/>
        <v>-15.77</v>
      </c>
      <c r="U187" s="8"/>
      <c r="V187" s="9">
        <f t="shared" si="25"/>
        <v>1.438E-2</v>
      </c>
      <c r="W187" s="8"/>
      <c r="X187" s="7">
        <v>15.38</v>
      </c>
      <c r="Y187" s="8"/>
      <c r="Z187" s="7">
        <v>16</v>
      </c>
      <c r="AA187" s="8"/>
      <c r="AB187" s="7">
        <f t="shared" si="17"/>
        <v>-0.62</v>
      </c>
      <c r="AC187" s="8"/>
      <c r="AD187" s="9">
        <f>ROUND(IF(Z187=0, IF(X187=0, 0, 1), X187/Z187),5)</f>
        <v>0.96125000000000005</v>
      </c>
      <c r="AE187" s="8"/>
      <c r="AF187" s="7">
        <v>15.38</v>
      </c>
      <c r="AG187" s="8"/>
      <c r="AH187" s="7">
        <v>16</v>
      </c>
      <c r="AI187" s="8"/>
      <c r="AJ187" s="7">
        <f t="shared" si="6"/>
        <v>-0.62</v>
      </c>
      <c r="AK187" s="8"/>
      <c r="AL187" s="9">
        <f t="shared" si="10"/>
        <v>0.96125000000000005</v>
      </c>
      <c r="AM187" s="8"/>
      <c r="AN187" s="7">
        <v>30.84</v>
      </c>
      <c r="AO187" s="8"/>
      <c r="AP187" s="7">
        <v>16</v>
      </c>
      <c r="AQ187" s="8"/>
      <c r="AR187" s="7">
        <f t="shared" si="11"/>
        <v>14.84</v>
      </c>
      <c r="AS187" s="8"/>
      <c r="AT187" s="9">
        <f t="shared" si="12"/>
        <v>1.9275</v>
      </c>
      <c r="AU187" s="8"/>
      <c r="AV187" s="7"/>
      <c r="AW187" s="8"/>
      <c r="AX187" s="7">
        <v>16</v>
      </c>
      <c r="AY187" s="8"/>
      <c r="AZ187" s="7">
        <f t="shared" si="18"/>
        <v>-16</v>
      </c>
      <c r="BA187" s="8"/>
      <c r="BB187" s="9"/>
      <c r="BC187" s="8"/>
      <c r="BD187" s="7">
        <v>15.42</v>
      </c>
      <c r="BE187" s="8"/>
      <c r="BF187" s="7">
        <v>16</v>
      </c>
      <c r="BG187" s="8"/>
      <c r="BH187" s="7">
        <f t="shared" si="19"/>
        <v>-0.57999999999999996</v>
      </c>
      <c r="BI187" s="8"/>
      <c r="BJ187" s="9">
        <f t="shared" si="20"/>
        <v>0.96375</v>
      </c>
      <c r="BK187" s="8"/>
      <c r="BL187" s="7">
        <v>30.96</v>
      </c>
      <c r="BM187" s="8"/>
      <c r="BN187" s="7">
        <v>24</v>
      </c>
      <c r="BO187" s="8"/>
      <c r="BP187" s="7">
        <f t="shared" si="21"/>
        <v>6.96</v>
      </c>
      <c r="BQ187" s="8"/>
      <c r="BR187" s="9">
        <f t="shared" si="22"/>
        <v>1.29</v>
      </c>
      <c r="BS187" s="8"/>
      <c r="BT187" s="7">
        <v>15.48</v>
      </c>
      <c r="BU187" s="8"/>
      <c r="BV187" s="7">
        <v>16</v>
      </c>
      <c r="BW187" s="8"/>
      <c r="BX187" s="7">
        <f t="shared" si="23"/>
        <v>-0.52</v>
      </c>
      <c r="BY187" s="8"/>
      <c r="BZ187" s="9">
        <f t="shared" si="24"/>
        <v>0.96750000000000003</v>
      </c>
      <c r="CA187" s="8"/>
      <c r="CB187" s="7"/>
      <c r="CC187" s="8"/>
      <c r="CD187" s="7">
        <v>4.13</v>
      </c>
      <c r="CE187" s="8"/>
      <c r="CF187" s="7">
        <f t="shared" si="13"/>
        <v>-4.13</v>
      </c>
      <c r="CG187" s="8"/>
      <c r="CH187" s="9"/>
      <c r="CI187" s="8"/>
      <c r="CJ187" s="7">
        <f t="shared" si="7"/>
        <v>154.68</v>
      </c>
      <c r="CK187" s="8"/>
      <c r="CL187" s="7">
        <v>200</v>
      </c>
      <c r="CM187" s="8"/>
      <c r="CN187" s="7">
        <f t="shared" si="8"/>
        <v>-45.32</v>
      </c>
      <c r="CO187" s="8"/>
      <c r="CP187" s="9">
        <f t="shared" si="9"/>
        <v>0.77339999999999998</v>
      </c>
      <c r="CQ187" s="76">
        <v>200</v>
      </c>
    </row>
    <row r="188" spans="1:95" x14ac:dyDescent="0.3">
      <c r="A188" s="2"/>
      <c r="B188" s="2"/>
      <c r="C188" s="2"/>
      <c r="D188" s="2"/>
      <c r="E188" s="2"/>
      <c r="F188" s="2" t="s">
        <v>216</v>
      </c>
      <c r="G188" s="2"/>
      <c r="H188" s="7">
        <v>147.62</v>
      </c>
      <c r="I188" s="8"/>
      <c r="J188" s="7">
        <v>150</v>
      </c>
      <c r="K188" s="8"/>
      <c r="L188" s="7">
        <f t="shared" si="14"/>
        <v>-2.38</v>
      </c>
      <c r="M188" s="8"/>
      <c r="N188" s="9">
        <f t="shared" si="15"/>
        <v>0.98412999999999995</v>
      </c>
      <c r="O188" s="8"/>
      <c r="P188" s="7">
        <v>161.84</v>
      </c>
      <c r="Q188" s="8"/>
      <c r="R188" s="7">
        <v>150</v>
      </c>
      <c r="S188" s="8"/>
      <c r="T188" s="7">
        <f t="shared" si="16"/>
        <v>11.84</v>
      </c>
      <c r="U188" s="8"/>
      <c r="V188" s="9">
        <f t="shared" si="25"/>
        <v>1.0789299999999999</v>
      </c>
      <c r="W188" s="8"/>
      <c r="X188" s="7">
        <v>132.91999999999999</v>
      </c>
      <c r="Y188" s="8"/>
      <c r="Z188" s="7">
        <v>150</v>
      </c>
      <c r="AA188" s="8"/>
      <c r="AB188" s="7">
        <f t="shared" si="17"/>
        <v>-17.079999999999998</v>
      </c>
      <c r="AC188" s="8"/>
      <c r="AD188" s="9">
        <f>ROUND(IF(Z188=0, IF(X188=0, 0, 1), X188/Z188),5)</f>
        <v>0.88612999999999997</v>
      </c>
      <c r="AE188" s="8"/>
      <c r="AF188" s="7">
        <v>114.51</v>
      </c>
      <c r="AG188" s="8"/>
      <c r="AH188" s="7">
        <v>150</v>
      </c>
      <c r="AI188" s="8"/>
      <c r="AJ188" s="7">
        <f t="shared" si="6"/>
        <v>-35.49</v>
      </c>
      <c r="AK188" s="8"/>
      <c r="AL188" s="9">
        <f t="shared" si="10"/>
        <v>0.76339999999999997</v>
      </c>
      <c r="AM188" s="8"/>
      <c r="AN188" s="7">
        <v>124.16</v>
      </c>
      <c r="AO188" s="8"/>
      <c r="AP188" s="7">
        <v>150</v>
      </c>
      <c r="AQ188" s="8"/>
      <c r="AR188" s="7">
        <f t="shared" si="11"/>
        <v>-25.84</v>
      </c>
      <c r="AS188" s="8"/>
      <c r="AT188" s="9">
        <f t="shared" si="12"/>
        <v>0.82772999999999997</v>
      </c>
      <c r="AU188" s="8"/>
      <c r="AV188" s="7">
        <v>106.74</v>
      </c>
      <c r="AW188" s="8"/>
      <c r="AX188" s="7">
        <v>350</v>
      </c>
      <c r="AY188" s="8"/>
      <c r="AZ188" s="7">
        <f t="shared" si="18"/>
        <v>-243.26</v>
      </c>
      <c r="BA188" s="8"/>
      <c r="BB188" s="9">
        <f>ROUND(IF(AX188=0, IF(AV188=0, 0, 1), AV188/AX188),5)</f>
        <v>0.30497000000000002</v>
      </c>
      <c r="BC188" s="8"/>
      <c r="BD188" s="7">
        <v>94.02</v>
      </c>
      <c r="BE188" s="8"/>
      <c r="BF188" s="7">
        <v>750</v>
      </c>
      <c r="BG188" s="8"/>
      <c r="BH188" s="7">
        <f t="shared" si="19"/>
        <v>-655.98</v>
      </c>
      <c r="BI188" s="8"/>
      <c r="BJ188" s="9">
        <f t="shared" si="20"/>
        <v>0.12536</v>
      </c>
      <c r="BK188" s="8"/>
      <c r="BL188" s="7">
        <v>86.26</v>
      </c>
      <c r="BM188" s="8"/>
      <c r="BN188" s="7">
        <v>550</v>
      </c>
      <c r="BO188" s="8"/>
      <c r="BP188" s="7">
        <f t="shared" si="21"/>
        <v>-463.74</v>
      </c>
      <c r="BQ188" s="8"/>
      <c r="BR188" s="9">
        <f t="shared" si="22"/>
        <v>0.15684000000000001</v>
      </c>
      <c r="BS188" s="8"/>
      <c r="BT188" s="7">
        <v>179.97</v>
      </c>
      <c r="BU188" s="8"/>
      <c r="BV188" s="7">
        <v>150</v>
      </c>
      <c r="BW188" s="8"/>
      <c r="BX188" s="7">
        <f t="shared" si="23"/>
        <v>29.97</v>
      </c>
      <c r="BY188" s="8"/>
      <c r="BZ188" s="9">
        <f t="shared" si="24"/>
        <v>1.1998</v>
      </c>
      <c r="CA188" s="8"/>
      <c r="CB188" s="7"/>
      <c r="CC188" s="8"/>
      <c r="CD188" s="7">
        <v>38.71</v>
      </c>
      <c r="CE188" s="8"/>
      <c r="CF188" s="7">
        <f t="shared" si="13"/>
        <v>-38.71</v>
      </c>
      <c r="CG188" s="8"/>
      <c r="CH188" s="9"/>
      <c r="CI188" s="8"/>
      <c r="CJ188" s="7">
        <f t="shared" si="7"/>
        <v>1148.04</v>
      </c>
      <c r="CK188" s="8"/>
      <c r="CL188" s="7">
        <v>3000</v>
      </c>
      <c r="CM188" s="8"/>
      <c r="CN188" s="7">
        <f t="shared" si="8"/>
        <v>-1851.96</v>
      </c>
      <c r="CO188" s="8"/>
      <c r="CP188" s="9">
        <f t="shared" si="9"/>
        <v>0.38268000000000002</v>
      </c>
      <c r="CQ188" s="76">
        <v>1250</v>
      </c>
    </row>
    <row r="189" spans="1:95" x14ac:dyDescent="0.3">
      <c r="A189" s="2"/>
      <c r="B189" s="2"/>
      <c r="C189" s="2"/>
      <c r="D189" s="2"/>
      <c r="E189" s="2"/>
      <c r="F189" s="2" t="s">
        <v>217</v>
      </c>
      <c r="G189" s="2"/>
      <c r="H189" s="7">
        <v>116.43</v>
      </c>
      <c r="I189" s="8"/>
      <c r="J189" s="7">
        <v>140</v>
      </c>
      <c r="K189" s="8"/>
      <c r="L189" s="7">
        <f t="shared" si="14"/>
        <v>-23.57</v>
      </c>
      <c r="M189" s="8"/>
      <c r="N189" s="9">
        <f t="shared" si="15"/>
        <v>0.83164000000000005</v>
      </c>
      <c r="O189" s="8"/>
      <c r="P189" s="7">
        <v>144.38</v>
      </c>
      <c r="Q189" s="8"/>
      <c r="R189" s="7">
        <v>140</v>
      </c>
      <c r="S189" s="8"/>
      <c r="T189" s="7">
        <f t="shared" si="16"/>
        <v>4.38</v>
      </c>
      <c r="U189" s="8"/>
      <c r="V189" s="9">
        <f t="shared" si="25"/>
        <v>1.03129</v>
      </c>
      <c r="W189" s="8"/>
      <c r="X189" s="7">
        <v>122.84</v>
      </c>
      <c r="Y189" s="8"/>
      <c r="Z189" s="7">
        <v>40</v>
      </c>
      <c r="AA189" s="8"/>
      <c r="AB189" s="7">
        <f t="shared" si="17"/>
        <v>82.84</v>
      </c>
      <c r="AC189" s="8"/>
      <c r="AD189" s="9">
        <f>ROUND(IF(Z189=0, IF(X189=0, 0, 1), X189/Z189),5)</f>
        <v>3.0710000000000002</v>
      </c>
      <c r="AE189" s="8"/>
      <c r="AF189" s="7">
        <v>66.760000000000005</v>
      </c>
      <c r="AG189" s="8"/>
      <c r="AH189" s="7">
        <v>40</v>
      </c>
      <c r="AI189" s="8"/>
      <c r="AJ189" s="7">
        <f t="shared" si="6"/>
        <v>26.76</v>
      </c>
      <c r="AK189" s="8"/>
      <c r="AL189" s="9">
        <f t="shared" si="10"/>
        <v>1.669</v>
      </c>
      <c r="AM189" s="8"/>
      <c r="AN189" s="7">
        <v>34.69</v>
      </c>
      <c r="AO189" s="8"/>
      <c r="AP189" s="7">
        <v>40</v>
      </c>
      <c r="AQ189" s="8"/>
      <c r="AR189" s="7">
        <f t="shared" si="11"/>
        <v>-5.31</v>
      </c>
      <c r="AS189" s="8"/>
      <c r="AT189" s="9">
        <f t="shared" si="12"/>
        <v>0.86724999999999997</v>
      </c>
      <c r="AU189" s="8"/>
      <c r="AV189" s="7">
        <v>28.65</v>
      </c>
      <c r="AW189" s="8"/>
      <c r="AX189" s="7">
        <v>40</v>
      </c>
      <c r="AY189" s="8"/>
      <c r="AZ189" s="7">
        <f t="shared" si="18"/>
        <v>-11.35</v>
      </c>
      <c r="BA189" s="8"/>
      <c r="BB189" s="9">
        <f>ROUND(IF(AX189=0, IF(AV189=0, 0, 1), AV189/AX189),5)</f>
        <v>0.71625000000000005</v>
      </c>
      <c r="BC189" s="8"/>
      <c r="BD189" s="7">
        <v>19.62</v>
      </c>
      <c r="BE189" s="8"/>
      <c r="BF189" s="7">
        <v>40</v>
      </c>
      <c r="BG189" s="8"/>
      <c r="BH189" s="7">
        <f t="shared" si="19"/>
        <v>-20.38</v>
      </c>
      <c r="BI189" s="8"/>
      <c r="BJ189" s="9">
        <f t="shared" si="20"/>
        <v>0.49049999999999999</v>
      </c>
      <c r="BK189" s="8"/>
      <c r="BL189" s="7">
        <v>19.79</v>
      </c>
      <c r="BM189" s="8"/>
      <c r="BN189" s="7">
        <v>40</v>
      </c>
      <c r="BO189" s="8"/>
      <c r="BP189" s="7">
        <f t="shared" si="21"/>
        <v>-20.21</v>
      </c>
      <c r="BQ189" s="8"/>
      <c r="BR189" s="9">
        <f t="shared" si="22"/>
        <v>0.49475000000000002</v>
      </c>
      <c r="BS189" s="8"/>
      <c r="BT189" s="7">
        <v>15.86</v>
      </c>
      <c r="BU189" s="8"/>
      <c r="BV189" s="7">
        <v>40</v>
      </c>
      <c r="BW189" s="8"/>
      <c r="BX189" s="7">
        <f t="shared" si="23"/>
        <v>-24.14</v>
      </c>
      <c r="BY189" s="8"/>
      <c r="BZ189" s="9">
        <f t="shared" si="24"/>
        <v>0.39650000000000002</v>
      </c>
      <c r="CA189" s="8"/>
      <c r="CB189" s="7"/>
      <c r="CC189" s="8"/>
      <c r="CD189" s="7">
        <v>10.32</v>
      </c>
      <c r="CE189" s="8"/>
      <c r="CF189" s="7">
        <f t="shared" si="13"/>
        <v>-10.32</v>
      </c>
      <c r="CG189" s="8"/>
      <c r="CH189" s="9"/>
      <c r="CI189" s="8"/>
      <c r="CJ189" s="7">
        <f t="shared" si="7"/>
        <v>569.02</v>
      </c>
      <c r="CK189" s="8"/>
      <c r="CL189" s="7">
        <v>700</v>
      </c>
      <c r="CM189" s="8"/>
      <c r="CN189" s="7">
        <f t="shared" si="8"/>
        <v>-130.97999999999999</v>
      </c>
      <c r="CO189" s="8"/>
      <c r="CP189" s="9">
        <f t="shared" si="9"/>
        <v>0.81289</v>
      </c>
      <c r="CQ189" s="76">
        <v>700</v>
      </c>
    </row>
    <row r="190" spans="1:95" x14ac:dyDescent="0.3">
      <c r="A190" s="2"/>
      <c r="B190" s="2"/>
      <c r="C190" s="2"/>
      <c r="D190" s="2"/>
      <c r="E190" s="2"/>
      <c r="F190" s="2" t="s">
        <v>218</v>
      </c>
      <c r="G190" s="2"/>
      <c r="H190" s="7">
        <v>285.55</v>
      </c>
      <c r="I190" s="8"/>
      <c r="J190" s="7">
        <v>225</v>
      </c>
      <c r="K190" s="8"/>
      <c r="L190" s="7">
        <f t="shared" si="14"/>
        <v>60.55</v>
      </c>
      <c r="M190" s="8"/>
      <c r="N190" s="9">
        <f t="shared" si="15"/>
        <v>1.26911</v>
      </c>
      <c r="O190" s="8"/>
      <c r="P190" s="7">
        <v>285.55</v>
      </c>
      <c r="Q190" s="8"/>
      <c r="R190" s="7">
        <v>225</v>
      </c>
      <c r="S190" s="8"/>
      <c r="T190" s="7">
        <f t="shared" si="16"/>
        <v>60.55</v>
      </c>
      <c r="U190" s="8"/>
      <c r="V190" s="9">
        <f t="shared" si="25"/>
        <v>1.26911</v>
      </c>
      <c r="W190" s="8"/>
      <c r="X190" s="7"/>
      <c r="Y190" s="8"/>
      <c r="Z190" s="7">
        <v>225</v>
      </c>
      <c r="AA190" s="8"/>
      <c r="AB190" s="7">
        <f t="shared" si="17"/>
        <v>-225</v>
      </c>
      <c r="AC190" s="8"/>
      <c r="AD190" s="9"/>
      <c r="AE190" s="8"/>
      <c r="AF190" s="7">
        <v>580.94000000000005</v>
      </c>
      <c r="AG190" s="8"/>
      <c r="AH190" s="7">
        <v>225</v>
      </c>
      <c r="AI190" s="8"/>
      <c r="AJ190" s="7">
        <f t="shared" si="6"/>
        <v>355.94</v>
      </c>
      <c r="AK190" s="8"/>
      <c r="AL190" s="9">
        <f t="shared" si="10"/>
        <v>2.58196</v>
      </c>
      <c r="AM190" s="8"/>
      <c r="AN190" s="7">
        <v>285.39</v>
      </c>
      <c r="AO190" s="8"/>
      <c r="AP190" s="7">
        <v>225</v>
      </c>
      <c r="AQ190" s="8"/>
      <c r="AR190" s="7">
        <f t="shared" si="11"/>
        <v>60.39</v>
      </c>
      <c r="AS190" s="8"/>
      <c r="AT190" s="9">
        <f t="shared" si="12"/>
        <v>1.2684</v>
      </c>
      <c r="AU190" s="8"/>
      <c r="AV190" s="7">
        <v>285.39</v>
      </c>
      <c r="AW190" s="8"/>
      <c r="AX190" s="7">
        <v>225</v>
      </c>
      <c r="AY190" s="8"/>
      <c r="AZ190" s="7">
        <f t="shared" si="18"/>
        <v>60.39</v>
      </c>
      <c r="BA190" s="8"/>
      <c r="BB190" s="9">
        <f>ROUND(IF(AX190=0, IF(AV190=0, 0, 1), AV190/AX190),5)</f>
        <v>1.2684</v>
      </c>
      <c r="BC190" s="8"/>
      <c r="BD190" s="7">
        <v>299.52999999999997</v>
      </c>
      <c r="BE190" s="8"/>
      <c r="BF190" s="7">
        <v>225</v>
      </c>
      <c r="BG190" s="8"/>
      <c r="BH190" s="7">
        <f t="shared" si="19"/>
        <v>74.53</v>
      </c>
      <c r="BI190" s="8"/>
      <c r="BJ190" s="9">
        <f t="shared" si="20"/>
        <v>1.33124</v>
      </c>
      <c r="BK190" s="8"/>
      <c r="BL190" s="7">
        <v>303.32</v>
      </c>
      <c r="BM190" s="8"/>
      <c r="BN190" s="7">
        <v>225</v>
      </c>
      <c r="BO190" s="8"/>
      <c r="BP190" s="7">
        <f t="shared" si="21"/>
        <v>78.319999999999993</v>
      </c>
      <c r="BQ190" s="8"/>
      <c r="BR190" s="9">
        <f t="shared" si="22"/>
        <v>1.34809</v>
      </c>
      <c r="BS190" s="8"/>
      <c r="BT190" s="7">
        <v>303.32</v>
      </c>
      <c r="BU190" s="8"/>
      <c r="BV190" s="7">
        <v>225</v>
      </c>
      <c r="BW190" s="8"/>
      <c r="BX190" s="7">
        <f t="shared" si="23"/>
        <v>78.319999999999993</v>
      </c>
      <c r="BY190" s="8"/>
      <c r="BZ190" s="9">
        <f t="shared" si="24"/>
        <v>1.34809</v>
      </c>
      <c r="CA190" s="8"/>
      <c r="CB190" s="7"/>
      <c r="CC190" s="8"/>
      <c r="CD190" s="7">
        <v>58.06</v>
      </c>
      <c r="CE190" s="8"/>
      <c r="CF190" s="7">
        <f t="shared" si="13"/>
        <v>-58.06</v>
      </c>
      <c r="CG190" s="8"/>
      <c r="CH190" s="9"/>
      <c r="CI190" s="8"/>
      <c r="CJ190" s="7">
        <f t="shared" si="7"/>
        <v>2628.99</v>
      </c>
      <c r="CK190" s="8"/>
      <c r="CL190" s="7">
        <v>2700</v>
      </c>
      <c r="CM190" s="8"/>
      <c r="CN190" s="7">
        <f t="shared" si="8"/>
        <v>-71.010000000000005</v>
      </c>
      <c r="CO190" s="8"/>
      <c r="CP190" s="9">
        <f t="shared" si="9"/>
        <v>0.97370000000000001</v>
      </c>
      <c r="CQ190" s="76">
        <v>3500</v>
      </c>
    </row>
    <row r="191" spans="1:95" x14ac:dyDescent="0.3">
      <c r="A191" s="2"/>
      <c r="B191" s="2"/>
      <c r="C191" s="2"/>
      <c r="D191" s="2"/>
      <c r="E191" s="2"/>
      <c r="F191" s="2" t="s">
        <v>219</v>
      </c>
      <c r="G191" s="2"/>
      <c r="H191" s="7">
        <v>7.24</v>
      </c>
      <c r="I191" s="8"/>
      <c r="J191" s="7">
        <v>141.66</v>
      </c>
      <c r="K191" s="8"/>
      <c r="L191" s="7">
        <f t="shared" si="14"/>
        <v>-134.41999999999999</v>
      </c>
      <c r="M191" s="8"/>
      <c r="N191" s="9">
        <f t="shared" si="15"/>
        <v>5.1110000000000003E-2</v>
      </c>
      <c r="O191" s="8"/>
      <c r="P191" s="7">
        <v>283.08</v>
      </c>
      <c r="Q191" s="8"/>
      <c r="R191" s="7">
        <v>141.66999999999999</v>
      </c>
      <c r="S191" s="8"/>
      <c r="T191" s="7">
        <f t="shared" si="16"/>
        <v>141.41</v>
      </c>
      <c r="U191" s="8"/>
      <c r="V191" s="9">
        <f t="shared" si="25"/>
        <v>1.9981599999999999</v>
      </c>
      <c r="W191" s="8"/>
      <c r="X191" s="7">
        <v>7.24</v>
      </c>
      <c r="Y191" s="8"/>
      <c r="Z191" s="7">
        <v>141.66999999999999</v>
      </c>
      <c r="AA191" s="8"/>
      <c r="AB191" s="7">
        <f t="shared" si="17"/>
        <v>-134.43</v>
      </c>
      <c r="AC191" s="8"/>
      <c r="AD191" s="9">
        <f>ROUND(IF(Z191=0, IF(X191=0, 0, 1), X191/Z191),5)</f>
        <v>5.11E-2</v>
      </c>
      <c r="AE191" s="8"/>
      <c r="AF191" s="7">
        <v>145.16</v>
      </c>
      <c r="AG191" s="8"/>
      <c r="AH191" s="7">
        <v>141.66</v>
      </c>
      <c r="AI191" s="8"/>
      <c r="AJ191" s="7">
        <f t="shared" si="6"/>
        <v>3.5</v>
      </c>
      <c r="AK191" s="8"/>
      <c r="AL191" s="9">
        <f t="shared" si="10"/>
        <v>1.02471</v>
      </c>
      <c r="AM191" s="8"/>
      <c r="AN191" s="7">
        <v>283.08</v>
      </c>
      <c r="AO191" s="8"/>
      <c r="AP191" s="7">
        <v>141.66999999999999</v>
      </c>
      <c r="AQ191" s="8"/>
      <c r="AR191" s="7">
        <f t="shared" si="11"/>
        <v>141.41</v>
      </c>
      <c r="AS191" s="8"/>
      <c r="AT191" s="9">
        <f t="shared" si="12"/>
        <v>1.9981599999999999</v>
      </c>
      <c r="AU191" s="8"/>
      <c r="AV191" s="7">
        <v>145.16</v>
      </c>
      <c r="AW191" s="8"/>
      <c r="AX191" s="7">
        <v>141.66999999999999</v>
      </c>
      <c r="AY191" s="8"/>
      <c r="AZ191" s="7">
        <f t="shared" si="18"/>
        <v>3.49</v>
      </c>
      <c r="BA191" s="8"/>
      <c r="BB191" s="9">
        <f>ROUND(IF(AX191=0, IF(AV191=0, 0, 1), AV191/AX191),5)</f>
        <v>1.0246299999999999</v>
      </c>
      <c r="BC191" s="8"/>
      <c r="BD191" s="7">
        <v>145.16</v>
      </c>
      <c r="BE191" s="8"/>
      <c r="BF191" s="7">
        <v>141.66</v>
      </c>
      <c r="BG191" s="8"/>
      <c r="BH191" s="7">
        <f t="shared" si="19"/>
        <v>3.5</v>
      </c>
      <c r="BI191" s="8"/>
      <c r="BJ191" s="9">
        <f t="shared" si="20"/>
        <v>1.02471</v>
      </c>
      <c r="BK191" s="8"/>
      <c r="BL191" s="7">
        <v>148.66</v>
      </c>
      <c r="BM191" s="8"/>
      <c r="BN191" s="7">
        <v>141.66</v>
      </c>
      <c r="BO191" s="8"/>
      <c r="BP191" s="7">
        <f t="shared" si="21"/>
        <v>7</v>
      </c>
      <c r="BQ191" s="8"/>
      <c r="BR191" s="9">
        <f t="shared" si="22"/>
        <v>1.04941</v>
      </c>
      <c r="BS191" s="8"/>
      <c r="BT191" s="7">
        <v>148.66</v>
      </c>
      <c r="BU191" s="8"/>
      <c r="BV191" s="7">
        <v>141.66999999999999</v>
      </c>
      <c r="BW191" s="8"/>
      <c r="BX191" s="7">
        <f t="shared" si="23"/>
        <v>6.99</v>
      </c>
      <c r="BY191" s="8"/>
      <c r="BZ191" s="9">
        <f t="shared" si="24"/>
        <v>1.0493399999999999</v>
      </c>
      <c r="CA191" s="8"/>
      <c r="CB191" s="7"/>
      <c r="CC191" s="8"/>
      <c r="CD191" s="7">
        <v>36.56</v>
      </c>
      <c r="CE191" s="8"/>
      <c r="CF191" s="7">
        <f t="shared" si="13"/>
        <v>-36.56</v>
      </c>
      <c r="CG191" s="8"/>
      <c r="CH191" s="9"/>
      <c r="CI191" s="8"/>
      <c r="CJ191" s="7">
        <f t="shared" si="7"/>
        <v>1313.44</v>
      </c>
      <c r="CK191" s="8"/>
      <c r="CL191" s="7">
        <v>1700</v>
      </c>
      <c r="CM191" s="8"/>
      <c r="CN191" s="7">
        <f t="shared" si="8"/>
        <v>-386.56</v>
      </c>
      <c r="CO191" s="8"/>
      <c r="CP191" s="9">
        <f t="shared" si="9"/>
        <v>0.77261000000000002</v>
      </c>
      <c r="CQ191" s="76">
        <v>1800</v>
      </c>
    </row>
    <row r="192" spans="1:95" x14ac:dyDescent="0.3">
      <c r="A192" s="2"/>
      <c r="B192" s="2"/>
      <c r="C192" s="2"/>
      <c r="D192" s="2"/>
      <c r="E192" s="2"/>
      <c r="F192" s="2" t="s">
        <v>220</v>
      </c>
      <c r="G192" s="2"/>
      <c r="H192" s="7"/>
      <c r="I192" s="8"/>
      <c r="J192" s="7"/>
      <c r="K192" s="8"/>
      <c r="L192" s="7"/>
      <c r="M192" s="8"/>
      <c r="N192" s="9"/>
      <c r="O192" s="8"/>
      <c r="P192" s="7"/>
      <c r="Q192" s="8"/>
      <c r="R192" s="7"/>
      <c r="S192" s="8"/>
      <c r="T192" s="7"/>
      <c r="U192" s="8"/>
      <c r="V192" s="9"/>
      <c r="W192" s="8"/>
      <c r="X192" s="7"/>
      <c r="Y192" s="8"/>
      <c r="Z192" s="7"/>
      <c r="AA192" s="8"/>
      <c r="AB192" s="7"/>
      <c r="AC192" s="8"/>
      <c r="AD192" s="9"/>
      <c r="AE192" s="8"/>
      <c r="AF192" s="7"/>
      <c r="AG192" s="8"/>
      <c r="AH192" s="7"/>
      <c r="AI192" s="8"/>
      <c r="AJ192" s="7"/>
      <c r="AK192" s="8"/>
      <c r="AL192" s="9"/>
      <c r="AM192" s="8"/>
      <c r="AN192" s="7"/>
      <c r="AO192" s="8"/>
      <c r="AP192" s="7"/>
      <c r="AQ192" s="8"/>
      <c r="AR192" s="7"/>
      <c r="AS192" s="8"/>
      <c r="AT192" s="9"/>
      <c r="AU192" s="8"/>
      <c r="AV192" s="7"/>
      <c r="AW192" s="8"/>
      <c r="AX192" s="7"/>
      <c r="AY192" s="8"/>
      <c r="AZ192" s="7"/>
      <c r="BA192" s="8"/>
      <c r="BB192" s="9"/>
      <c r="BC192" s="8"/>
      <c r="BD192" s="7"/>
      <c r="BE192" s="8"/>
      <c r="BF192" s="7"/>
      <c r="BG192" s="8"/>
      <c r="BH192" s="7"/>
      <c r="BI192" s="8"/>
      <c r="BJ192" s="9"/>
      <c r="BK192" s="8"/>
      <c r="BL192" s="7"/>
      <c r="BM192" s="8"/>
      <c r="BN192" s="7"/>
      <c r="BO192" s="8"/>
      <c r="BP192" s="7"/>
      <c r="BQ192" s="8"/>
      <c r="BR192" s="9"/>
      <c r="BS192" s="8"/>
      <c r="BT192" s="7"/>
      <c r="BU192" s="8"/>
      <c r="BV192" s="7"/>
      <c r="BW192" s="8"/>
      <c r="BX192" s="7"/>
      <c r="BY192" s="8"/>
      <c r="BZ192" s="9"/>
      <c r="CA192" s="8"/>
      <c r="CB192" s="7"/>
      <c r="CC192" s="8"/>
      <c r="CD192" s="7"/>
      <c r="CE192" s="8"/>
      <c r="CF192" s="7"/>
      <c r="CG192" s="8"/>
      <c r="CH192" s="9"/>
      <c r="CI192" s="8"/>
      <c r="CJ192" s="7"/>
      <c r="CK192" s="8"/>
      <c r="CL192" s="7"/>
      <c r="CM192" s="8"/>
      <c r="CN192" s="7"/>
      <c r="CO192" s="8"/>
      <c r="CP192" s="9"/>
      <c r="CQ192" s="76"/>
    </row>
    <row r="193" spans="1:98" hidden="1" x14ac:dyDescent="0.3">
      <c r="A193" s="2"/>
      <c r="B193" s="2"/>
      <c r="C193" s="2"/>
      <c r="D193" s="2"/>
      <c r="E193" s="2"/>
      <c r="F193" s="2" t="s">
        <v>221</v>
      </c>
      <c r="G193" s="2"/>
      <c r="H193" s="7"/>
      <c r="I193" s="8"/>
      <c r="J193" s="7"/>
      <c r="K193" s="8"/>
      <c r="L193" s="7"/>
      <c r="M193" s="8"/>
      <c r="N193" s="9"/>
      <c r="O193" s="8"/>
      <c r="P193" s="7"/>
      <c r="Q193" s="8"/>
      <c r="R193" s="7"/>
      <c r="S193" s="8"/>
      <c r="T193" s="7"/>
      <c r="U193" s="8"/>
      <c r="V193" s="9"/>
      <c r="W193" s="8"/>
      <c r="X193" s="7"/>
      <c r="Y193" s="8"/>
      <c r="Z193" s="7"/>
      <c r="AA193" s="8"/>
      <c r="AB193" s="7"/>
      <c r="AC193" s="8"/>
      <c r="AD193" s="9"/>
      <c r="AE193" s="8"/>
      <c r="AF193" s="7"/>
      <c r="AG193" s="8"/>
      <c r="AH193" s="7"/>
      <c r="AI193" s="8"/>
      <c r="AJ193" s="7"/>
      <c r="AK193" s="8"/>
      <c r="AL193" s="9"/>
      <c r="AM193" s="8"/>
      <c r="AN193" s="7"/>
      <c r="AO193" s="8"/>
      <c r="AP193" s="7"/>
      <c r="AQ193" s="8"/>
      <c r="AR193" s="7"/>
      <c r="AS193" s="8"/>
      <c r="AT193" s="9"/>
      <c r="AU193" s="8"/>
      <c r="AV193" s="7"/>
      <c r="AW193" s="8"/>
      <c r="AX193" s="7"/>
      <c r="AY193" s="8"/>
      <c r="AZ193" s="7"/>
      <c r="BA193" s="8"/>
      <c r="BB193" s="9"/>
      <c r="BC193" s="8"/>
      <c r="BD193" s="7"/>
      <c r="BE193" s="8"/>
      <c r="BF193" s="7"/>
      <c r="BG193" s="8"/>
      <c r="BH193" s="7"/>
      <c r="BI193" s="8"/>
      <c r="BJ193" s="9"/>
      <c r="BK193" s="8"/>
      <c r="BL193" s="7"/>
      <c r="BM193" s="8"/>
      <c r="BN193" s="7"/>
      <c r="BO193" s="8"/>
      <c r="BP193" s="7"/>
      <c r="BQ193" s="8"/>
      <c r="BR193" s="9"/>
      <c r="BS193" s="8"/>
      <c r="BT193" s="7"/>
      <c r="BU193" s="8"/>
      <c r="BV193" s="7"/>
      <c r="BW193" s="8"/>
      <c r="BX193" s="7"/>
      <c r="BY193" s="8"/>
      <c r="BZ193" s="9"/>
      <c r="CA193" s="8"/>
      <c r="CB193" s="7"/>
      <c r="CC193" s="8"/>
      <c r="CD193" s="7"/>
      <c r="CE193" s="8"/>
      <c r="CF193" s="7"/>
      <c r="CG193" s="8"/>
      <c r="CH193" s="9"/>
      <c r="CI193" s="8"/>
      <c r="CJ193" s="7"/>
      <c r="CK193" s="8"/>
      <c r="CL193" s="7"/>
      <c r="CM193" s="8"/>
      <c r="CN193" s="7"/>
      <c r="CO193" s="8"/>
      <c r="CP193" s="9"/>
      <c r="CQ193" s="76"/>
    </row>
    <row r="194" spans="1:98" hidden="1" x14ac:dyDescent="0.3">
      <c r="A194" s="2"/>
      <c r="B194" s="2"/>
      <c r="C194" s="2"/>
      <c r="D194" s="2"/>
      <c r="E194" s="2"/>
      <c r="F194" s="2" t="s">
        <v>222</v>
      </c>
      <c r="G194" s="2"/>
      <c r="H194" s="7"/>
      <c r="I194" s="8"/>
      <c r="J194" s="7"/>
      <c r="K194" s="8"/>
      <c r="L194" s="7"/>
      <c r="M194" s="8"/>
      <c r="N194" s="9"/>
      <c r="O194" s="8"/>
      <c r="P194" s="7"/>
      <c r="Q194" s="8"/>
      <c r="R194" s="7"/>
      <c r="S194" s="8"/>
      <c r="T194" s="7"/>
      <c r="U194" s="8"/>
      <c r="V194" s="9"/>
      <c r="W194" s="8"/>
      <c r="X194" s="7"/>
      <c r="Y194" s="8"/>
      <c r="Z194" s="7"/>
      <c r="AA194" s="8"/>
      <c r="AB194" s="7"/>
      <c r="AC194" s="8"/>
      <c r="AD194" s="9"/>
      <c r="AE194" s="8"/>
      <c r="AF194" s="7"/>
      <c r="AG194" s="8"/>
      <c r="AH194" s="7"/>
      <c r="AI194" s="8"/>
      <c r="AJ194" s="7"/>
      <c r="AK194" s="8"/>
      <c r="AL194" s="9"/>
      <c r="AM194" s="8"/>
      <c r="AN194" s="7"/>
      <c r="AO194" s="8"/>
      <c r="AP194" s="7"/>
      <c r="AQ194" s="8"/>
      <c r="AR194" s="7"/>
      <c r="AS194" s="8"/>
      <c r="AT194" s="9"/>
      <c r="AU194" s="8"/>
      <c r="AV194" s="7"/>
      <c r="AW194" s="8"/>
      <c r="AX194" s="7"/>
      <c r="AY194" s="8"/>
      <c r="AZ194" s="7"/>
      <c r="BA194" s="8"/>
      <c r="BB194" s="9"/>
      <c r="BC194" s="8"/>
      <c r="BD194" s="7"/>
      <c r="BE194" s="8"/>
      <c r="BF194" s="7"/>
      <c r="BG194" s="8"/>
      <c r="BH194" s="7"/>
      <c r="BI194" s="8"/>
      <c r="BJ194" s="9"/>
      <c r="BK194" s="8"/>
      <c r="BL194" s="7"/>
      <c r="BM194" s="8"/>
      <c r="BN194" s="7"/>
      <c r="BO194" s="8"/>
      <c r="BP194" s="7"/>
      <c r="BQ194" s="8"/>
      <c r="BR194" s="9"/>
      <c r="BS194" s="8"/>
      <c r="BT194" s="7"/>
      <c r="BU194" s="8"/>
      <c r="BV194" s="7"/>
      <c r="BW194" s="8"/>
      <c r="BX194" s="7"/>
      <c r="BY194" s="8"/>
      <c r="BZ194" s="9"/>
      <c r="CA194" s="8"/>
      <c r="CB194" s="7"/>
      <c r="CC194" s="8"/>
      <c r="CD194" s="7"/>
      <c r="CE194" s="8"/>
      <c r="CF194" s="7"/>
      <c r="CG194" s="8"/>
      <c r="CH194" s="9"/>
      <c r="CI194" s="8"/>
      <c r="CJ194" s="7"/>
      <c r="CK194" s="8"/>
      <c r="CL194" s="7"/>
      <c r="CM194" s="8"/>
      <c r="CN194" s="7"/>
      <c r="CO194" s="8"/>
      <c r="CP194" s="9"/>
      <c r="CQ194" s="76"/>
    </row>
    <row r="195" spans="1:98" hidden="1" x14ac:dyDescent="0.3">
      <c r="A195" s="2"/>
      <c r="B195" s="2"/>
      <c r="C195" s="2"/>
      <c r="D195" s="2"/>
      <c r="E195" s="2"/>
      <c r="F195" s="2" t="s">
        <v>223</v>
      </c>
      <c r="G195" s="2"/>
      <c r="H195" s="7"/>
      <c r="I195" s="8"/>
      <c r="J195" s="7"/>
      <c r="K195" s="8"/>
      <c r="L195" s="7"/>
      <c r="M195" s="8"/>
      <c r="N195" s="9"/>
      <c r="O195" s="8"/>
      <c r="P195" s="7"/>
      <c r="Q195" s="8"/>
      <c r="R195" s="7"/>
      <c r="S195" s="8"/>
      <c r="T195" s="7"/>
      <c r="U195" s="8"/>
      <c r="V195" s="9"/>
      <c r="W195" s="8"/>
      <c r="X195" s="7"/>
      <c r="Y195" s="8"/>
      <c r="Z195" s="7"/>
      <c r="AA195" s="8"/>
      <c r="AB195" s="7"/>
      <c r="AC195" s="8"/>
      <c r="AD195" s="9"/>
      <c r="AE195" s="8"/>
      <c r="AF195" s="7"/>
      <c r="AG195" s="8"/>
      <c r="AH195" s="7"/>
      <c r="AI195" s="8"/>
      <c r="AJ195" s="7"/>
      <c r="AK195" s="8"/>
      <c r="AL195" s="9"/>
      <c r="AM195" s="8"/>
      <c r="AN195" s="7"/>
      <c r="AO195" s="8"/>
      <c r="AP195" s="7"/>
      <c r="AQ195" s="8"/>
      <c r="AR195" s="7"/>
      <c r="AS195" s="8"/>
      <c r="AT195" s="9"/>
      <c r="AU195" s="8"/>
      <c r="AV195" s="7"/>
      <c r="AW195" s="8"/>
      <c r="AX195" s="7"/>
      <c r="AY195" s="8"/>
      <c r="AZ195" s="7"/>
      <c r="BA195" s="8"/>
      <c r="BB195" s="9"/>
      <c r="BC195" s="8"/>
      <c r="BD195" s="7"/>
      <c r="BE195" s="8"/>
      <c r="BF195" s="7"/>
      <c r="BG195" s="8"/>
      <c r="BH195" s="7"/>
      <c r="BI195" s="8"/>
      <c r="BJ195" s="9"/>
      <c r="BK195" s="8"/>
      <c r="BL195" s="7"/>
      <c r="BM195" s="8"/>
      <c r="BN195" s="7"/>
      <c r="BO195" s="8"/>
      <c r="BP195" s="7"/>
      <c r="BQ195" s="8"/>
      <c r="BR195" s="9"/>
      <c r="BS195" s="8"/>
      <c r="BT195" s="7"/>
      <c r="BU195" s="8"/>
      <c r="BV195" s="7"/>
      <c r="BW195" s="8"/>
      <c r="BX195" s="7"/>
      <c r="BY195" s="8"/>
      <c r="BZ195" s="9"/>
      <c r="CA195" s="8"/>
      <c r="CB195" s="7"/>
      <c r="CC195" s="8"/>
      <c r="CD195" s="7"/>
      <c r="CE195" s="8"/>
      <c r="CF195" s="7"/>
      <c r="CG195" s="8"/>
      <c r="CH195" s="9"/>
      <c r="CI195" s="8"/>
      <c r="CJ195" s="7"/>
      <c r="CK195" s="8"/>
      <c r="CL195" s="7"/>
      <c r="CM195" s="8"/>
      <c r="CN195" s="7"/>
      <c r="CO195" s="8"/>
      <c r="CP195" s="9"/>
      <c r="CQ195" s="76"/>
    </row>
    <row r="196" spans="1:98" hidden="1" x14ac:dyDescent="0.3">
      <c r="A196" s="2"/>
      <c r="B196" s="2"/>
      <c r="C196" s="2"/>
      <c r="D196" s="2"/>
      <c r="E196" s="2"/>
      <c r="F196" s="2" t="s">
        <v>224</v>
      </c>
      <c r="G196" s="2"/>
      <c r="H196" s="7"/>
      <c r="I196" s="8"/>
      <c r="J196" s="7"/>
      <c r="K196" s="8"/>
      <c r="L196" s="7"/>
      <c r="M196" s="8"/>
      <c r="N196" s="9"/>
      <c r="O196" s="8"/>
      <c r="P196" s="7"/>
      <c r="Q196" s="8"/>
      <c r="R196" s="7"/>
      <c r="S196" s="8"/>
      <c r="T196" s="7"/>
      <c r="U196" s="8"/>
      <c r="V196" s="9"/>
      <c r="W196" s="8"/>
      <c r="X196" s="7"/>
      <c r="Y196" s="8"/>
      <c r="Z196" s="7"/>
      <c r="AA196" s="8"/>
      <c r="AB196" s="7"/>
      <c r="AC196" s="8"/>
      <c r="AD196" s="9"/>
      <c r="AE196" s="8"/>
      <c r="AF196" s="7"/>
      <c r="AG196" s="8"/>
      <c r="AH196" s="7"/>
      <c r="AI196" s="8"/>
      <c r="AJ196" s="7"/>
      <c r="AK196" s="8"/>
      <c r="AL196" s="9"/>
      <c r="AM196" s="8"/>
      <c r="AN196" s="7"/>
      <c r="AO196" s="8"/>
      <c r="AP196" s="7"/>
      <c r="AQ196" s="8"/>
      <c r="AR196" s="7"/>
      <c r="AS196" s="8"/>
      <c r="AT196" s="9"/>
      <c r="AU196" s="8"/>
      <c r="AV196" s="7"/>
      <c r="AW196" s="8"/>
      <c r="AX196" s="7"/>
      <c r="AY196" s="8"/>
      <c r="AZ196" s="7"/>
      <c r="BA196" s="8"/>
      <c r="BB196" s="9"/>
      <c r="BC196" s="8"/>
      <c r="BD196" s="7"/>
      <c r="BE196" s="8"/>
      <c r="BF196" s="7"/>
      <c r="BG196" s="8"/>
      <c r="BH196" s="7"/>
      <c r="BI196" s="8"/>
      <c r="BJ196" s="9"/>
      <c r="BK196" s="8"/>
      <c r="BL196" s="7"/>
      <c r="BM196" s="8"/>
      <c r="BN196" s="7"/>
      <c r="BO196" s="8"/>
      <c r="BP196" s="7"/>
      <c r="BQ196" s="8"/>
      <c r="BR196" s="9"/>
      <c r="BS196" s="8"/>
      <c r="BT196" s="7"/>
      <c r="BU196" s="8"/>
      <c r="BV196" s="7"/>
      <c r="BW196" s="8"/>
      <c r="BX196" s="7"/>
      <c r="BY196" s="8"/>
      <c r="BZ196" s="9"/>
      <c r="CA196" s="8"/>
      <c r="CB196" s="7"/>
      <c r="CC196" s="8"/>
      <c r="CD196" s="7"/>
      <c r="CE196" s="8"/>
      <c r="CF196" s="7"/>
      <c r="CG196" s="8"/>
      <c r="CH196" s="9"/>
      <c r="CI196" s="8"/>
      <c r="CJ196" s="7"/>
      <c r="CK196" s="8"/>
      <c r="CL196" s="7"/>
      <c r="CM196" s="8"/>
      <c r="CN196" s="7"/>
      <c r="CO196" s="8"/>
      <c r="CP196" s="9"/>
      <c r="CQ196" s="76"/>
    </row>
    <row r="197" spans="1:98" hidden="1" x14ac:dyDescent="0.3">
      <c r="A197" s="2"/>
      <c r="B197" s="2"/>
      <c r="C197" s="2"/>
      <c r="D197" s="2"/>
      <c r="E197" s="2"/>
      <c r="F197" s="2" t="s">
        <v>225</v>
      </c>
      <c r="G197" s="2"/>
      <c r="H197" s="7"/>
      <c r="I197" s="8"/>
      <c r="J197" s="7"/>
      <c r="K197" s="8"/>
      <c r="L197" s="7"/>
      <c r="M197" s="8"/>
      <c r="N197" s="9"/>
      <c r="O197" s="8"/>
      <c r="P197" s="7"/>
      <c r="Q197" s="8"/>
      <c r="R197" s="7"/>
      <c r="S197" s="8"/>
      <c r="T197" s="7"/>
      <c r="U197" s="8"/>
      <c r="V197" s="9"/>
      <c r="W197" s="8"/>
      <c r="X197" s="7"/>
      <c r="Y197" s="8"/>
      <c r="Z197" s="7"/>
      <c r="AA197" s="8"/>
      <c r="AB197" s="7"/>
      <c r="AC197" s="8"/>
      <c r="AD197" s="9"/>
      <c r="AE197" s="8"/>
      <c r="AF197" s="7"/>
      <c r="AG197" s="8"/>
      <c r="AH197" s="7"/>
      <c r="AI197" s="8"/>
      <c r="AJ197" s="7"/>
      <c r="AK197" s="8"/>
      <c r="AL197" s="9"/>
      <c r="AM197" s="8"/>
      <c r="AN197" s="7"/>
      <c r="AO197" s="8"/>
      <c r="AP197" s="7"/>
      <c r="AQ197" s="8"/>
      <c r="AR197" s="7"/>
      <c r="AS197" s="8"/>
      <c r="AT197" s="9"/>
      <c r="AU197" s="8"/>
      <c r="AV197" s="7"/>
      <c r="AW197" s="8"/>
      <c r="AX197" s="7"/>
      <c r="AY197" s="8"/>
      <c r="AZ197" s="7"/>
      <c r="BA197" s="8"/>
      <c r="BB197" s="9"/>
      <c r="BC197" s="8"/>
      <c r="BD197" s="7"/>
      <c r="BE197" s="8"/>
      <c r="BF197" s="7"/>
      <c r="BG197" s="8"/>
      <c r="BH197" s="7"/>
      <c r="BI197" s="8"/>
      <c r="BJ197" s="9"/>
      <c r="BK197" s="8"/>
      <c r="BL197" s="7"/>
      <c r="BM197" s="8"/>
      <c r="BN197" s="7"/>
      <c r="BO197" s="8"/>
      <c r="BP197" s="7"/>
      <c r="BQ197" s="8"/>
      <c r="BR197" s="9"/>
      <c r="BS197" s="8"/>
      <c r="BT197" s="7"/>
      <c r="BU197" s="8"/>
      <c r="BV197" s="7"/>
      <c r="BW197" s="8"/>
      <c r="BX197" s="7"/>
      <c r="BY197" s="8"/>
      <c r="BZ197" s="9"/>
      <c r="CA197" s="8"/>
      <c r="CB197" s="7"/>
      <c r="CC197" s="8"/>
      <c r="CD197" s="7"/>
      <c r="CE197" s="8"/>
      <c r="CF197" s="7"/>
      <c r="CG197" s="8"/>
      <c r="CH197" s="9"/>
      <c r="CI197" s="8"/>
      <c r="CJ197" s="7"/>
      <c r="CK197" s="8"/>
      <c r="CL197" s="7"/>
      <c r="CM197" s="8"/>
      <c r="CN197" s="7"/>
      <c r="CO197" s="8"/>
      <c r="CP197" s="9"/>
      <c r="CQ197" s="76"/>
    </row>
    <row r="198" spans="1:98" ht="15" thickBot="1" x14ac:dyDescent="0.35">
      <c r="A198" s="2"/>
      <c r="B198" s="2"/>
      <c r="C198" s="2"/>
      <c r="D198" s="2"/>
      <c r="E198" s="2"/>
      <c r="F198" s="2" t="s">
        <v>226</v>
      </c>
      <c r="G198" s="2"/>
      <c r="H198" s="10"/>
      <c r="I198" s="8"/>
      <c r="J198" s="10"/>
      <c r="K198" s="8"/>
      <c r="L198" s="10"/>
      <c r="M198" s="8"/>
      <c r="N198" s="11"/>
      <c r="O198" s="8"/>
      <c r="P198" s="10"/>
      <c r="Q198" s="8"/>
      <c r="R198" s="10"/>
      <c r="S198" s="8"/>
      <c r="T198" s="10"/>
      <c r="U198" s="8"/>
      <c r="V198" s="11"/>
      <c r="W198" s="8"/>
      <c r="X198" s="10"/>
      <c r="Y198" s="8"/>
      <c r="Z198" s="10"/>
      <c r="AA198" s="8"/>
      <c r="AB198" s="10"/>
      <c r="AC198" s="8"/>
      <c r="AD198" s="11"/>
      <c r="AE198" s="8"/>
      <c r="AF198" s="10"/>
      <c r="AG198" s="8"/>
      <c r="AH198" s="10"/>
      <c r="AI198" s="8"/>
      <c r="AJ198" s="10"/>
      <c r="AK198" s="8"/>
      <c r="AL198" s="11"/>
      <c r="AM198" s="8"/>
      <c r="AN198" s="10"/>
      <c r="AO198" s="8"/>
      <c r="AP198" s="10"/>
      <c r="AQ198" s="8"/>
      <c r="AR198" s="10"/>
      <c r="AS198" s="8"/>
      <c r="AT198" s="11"/>
      <c r="AU198" s="8"/>
      <c r="AV198" s="10"/>
      <c r="AW198" s="8"/>
      <c r="AX198" s="10"/>
      <c r="AY198" s="8"/>
      <c r="AZ198" s="10"/>
      <c r="BA198" s="8"/>
      <c r="BB198" s="11"/>
      <c r="BC198" s="8"/>
      <c r="BD198" s="10"/>
      <c r="BE198" s="8"/>
      <c r="BF198" s="10"/>
      <c r="BG198" s="8"/>
      <c r="BH198" s="10"/>
      <c r="BI198" s="8"/>
      <c r="BJ198" s="11"/>
      <c r="BK198" s="8"/>
      <c r="BL198" s="10"/>
      <c r="BM198" s="8"/>
      <c r="BN198" s="10"/>
      <c r="BO198" s="8"/>
      <c r="BP198" s="10"/>
      <c r="BQ198" s="8"/>
      <c r="BR198" s="11"/>
      <c r="BS198" s="8"/>
      <c r="BT198" s="10"/>
      <c r="BU198" s="8"/>
      <c r="BV198" s="10"/>
      <c r="BW198" s="8"/>
      <c r="BX198" s="10"/>
      <c r="BY198" s="8"/>
      <c r="BZ198" s="11"/>
      <c r="CA198" s="8"/>
      <c r="CB198" s="10"/>
      <c r="CC198" s="8"/>
      <c r="CD198" s="10"/>
      <c r="CE198" s="8"/>
      <c r="CF198" s="10"/>
      <c r="CG198" s="8"/>
      <c r="CH198" s="11"/>
      <c r="CI198" s="8"/>
      <c r="CJ198" s="10"/>
      <c r="CK198" s="8"/>
      <c r="CL198" s="10"/>
      <c r="CM198" s="8"/>
      <c r="CN198" s="10"/>
      <c r="CO198" s="8"/>
      <c r="CP198" s="11"/>
      <c r="CQ198" s="10"/>
    </row>
    <row r="199" spans="1:98" x14ac:dyDescent="0.3">
      <c r="A199" s="2"/>
      <c r="B199" s="2"/>
      <c r="C199" s="2"/>
      <c r="D199" s="2"/>
      <c r="E199" s="2" t="s">
        <v>227</v>
      </c>
      <c r="F199" s="2"/>
      <c r="G199" s="2"/>
      <c r="H199" s="7">
        <f>ROUND(SUM(H175:H198),5)</f>
        <v>1712.8</v>
      </c>
      <c r="I199" s="8"/>
      <c r="J199" s="7">
        <f>ROUND(SUM(J175:J198),5)</f>
        <v>1902.82</v>
      </c>
      <c r="K199" s="8"/>
      <c r="L199" s="7">
        <f>ROUND((H199-J199),5)</f>
        <v>-190.02</v>
      </c>
      <c r="M199" s="8"/>
      <c r="N199" s="9">
        <f>ROUND(IF(J199=0, IF(H199=0, 0, 1), H199/J199),5)</f>
        <v>0.90014000000000005</v>
      </c>
      <c r="O199" s="8"/>
      <c r="P199" s="7">
        <f>ROUND(SUM(P175:P198),5)</f>
        <v>1953.88</v>
      </c>
      <c r="Q199" s="8"/>
      <c r="R199" s="7">
        <f>ROUND(SUM(R175:R198),5)</f>
        <v>1952.84</v>
      </c>
      <c r="S199" s="8"/>
      <c r="T199" s="7">
        <f>ROUND((P199-R199),5)</f>
        <v>1.04</v>
      </c>
      <c r="U199" s="8"/>
      <c r="V199" s="9">
        <f>ROUND(IF(R199=0, IF(P199=0, 0, 1), P199/R199),5)</f>
        <v>1.0005299999999999</v>
      </c>
      <c r="W199" s="8"/>
      <c r="X199" s="7">
        <f>ROUND(SUM(X175:X198),5)</f>
        <v>883.37</v>
      </c>
      <c r="Y199" s="8"/>
      <c r="Z199" s="7">
        <f>ROUND(SUM(Z175:Z198),5)</f>
        <v>1802.84</v>
      </c>
      <c r="AA199" s="8"/>
      <c r="AB199" s="7">
        <f>ROUND((X199-Z199),5)</f>
        <v>-919.47</v>
      </c>
      <c r="AC199" s="8"/>
      <c r="AD199" s="9">
        <f>ROUND(IF(Z199=0, IF(X199=0, 0, 1), X199/Z199),5)</f>
        <v>0.48998999999999998</v>
      </c>
      <c r="AE199" s="8"/>
      <c r="AF199" s="7">
        <f>ROUND(SUM(AF175:AF198),5)</f>
        <v>3865.7</v>
      </c>
      <c r="AG199" s="8"/>
      <c r="AH199" s="7">
        <f>ROUND(SUM(AH175:AH198),5)</f>
        <v>2152.83</v>
      </c>
      <c r="AI199" s="8"/>
      <c r="AJ199" s="7">
        <f>ROUND((AF199-AH199),5)</f>
        <v>1712.87</v>
      </c>
      <c r="AK199" s="8"/>
      <c r="AL199" s="9">
        <f>ROUND(IF(AH199=0, IF(AF199=0, 0, 1), AF199/AH199),5)</f>
        <v>1.7956399999999999</v>
      </c>
      <c r="AM199" s="8"/>
      <c r="AN199" s="7">
        <f>ROUND(SUM(AN175:AN198),5)</f>
        <v>2189.25</v>
      </c>
      <c r="AO199" s="8"/>
      <c r="AP199" s="7">
        <f>ROUND(SUM(AP175:AP198),5)</f>
        <v>2070.83</v>
      </c>
      <c r="AQ199" s="8"/>
      <c r="AR199" s="7">
        <f>ROUND((AN199-AP199),5)</f>
        <v>118.42</v>
      </c>
      <c r="AS199" s="8"/>
      <c r="AT199" s="9">
        <f>ROUND(IF(AP199=0, IF(AN199=0, 0, 1), AN199/AP199),5)</f>
        <v>1.05718</v>
      </c>
      <c r="AU199" s="8"/>
      <c r="AV199" s="7">
        <f>ROUND(SUM(AV175:AV198),5)</f>
        <v>2101.52</v>
      </c>
      <c r="AW199" s="8"/>
      <c r="AX199" s="7">
        <f>ROUND(SUM(AX175:AX198),5)</f>
        <v>2097.85</v>
      </c>
      <c r="AY199" s="8"/>
      <c r="AZ199" s="7">
        <f>ROUND((AV199-AX199),5)</f>
        <v>3.67</v>
      </c>
      <c r="BA199" s="8"/>
      <c r="BB199" s="9">
        <f>ROUND(IF(AX199=0, IF(AV199=0, 0, 1), AV199/AX199),5)</f>
        <v>1.0017499999999999</v>
      </c>
      <c r="BC199" s="8"/>
      <c r="BD199" s="7">
        <f>ROUND(SUM(BD175:BD198),5)</f>
        <v>1485.54</v>
      </c>
      <c r="BE199" s="8"/>
      <c r="BF199" s="7">
        <f>ROUND(SUM(BF175:BF198),5)</f>
        <v>2447.8200000000002</v>
      </c>
      <c r="BG199" s="8"/>
      <c r="BH199" s="7">
        <f>ROUND((BD199-BF199),5)</f>
        <v>-962.28</v>
      </c>
      <c r="BI199" s="8"/>
      <c r="BJ199" s="9">
        <f>ROUND(IF(BF199=0, IF(BD199=0, 0, 1), BD199/BF199),5)</f>
        <v>0.60687999999999998</v>
      </c>
      <c r="BK199" s="8"/>
      <c r="BL199" s="7">
        <f>ROUND(SUM(BL175:BL198),5)</f>
        <v>2466.2199999999998</v>
      </c>
      <c r="BM199" s="8"/>
      <c r="BN199" s="7">
        <f>ROUND(SUM(BN175:BN198),5)</f>
        <v>2255.83</v>
      </c>
      <c r="BO199" s="8"/>
      <c r="BP199" s="7">
        <f>ROUND((BL199-BN199),5)</f>
        <v>210.39</v>
      </c>
      <c r="BQ199" s="8"/>
      <c r="BR199" s="9">
        <f>ROUND(IF(BN199=0, IF(BL199=0, 0, 1), BL199/BN199),5)</f>
        <v>1.09327</v>
      </c>
      <c r="BS199" s="8"/>
      <c r="BT199" s="7">
        <f>ROUND(SUM(BT175:BT198),5)</f>
        <v>2374.14</v>
      </c>
      <c r="BU199" s="8"/>
      <c r="BV199" s="7">
        <f>ROUND(SUM(BV175:BV198),5)</f>
        <v>1887.83</v>
      </c>
      <c r="BW199" s="8"/>
      <c r="BX199" s="7">
        <f>ROUND((BT199-BV199),5)</f>
        <v>486.31</v>
      </c>
      <c r="BY199" s="8"/>
      <c r="BZ199" s="9">
        <f>ROUND(IF(BV199=0, IF(BT199=0, 0, 1), BT199/BV199),5)</f>
        <v>1.2576000000000001</v>
      </c>
      <c r="CA199" s="8"/>
      <c r="CB199" s="7">
        <f>ROUND(SUM(CB175:CB198),5)</f>
        <v>240</v>
      </c>
      <c r="CC199" s="8"/>
      <c r="CD199" s="7">
        <f>ROUND(SUM(CD175:CD198),5)</f>
        <v>607.17999999999995</v>
      </c>
      <c r="CE199" s="8"/>
      <c r="CF199" s="7">
        <f>ROUND((CB199-CD199),5)</f>
        <v>-367.18</v>
      </c>
      <c r="CG199" s="8"/>
      <c r="CH199" s="9">
        <f>ROUND(IF(CD199=0, IF(CB199=0, 0, 1), CB199/CD199),5)</f>
        <v>0.39527000000000001</v>
      </c>
      <c r="CI199" s="8"/>
      <c r="CJ199" s="7">
        <f>ROUND(H199+P199+X199+AF199+AN199+AV199+BD199+BL199+BT199+CB199,5)</f>
        <v>19272.419999999998</v>
      </c>
      <c r="CK199" s="8"/>
      <c r="CL199" s="7">
        <f>SUM(CL179:CL198)</f>
        <v>24600</v>
      </c>
      <c r="CM199" s="8"/>
      <c r="CN199" s="7">
        <f>ROUND((CJ199-CL199),5)</f>
        <v>-5327.58</v>
      </c>
      <c r="CO199" s="8"/>
      <c r="CP199" s="9">
        <f>ROUND(IF(CL199=0, IF(CJ199=0, 0, 1), CJ199/CL199),5)</f>
        <v>0.78342999999999996</v>
      </c>
      <c r="CQ199" s="76">
        <f>SUM(CQ179:CQ191)</f>
        <v>23600</v>
      </c>
    </row>
    <row r="200" spans="1:98" ht="28.8" customHeight="1" x14ac:dyDescent="0.3">
      <c r="A200" s="87"/>
      <c r="B200" s="87"/>
      <c r="C200" s="87"/>
      <c r="D200" s="87"/>
      <c r="E200" s="87" t="s">
        <v>228</v>
      </c>
      <c r="F200" s="87"/>
      <c r="G200" s="87"/>
      <c r="H200" s="7"/>
      <c r="I200" s="8"/>
      <c r="J200" s="7"/>
      <c r="K200" s="8"/>
      <c r="L200" s="7"/>
      <c r="M200" s="8"/>
      <c r="N200" s="9"/>
      <c r="O200" s="8"/>
      <c r="P200" s="7"/>
      <c r="Q200" s="8"/>
      <c r="R200" s="7"/>
      <c r="S200" s="8"/>
      <c r="T200" s="7"/>
      <c r="U200" s="8"/>
      <c r="V200" s="9"/>
      <c r="W200" s="8"/>
      <c r="X200" s="7"/>
      <c r="Y200" s="8"/>
      <c r="Z200" s="7"/>
      <c r="AA200" s="8"/>
      <c r="AB200" s="7"/>
      <c r="AC200" s="8"/>
      <c r="AD200" s="9"/>
      <c r="AE200" s="8"/>
      <c r="AF200" s="7"/>
      <c r="AG200" s="8"/>
      <c r="AH200" s="7"/>
      <c r="AI200" s="8"/>
      <c r="AJ200" s="7"/>
      <c r="AK200" s="8"/>
      <c r="AL200" s="9"/>
      <c r="AM200" s="8"/>
      <c r="AN200" s="7"/>
      <c r="AO200" s="8"/>
      <c r="AP200" s="7"/>
      <c r="AQ200" s="8"/>
      <c r="AR200" s="7"/>
      <c r="AS200" s="8"/>
      <c r="AT200" s="9"/>
      <c r="AU200" s="8"/>
      <c r="AV200" s="7"/>
      <c r="AW200" s="8"/>
      <c r="AX200" s="7"/>
      <c r="AY200" s="8"/>
      <c r="AZ200" s="7"/>
      <c r="BA200" s="8"/>
      <c r="BB200" s="9"/>
      <c r="BC200" s="8"/>
      <c r="BD200" s="7"/>
      <c r="BE200" s="8"/>
      <c r="BF200" s="7"/>
      <c r="BG200" s="8"/>
      <c r="BH200" s="7"/>
      <c r="BI200" s="8"/>
      <c r="BJ200" s="9"/>
      <c r="BK200" s="8"/>
      <c r="BL200" s="7"/>
      <c r="BM200" s="8"/>
      <c r="BN200" s="7"/>
      <c r="BO200" s="8"/>
      <c r="BP200" s="7"/>
      <c r="BQ200" s="8"/>
      <c r="BR200" s="9"/>
      <c r="BS200" s="8"/>
      <c r="BT200" s="7"/>
      <c r="BU200" s="8"/>
      <c r="BV200" s="7"/>
      <c r="BW200" s="8"/>
      <c r="BX200" s="7"/>
      <c r="BY200" s="8"/>
      <c r="BZ200" s="9"/>
      <c r="CA200" s="8"/>
      <c r="CB200" s="7"/>
      <c r="CC200" s="8"/>
      <c r="CD200" s="7"/>
      <c r="CE200" s="8"/>
      <c r="CF200" s="7"/>
      <c r="CG200" s="8"/>
      <c r="CH200" s="9"/>
      <c r="CI200" s="8"/>
      <c r="CJ200" s="7"/>
      <c r="CK200" s="8"/>
      <c r="CL200" s="7"/>
      <c r="CM200" s="8"/>
      <c r="CN200" s="7"/>
      <c r="CO200" s="8"/>
      <c r="CP200" s="9"/>
      <c r="CQ200" s="76"/>
    </row>
    <row r="201" spans="1:98" x14ac:dyDescent="0.3">
      <c r="A201" s="2"/>
      <c r="B201" s="2"/>
      <c r="C201" s="2"/>
      <c r="D201" s="2"/>
      <c r="E201" s="2"/>
      <c r="F201" s="93" t="s">
        <v>229</v>
      </c>
      <c r="G201" s="93"/>
      <c r="H201" s="7">
        <v>19713.29</v>
      </c>
      <c r="I201" s="8"/>
      <c r="J201" s="7">
        <v>16400</v>
      </c>
      <c r="K201" s="8"/>
      <c r="L201" s="7">
        <f>ROUND((H201-J201),5)</f>
        <v>3313.29</v>
      </c>
      <c r="M201" s="8"/>
      <c r="N201" s="9">
        <f>ROUND(IF(J201=0, IF(H201=0, 0, 1), H201/J201),5)</f>
        <v>1.2020299999999999</v>
      </c>
      <c r="O201" s="8"/>
      <c r="P201" s="7">
        <v>18286.12</v>
      </c>
      <c r="Q201" s="8"/>
      <c r="R201" s="7">
        <v>16400</v>
      </c>
      <c r="S201" s="8"/>
      <c r="T201" s="7">
        <f>ROUND((P201-R201),5)</f>
        <v>1886.12</v>
      </c>
      <c r="U201" s="8"/>
      <c r="V201" s="9">
        <f>ROUND(IF(R201=0, IF(P201=0, 0, 1), P201/R201),5)</f>
        <v>1.1150100000000001</v>
      </c>
      <c r="W201" s="8"/>
      <c r="X201" s="7">
        <v>17809.919999999998</v>
      </c>
      <c r="Y201" s="8"/>
      <c r="Z201" s="7">
        <v>16400</v>
      </c>
      <c r="AA201" s="8"/>
      <c r="AB201" s="7">
        <f>ROUND((X201-Z201),5)</f>
        <v>1409.92</v>
      </c>
      <c r="AC201" s="8"/>
      <c r="AD201" s="9">
        <f>ROUND(IF(Z201=0, IF(X201=0, 0, 1), X201/Z201),5)</f>
        <v>1.0859700000000001</v>
      </c>
      <c r="AE201" s="8"/>
      <c r="AF201" s="7">
        <v>28072.05</v>
      </c>
      <c r="AG201" s="8"/>
      <c r="AH201" s="7">
        <v>33000</v>
      </c>
      <c r="AI201" s="8"/>
      <c r="AJ201" s="7">
        <f>ROUND((AF201-AH201),5)</f>
        <v>-4927.95</v>
      </c>
      <c r="AK201" s="8"/>
      <c r="AL201" s="9">
        <f>ROUND(IF(AH201=0, IF(AF201=0, 0, 1), AF201/AH201),5)</f>
        <v>0.85067000000000004</v>
      </c>
      <c r="AM201" s="8"/>
      <c r="AN201" s="7">
        <v>20076.77</v>
      </c>
      <c r="AO201" s="8"/>
      <c r="AP201" s="7">
        <v>16400</v>
      </c>
      <c r="AQ201" s="8"/>
      <c r="AR201" s="7">
        <f>ROUND((AN201-AP201),5)</f>
        <v>3676.77</v>
      </c>
      <c r="AS201" s="8"/>
      <c r="AT201" s="9">
        <f>ROUND(IF(AP201=0, IF(AN201=0, 0, 1), AN201/AP201),5)</f>
        <v>1.2241899999999999</v>
      </c>
      <c r="AU201" s="8"/>
      <c r="AV201" s="7">
        <v>15471.34</v>
      </c>
      <c r="AW201" s="8"/>
      <c r="AX201" s="7">
        <v>16400</v>
      </c>
      <c r="AY201" s="8"/>
      <c r="AZ201" s="7">
        <f>ROUND((AV201-AX201),5)</f>
        <v>-928.66</v>
      </c>
      <c r="BA201" s="8"/>
      <c r="BB201" s="9">
        <f>ROUND(IF(AX201=0, IF(AV201=0, 0, 1), AV201/AX201),5)</f>
        <v>0.94337000000000004</v>
      </c>
      <c r="BC201" s="8"/>
      <c r="BD201" s="7">
        <v>17984.400000000001</v>
      </c>
      <c r="BE201" s="8"/>
      <c r="BF201" s="7">
        <v>16400</v>
      </c>
      <c r="BG201" s="8"/>
      <c r="BH201" s="7">
        <f>ROUND((BD201-BF201),5)</f>
        <v>1584.4</v>
      </c>
      <c r="BI201" s="8"/>
      <c r="BJ201" s="9">
        <f>ROUND(IF(BF201=0, IF(BD201=0, 0, 1), BD201/BF201),5)</f>
        <v>1.0966100000000001</v>
      </c>
      <c r="BK201" s="8"/>
      <c r="BL201" s="7">
        <v>18759.05</v>
      </c>
      <c r="BM201" s="8"/>
      <c r="BN201" s="7">
        <v>16400</v>
      </c>
      <c r="BO201" s="8"/>
      <c r="BP201" s="7">
        <f>ROUND((BL201-BN201),5)</f>
        <v>2359.0500000000002</v>
      </c>
      <c r="BQ201" s="8"/>
      <c r="BR201" s="9">
        <f>ROUND(IF(BN201=0, IF(BL201=0, 0, 1), BL201/BN201),5)</f>
        <v>1.14384</v>
      </c>
      <c r="BS201" s="8"/>
      <c r="BT201" s="7">
        <v>16792.03</v>
      </c>
      <c r="BU201" s="8"/>
      <c r="BV201" s="7">
        <v>16400</v>
      </c>
      <c r="BW201" s="8"/>
      <c r="BX201" s="7">
        <f>ROUND((BT201-BV201),5)</f>
        <v>392.03</v>
      </c>
      <c r="BY201" s="8"/>
      <c r="BZ201" s="9">
        <f>ROUND(IF(BV201=0, IF(BT201=0, 0, 1), BT201/BV201),5)</f>
        <v>1.0239</v>
      </c>
      <c r="CA201" s="8"/>
      <c r="CB201" s="7">
        <v>9067.3799999999992</v>
      </c>
      <c r="CC201" s="8"/>
      <c r="CD201" s="7">
        <v>8516.1299999999992</v>
      </c>
      <c r="CE201" s="8"/>
      <c r="CF201" s="7">
        <f>ROUND((CB201-CD201),5)</f>
        <v>551.25</v>
      </c>
      <c r="CG201" s="8"/>
      <c r="CH201" s="9">
        <f>ROUND(IF(CD201=0, IF(CB201=0, 0, 1), CB201/CD201),5)</f>
        <v>1.06473</v>
      </c>
      <c r="CI201" s="8"/>
      <c r="CJ201" s="7">
        <f>ROUND(H201+P201+X201+AF201+AN201+AV201+BD201+BL201+BT201+CB201,5)</f>
        <v>182032.35</v>
      </c>
      <c r="CK201" s="8"/>
      <c r="CL201" s="7">
        <v>230000</v>
      </c>
      <c r="CM201" s="8"/>
      <c r="CN201" s="7">
        <f>ROUND((CJ201-CL201),5)</f>
        <v>-47967.65</v>
      </c>
      <c r="CO201" s="8"/>
      <c r="CP201" s="9">
        <f>ROUND(IF(CL201=0, IF(CJ201=0, 0, 1), CJ201/CL201),5)</f>
        <v>0.79144999999999999</v>
      </c>
      <c r="CQ201" s="76">
        <v>232850</v>
      </c>
      <c r="CS201" s="76"/>
      <c r="CT201" s="99"/>
    </row>
    <row r="202" spans="1:98" x14ac:dyDescent="0.3">
      <c r="A202" s="2"/>
      <c r="B202" s="2"/>
      <c r="C202" s="2"/>
      <c r="D202" s="2"/>
      <c r="E202" s="2"/>
      <c r="F202" s="93" t="s">
        <v>230</v>
      </c>
      <c r="G202" s="93"/>
      <c r="H202" s="7"/>
      <c r="I202" s="8"/>
      <c r="J202" s="7">
        <v>225</v>
      </c>
      <c r="K202" s="8"/>
      <c r="L202" s="7">
        <f>ROUND((H202-J202),5)</f>
        <v>-225</v>
      </c>
      <c r="M202" s="8"/>
      <c r="N202" s="9"/>
      <c r="O202" s="8"/>
      <c r="P202" s="7"/>
      <c r="Q202" s="8"/>
      <c r="R202" s="7">
        <v>225</v>
      </c>
      <c r="S202" s="8"/>
      <c r="T202" s="7">
        <f>ROUND((P202-R202),5)</f>
        <v>-225</v>
      </c>
      <c r="U202" s="8"/>
      <c r="V202" s="9"/>
      <c r="W202" s="8"/>
      <c r="X202" s="7"/>
      <c r="Y202" s="8"/>
      <c r="Z202" s="7">
        <v>225</v>
      </c>
      <c r="AA202" s="8"/>
      <c r="AB202" s="7">
        <f>ROUND((X202-Z202),5)</f>
        <v>-225</v>
      </c>
      <c r="AC202" s="8"/>
      <c r="AD202" s="9"/>
      <c r="AE202" s="8"/>
      <c r="AF202" s="7"/>
      <c r="AG202" s="8"/>
      <c r="AH202" s="7">
        <v>325</v>
      </c>
      <c r="AI202" s="8"/>
      <c r="AJ202" s="7">
        <f>ROUND((AF202-AH202),5)</f>
        <v>-325</v>
      </c>
      <c r="AK202" s="8"/>
      <c r="AL202" s="9"/>
      <c r="AM202" s="8"/>
      <c r="AN202" s="7"/>
      <c r="AO202" s="8"/>
      <c r="AP202" s="7">
        <v>225</v>
      </c>
      <c r="AQ202" s="8"/>
      <c r="AR202" s="7">
        <f>ROUND((AN202-AP202),5)</f>
        <v>-225</v>
      </c>
      <c r="AS202" s="8"/>
      <c r="AT202" s="9"/>
      <c r="AU202" s="8"/>
      <c r="AV202" s="7"/>
      <c r="AW202" s="8"/>
      <c r="AX202" s="7">
        <v>225</v>
      </c>
      <c r="AY202" s="8"/>
      <c r="AZ202" s="7">
        <f>ROUND((AV202-AX202),5)</f>
        <v>-225</v>
      </c>
      <c r="BA202" s="8"/>
      <c r="BB202" s="9"/>
      <c r="BC202" s="8"/>
      <c r="BD202" s="7"/>
      <c r="BE202" s="8"/>
      <c r="BF202" s="7">
        <v>225</v>
      </c>
      <c r="BG202" s="8"/>
      <c r="BH202" s="7">
        <f>ROUND((BD202-BF202),5)</f>
        <v>-225</v>
      </c>
      <c r="BI202" s="8"/>
      <c r="BJ202" s="9"/>
      <c r="BK202" s="8"/>
      <c r="BL202" s="7"/>
      <c r="BM202" s="8"/>
      <c r="BN202" s="7">
        <v>225</v>
      </c>
      <c r="BO202" s="8"/>
      <c r="BP202" s="7">
        <f>ROUND((BL202-BN202),5)</f>
        <v>-225</v>
      </c>
      <c r="BQ202" s="8"/>
      <c r="BR202" s="9"/>
      <c r="BS202" s="8"/>
      <c r="BT202" s="7"/>
      <c r="BU202" s="8"/>
      <c r="BV202" s="7">
        <v>225</v>
      </c>
      <c r="BW202" s="8"/>
      <c r="BX202" s="7">
        <f>ROUND((BT202-BV202),5)</f>
        <v>-225</v>
      </c>
      <c r="BY202" s="8"/>
      <c r="BZ202" s="9"/>
      <c r="CA202" s="8"/>
      <c r="CB202" s="7"/>
      <c r="CC202" s="8"/>
      <c r="CD202" s="7">
        <v>90.32</v>
      </c>
      <c r="CE202" s="8"/>
      <c r="CF202" s="7">
        <f>ROUND((CB202-CD202),5)</f>
        <v>-90.32</v>
      </c>
      <c r="CG202" s="8"/>
      <c r="CH202" s="9"/>
      <c r="CI202" s="8"/>
      <c r="CJ202" s="82">
        <v>0</v>
      </c>
      <c r="CK202" s="8"/>
      <c r="CL202" s="7">
        <v>2800</v>
      </c>
      <c r="CM202" s="8"/>
      <c r="CN202" s="7">
        <f>ROUND((CJ202-CL202),5)</f>
        <v>-2800</v>
      </c>
      <c r="CO202" s="8"/>
      <c r="CP202" s="9"/>
      <c r="CQ202" s="76">
        <v>0</v>
      </c>
      <c r="CS202" s="76"/>
    </row>
    <row r="203" spans="1:98" x14ac:dyDescent="0.3">
      <c r="A203" s="2"/>
      <c r="B203" s="2"/>
      <c r="C203" s="2"/>
      <c r="D203" s="2"/>
      <c r="E203" s="2"/>
      <c r="F203" s="2" t="s">
        <v>231</v>
      </c>
      <c r="G203" s="2"/>
      <c r="H203" s="7">
        <v>2616.89</v>
      </c>
      <c r="I203" s="8"/>
      <c r="J203" s="7">
        <v>5025</v>
      </c>
      <c r="K203" s="8"/>
      <c r="L203" s="7">
        <f>ROUND((H203-J203),5)</f>
        <v>-2408.11</v>
      </c>
      <c r="M203" s="8"/>
      <c r="N203" s="9">
        <f>ROUND(IF(J203=0, IF(H203=0, 0, 1), H203/J203),5)</f>
        <v>0.52076999999999996</v>
      </c>
      <c r="O203" s="8"/>
      <c r="P203" s="7">
        <v>2839.97</v>
      </c>
      <c r="Q203" s="8"/>
      <c r="R203" s="7">
        <v>5025</v>
      </c>
      <c r="S203" s="8"/>
      <c r="T203" s="7">
        <f>ROUND((P203-R203),5)</f>
        <v>-2185.0300000000002</v>
      </c>
      <c r="U203" s="8"/>
      <c r="V203" s="9">
        <f>ROUND(IF(R203=0, IF(P203=0, 0, 1), P203/R203),5)</f>
        <v>0.56516999999999995</v>
      </c>
      <c r="W203" s="8"/>
      <c r="X203" s="7"/>
      <c r="Y203" s="8"/>
      <c r="Z203" s="7">
        <v>5025</v>
      </c>
      <c r="AA203" s="8"/>
      <c r="AB203" s="7">
        <f>ROUND((X203-Z203),5)</f>
        <v>-5025</v>
      </c>
      <c r="AC203" s="8"/>
      <c r="AD203" s="9"/>
      <c r="AE203" s="8"/>
      <c r="AF203" s="7">
        <v>5442.38</v>
      </c>
      <c r="AG203" s="8"/>
      <c r="AH203" s="7">
        <v>5025</v>
      </c>
      <c r="AI203" s="8"/>
      <c r="AJ203" s="7">
        <f>ROUND((AF203-AH203),5)</f>
        <v>417.38</v>
      </c>
      <c r="AK203" s="8"/>
      <c r="AL203" s="9">
        <f>ROUND(IF(AH203=0, IF(AF203=0, 0, 1), AF203/AH203),5)</f>
        <v>1.0830599999999999</v>
      </c>
      <c r="AM203" s="8"/>
      <c r="AN203" s="7">
        <v>2724.81</v>
      </c>
      <c r="AO203" s="8"/>
      <c r="AP203" s="7">
        <v>5025</v>
      </c>
      <c r="AQ203" s="8"/>
      <c r="AR203" s="7">
        <f>ROUND((AN203-AP203),5)</f>
        <v>-2300.19</v>
      </c>
      <c r="AS203" s="8"/>
      <c r="AT203" s="9">
        <f>ROUND(IF(AP203=0, IF(AN203=0, 0, 1), AN203/AP203),5)</f>
        <v>0.54225000000000001</v>
      </c>
      <c r="AU203" s="8"/>
      <c r="AV203" s="7">
        <v>94.12</v>
      </c>
      <c r="AW203" s="8"/>
      <c r="AX203" s="7">
        <v>5025</v>
      </c>
      <c r="AY203" s="8"/>
      <c r="AZ203" s="7">
        <f>ROUND((AV203-AX203),5)</f>
        <v>-4930.88</v>
      </c>
      <c r="BA203" s="8"/>
      <c r="BB203" s="9">
        <f>ROUND(IF(AX203=0, IF(AV203=0, 0, 1), AV203/AX203),5)</f>
        <v>1.873E-2</v>
      </c>
      <c r="BC203" s="8"/>
      <c r="BD203" s="7">
        <v>7107.79</v>
      </c>
      <c r="BE203" s="8"/>
      <c r="BF203" s="7">
        <v>5025</v>
      </c>
      <c r="BG203" s="8"/>
      <c r="BH203" s="7">
        <f>ROUND((BD203-BF203),5)</f>
        <v>2082.79</v>
      </c>
      <c r="BI203" s="8"/>
      <c r="BJ203" s="9">
        <f>ROUND(IF(BF203=0, IF(BD203=0, 0, 1), BD203/BF203),5)</f>
        <v>1.41449</v>
      </c>
      <c r="BK203" s="8"/>
      <c r="BL203" s="7">
        <v>2417.5300000000002</v>
      </c>
      <c r="BM203" s="8"/>
      <c r="BN203" s="7">
        <v>5025</v>
      </c>
      <c r="BO203" s="8"/>
      <c r="BP203" s="7">
        <f>ROUND((BL203-BN203),5)</f>
        <v>-2607.4699999999998</v>
      </c>
      <c r="BQ203" s="8"/>
      <c r="BR203" s="9">
        <f>ROUND(IF(BN203=0, IF(BL203=0, 0, 1), BL203/BN203),5)</f>
        <v>0.48110000000000003</v>
      </c>
      <c r="BS203" s="8"/>
      <c r="BT203" s="7">
        <v>94.12</v>
      </c>
      <c r="BU203" s="8"/>
      <c r="BV203" s="7">
        <v>5025</v>
      </c>
      <c r="BW203" s="8"/>
      <c r="BX203" s="7">
        <f>ROUND((BT203-BV203),5)</f>
        <v>-4930.88</v>
      </c>
      <c r="BY203" s="8"/>
      <c r="BZ203" s="9">
        <f>ROUND(IF(BV203=0, IF(BT203=0, 0, 1), BT203/BV203),5)</f>
        <v>1.873E-2</v>
      </c>
      <c r="CA203" s="8"/>
      <c r="CB203" s="7"/>
      <c r="CC203" s="8"/>
      <c r="CD203" s="7">
        <v>1296.77</v>
      </c>
      <c r="CE203" s="8"/>
      <c r="CF203" s="7">
        <f>ROUND((CB203-CD203),5)</f>
        <v>-1296.77</v>
      </c>
      <c r="CG203" s="8"/>
      <c r="CH203" s="9"/>
      <c r="CI203" s="8"/>
      <c r="CJ203" s="7">
        <f>ROUND(H203+P203+X203+AF203+AN203+AV203+BD203+BL203+BT203+CB203,5)</f>
        <v>23337.61</v>
      </c>
      <c r="CK203" s="8"/>
      <c r="CL203" s="7">
        <v>60500</v>
      </c>
      <c r="CM203" s="8"/>
      <c r="CN203" s="7">
        <f>ROUND((CJ203-CL203),5)</f>
        <v>-37162.39</v>
      </c>
      <c r="CO203" s="8"/>
      <c r="CP203" s="9">
        <f>ROUND(IF(CL203=0, IF(CJ203=0, 0, 1), CJ203/CL203),5)</f>
        <v>0.38574999999999998</v>
      </c>
      <c r="CQ203" s="76">
        <v>33000</v>
      </c>
      <c r="CS203" s="76"/>
    </row>
    <row r="204" spans="1:98" hidden="1" x14ac:dyDescent="0.3">
      <c r="A204" s="2"/>
      <c r="B204" s="2"/>
      <c r="C204" s="2"/>
      <c r="D204" s="2"/>
      <c r="E204" s="2"/>
      <c r="F204" s="2" t="s">
        <v>232</v>
      </c>
      <c r="G204" s="2"/>
      <c r="H204" s="7"/>
      <c r="I204" s="8"/>
      <c r="J204" s="7"/>
      <c r="K204" s="8"/>
      <c r="L204" s="7"/>
      <c r="M204" s="8"/>
      <c r="N204" s="9"/>
      <c r="O204" s="8"/>
      <c r="P204" s="7"/>
      <c r="Q204" s="8"/>
      <c r="R204" s="7"/>
      <c r="S204" s="8"/>
      <c r="T204" s="7"/>
      <c r="U204" s="8"/>
      <c r="V204" s="9"/>
      <c r="W204" s="8"/>
      <c r="X204" s="7"/>
      <c r="Y204" s="8"/>
      <c r="Z204" s="7"/>
      <c r="AA204" s="8"/>
      <c r="AB204" s="7"/>
      <c r="AC204" s="8"/>
      <c r="AD204" s="9"/>
      <c r="AE204" s="8"/>
      <c r="AF204" s="7"/>
      <c r="AG204" s="8"/>
      <c r="AH204" s="7"/>
      <c r="AI204" s="8"/>
      <c r="AJ204" s="7"/>
      <c r="AK204" s="8"/>
      <c r="AL204" s="9"/>
      <c r="AM204" s="8"/>
      <c r="AN204" s="7"/>
      <c r="AO204" s="8"/>
      <c r="AP204" s="7"/>
      <c r="AQ204" s="8"/>
      <c r="AR204" s="7"/>
      <c r="AS204" s="8"/>
      <c r="AT204" s="9"/>
      <c r="AU204" s="8"/>
      <c r="AV204" s="7"/>
      <c r="AW204" s="8"/>
      <c r="AX204" s="7"/>
      <c r="AY204" s="8"/>
      <c r="AZ204" s="7"/>
      <c r="BA204" s="8"/>
      <c r="BB204" s="9"/>
      <c r="BC204" s="8"/>
      <c r="BD204" s="7"/>
      <c r="BE204" s="8"/>
      <c r="BF204" s="7"/>
      <c r="BG204" s="8"/>
      <c r="BH204" s="7"/>
      <c r="BI204" s="8"/>
      <c r="BJ204" s="9"/>
      <c r="BK204" s="8"/>
      <c r="BL204" s="7"/>
      <c r="BM204" s="8"/>
      <c r="BN204" s="7"/>
      <c r="BO204" s="8"/>
      <c r="BP204" s="7"/>
      <c r="BQ204" s="8"/>
      <c r="BR204" s="9"/>
      <c r="BS204" s="8"/>
      <c r="BT204" s="7"/>
      <c r="BU204" s="8"/>
      <c r="BV204" s="7"/>
      <c r="BW204" s="8"/>
      <c r="BX204" s="7"/>
      <c r="BY204" s="8"/>
      <c r="BZ204" s="9"/>
      <c r="CA204" s="8"/>
      <c r="CB204" s="7"/>
      <c r="CC204" s="8"/>
      <c r="CD204" s="7"/>
      <c r="CE204" s="8"/>
      <c r="CF204" s="7"/>
      <c r="CG204" s="8"/>
      <c r="CH204" s="9"/>
      <c r="CI204" s="8"/>
      <c r="CJ204" s="7"/>
      <c r="CK204" s="8"/>
      <c r="CL204" s="7"/>
      <c r="CM204" s="8"/>
      <c r="CN204" s="7"/>
      <c r="CO204" s="8"/>
      <c r="CP204" s="9"/>
      <c r="CQ204" s="76"/>
      <c r="CS204" s="76"/>
    </row>
    <row r="205" spans="1:98" hidden="1" x14ac:dyDescent="0.3">
      <c r="A205" s="2"/>
      <c r="B205" s="2"/>
      <c r="C205" s="2"/>
      <c r="D205" s="2"/>
      <c r="E205" s="2"/>
      <c r="F205" s="2" t="s">
        <v>233</v>
      </c>
      <c r="G205" s="2"/>
      <c r="H205" s="7"/>
      <c r="I205" s="8"/>
      <c r="J205" s="7"/>
      <c r="K205" s="8"/>
      <c r="L205" s="7"/>
      <c r="M205" s="8"/>
      <c r="N205" s="9"/>
      <c r="O205" s="8"/>
      <c r="P205" s="7"/>
      <c r="Q205" s="8"/>
      <c r="R205" s="7"/>
      <c r="S205" s="8"/>
      <c r="T205" s="7"/>
      <c r="U205" s="8"/>
      <c r="V205" s="9"/>
      <c r="W205" s="8"/>
      <c r="X205" s="7"/>
      <c r="Y205" s="8"/>
      <c r="Z205" s="7"/>
      <c r="AA205" s="8"/>
      <c r="AB205" s="7"/>
      <c r="AC205" s="8"/>
      <c r="AD205" s="9"/>
      <c r="AE205" s="8"/>
      <c r="AF205" s="7"/>
      <c r="AG205" s="8"/>
      <c r="AH205" s="7"/>
      <c r="AI205" s="8"/>
      <c r="AJ205" s="7"/>
      <c r="AK205" s="8"/>
      <c r="AL205" s="9"/>
      <c r="AM205" s="8"/>
      <c r="AN205" s="7"/>
      <c r="AO205" s="8"/>
      <c r="AP205" s="7"/>
      <c r="AQ205" s="8"/>
      <c r="AR205" s="7"/>
      <c r="AS205" s="8"/>
      <c r="AT205" s="9"/>
      <c r="AU205" s="8"/>
      <c r="AV205" s="7"/>
      <c r="AW205" s="8"/>
      <c r="AX205" s="7"/>
      <c r="AY205" s="8"/>
      <c r="AZ205" s="7"/>
      <c r="BA205" s="8"/>
      <c r="BB205" s="9"/>
      <c r="BC205" s="8"/>
      <c r="BD205" s="7"/>
      <c r="BE205" s="8"/>
      <c r="BF205" s="7"/>
      <c r="BG205" s="8"/>
      <c r="BH205" s="7"/>
      <c r="BI205" s="8"/>
      <c r="BJ205" s="9"/>
      <c r="BK205" s="8"/>
      <c r="BL205" s="7"/>
      <c r="BM205" s="8"/>
      <c r="BN205" s="7"/>
      <c r="BO205" s="8"/>
      <c r="BP205" s="7"/>
      <c r="BQ205" s="8"/>
      <c r="BR205" s="9"/>
      <c r="BS205" s="8"/>
      <c r="BT205" s="7"/>
      <c r="BU205" s="8"/>
      <c r="BV205" s="7"/>
      <c r="BW205" s="8"/>
      <c r="BX205" s="7"/>
      <c r="BY205" s="8"/>
      <c r="BZ205" s="9"/>
      <c r="CA205" s="8"/>
      <c r="CB205" s="7"/>
      <c r="CC205" s="8"/>
      <c r="CD205" s="7"/>
      <c r="CE205" s="8"/>
      <c r="CF205" s="7"/>
      <c r="CG205" s="8"/>
      <c r="CH205" s="9"/>
      <c r="CI205" s="8"/>
      <c r="CJ205" s="7"/>
      <c r="CK205" s="8"/>
      <c r="CL205" s="7"/>
      <c r="CM205" s="8"/>
      <c r="CN205" s="7"/>
      <c r="CO205" s="8"/>
      <c r="CP205" s="9"/>
      <c r="CQ205" s="76"/>
      <c r="CS205" s="76"/>
    </row>
    <row r="206" spans="1:98" hidden="1" x14ac:dyDescent="0.3">
      <c r="A206" s="2"/>
      <c r="B206" s="2"/>
      <c r="C206" s="2"/>
      <c r="D206" s="2"/>
      <c r="E206" s="2"/>
      <c r="F206" s="2" t="s">
        <v>234</v>
      </c>
      <c r="G206" s="2"/>
      <c r="H206" s="7"/>
      <c r="I206" s="8"/>
      <c r="J206" s="7"/>
      <c r="K206" s="8"/>
      <c r="L206" s="7"/>
      <c r="M206" s="8"/>
      <c r="N206" s="9"/>
      <c r="O206" s="8"/>
      <c r="P206" s="7"/>
      <c r="Q206" s="8"/>
      <c r="R206" s="7"/>
      <c r="S206" s="8"/>
      <c r="T206" s="7"/>
      <c r="U206" s="8"/>
      <c r="V206" s="9"/>
      <c r="W206" s="8"/>
      <c r="X206" s="7"/>
      <c r="Y206" s="8"/>
      <c r="Z206" s="7"/>
      <c r="AA206" s="8"/>
      <c r="AB206" s="7"/>
      <c r="AC206" s="8"/>
      <c r="AD206" s="9"/>
      <c r="AE206" s="8"/>
      <c r="AF206" s="7"/>
      <c r="AG206" s="8"/>
      <c r="AH206" s="7"/>
      <c r="AI206" s="8"/>
      <c r="AJ206" s="7"/>
      <c r="AK206" s="8"/>
      <c r="AL206" s="9"/>
      <c r="AM206" s="8"/>
      <c r="AN206" s="7"/>
      <c r="AO206" s="8"/>
      <c r="AP206" s="7"/>
      <c r="AQ206" s="8"/>
      <c r="AR206" s="7"/>
      <c r="AS206" s="8"/>
      <c r="AT206" s="9"/>
      <c r="AU206" s="8"/>
      <c r="AV206" s="7"/>
      <c r="AW206" s="8"/>
      <c r="AX206" s="7"/>
      <c r="AY206" s="8"/>
      <c r="AZ206" s="7"/>
      <c r="BA206" s="8"/>
      <c r="BB206" s="9"/>
      <c r="BC206" s="8"/>
      <c r="BD206" s="7"/>
      <c r="BE206" s="8"/>
      <c r="BF206" s="7"/>
      <c r="BG206" s="8"/>
      <c r="BH206" s="7"/>
      <c r="BI206" s="8"/>
      <c r="BJ206" s="9"/>
      <c r="BK206" s="8"/>
      <c r="BL206" s="7"/>
      <c r="BM206" s="8"/>
      <c r="BN206" s="7"/>
      <c r="BO206" s="8"/>
      <c r="BP206" s="7"/>
      <c r="BQ206" s="8"/>
      <c r="BR206" s="9"/>
      <c r="BS206" s="8"/>
      <c r="BT206" s="7"/>
      <c r="BU206" s="8"/>
      <c r="BV206" s="7"/>
      <c r="BW206" s="8"/>
      <c r="BX206" s="7"/>
      <c r="BY206" s="8"/>
      <c r="BZ206" s="9"/>
      <c r="CA206" s="8"/>
      <c r="CB206" s="7"/>
      <c r="CC206" s="8"/>
      <c r="CD206" s="7"/>
      <c r="CE206" s="8"/>
      <c r="CF206" s="7"/>
      <c r="CG206" s="8"/>
      <c r="CH206" s="9"/>
      <c r="CI206" s="8"/>
      <c r="CJ206" s="7"/>
      <c r="CK206" s="8"/>
      <c r="CL206" s="7"/>
      <c r="CM206" s="8"/>
      <c r="CN206" s="7"/>
      <c r="CO206" s="8"/>
      <c r="CP206" s="9"/>
      <c r="CQ206" s="76"/>
      <c r="CS206" s="76"/>
    </row>
    <row r="207" spans="1:98" hidden="1" x14ac:dyDescent="0.3">
      <c r="A207" s="2"/>
      <c r="B207" s="2"/>
      <c r="C207" s="2"/>
      <c r="D207" s="2"/>
      <c r="E207" s="2"/>
      <c r="F207" s="2" t="s">
        <v>235</v>
      </c>
      <c r="G207" s="2"/>
      <c r="H207" s="7"/>
      <c r="I207" s="8"/>
      <c r="J207" s="7"/>
      <c r="K207" s="8"/>
      <c r="L207" s="7"/>
      <c r="M207" s="8"/>
      <c r="N207" s="9"/>
      <c r="O207" s="8"/>
      <c r="P207" s="7"/>
      <c r="Q207" s="8"/>
      <c r="R207" s="7"/>
      <c r="S207" s="8"/>
      <c r="T207" s="7"/>
      <c r="U207" s="8"/>
      <c r="V207" s="9"/>
      <c r="W207" s="8"/>
      <c r="X207" s="7"/>
      <c r="Y207" s="8"/>
      <c r="Z207" s="7"/>
      <c r="AA207" s="8"/>
      <c r="AB207" s="7"/>
      <c r="AC207" s="8"/>
      <c r="AD207" s="9"/>
      <c r="AE207" s="8"/>
      <c r="AF207" s="7"/>
      <c r="AG207" s="8"/>
      <c r="AH207" s="7"/>
      <c r="AI207" s="8"/>
      <c r="AJ207" s="7"/>
      <c r="AK207" s="8"/>
      <c r="AL207" s="9"/>
      <c r="AM207" s="8"/>
      <c r="AN207" s="7"/>
      <c r="AO207" s="8"/>
      <c r="AP207" s="7"/>
      <c r="AQ207" s="8"/>
      <c r="AR207" s="7"/>
      <c r="AS207" s="8"/>
      <c r="AT207" s="9"/>
      <c r="AU207" s="8"/>
      <c r="AV207" s="7"/>
      <c r="AW207" s="8"/>
      <c r="AX207" s="7"/>
      <c r="AY207" s="8"/>
      <c r="AZ207" s="7"/>
      <c r="BA207" s="8"/>
      <c r="BB207" s="9"/>
      <c r="BC207" s="8"/>
      <c r="BD207" s="7"/>
      <c r="BE207" s="8"/>
      <c r="BF207" s="7"/>
      <c r="BG207" s="8"/>
      <c r="BH207" s="7"/>
      <c r="BI207" s="8"/>
      <c r="BJ207" s="9"/>
      <c r="BK207" s="8"/>
      <c r="BL207" s="7"/>
      <c r="BM207" s="8"/>
      <c r="BN207" s="7"/>
      <c r="BO207" s="8"/>
      <c r="BP207" s="7"/>
      <c r="BQ207" s="8"/>
      <c r="BR207" s="9"/>
      <c r="BS207" s="8"/>
      <c r="BT207" s="7"/>
      <c r="BU207" s="8"/>
      <c r="BV207" s="7"/>
      <c r="BW207" s="8"/>
      <c r="BX207" s="7"/>
      <c r="BY207" s="8"/>
      <c r="BZ207" s="9"/>
      <c r="CA207" s="8"/>
      <c r="CB207" s="7"/>
      <c r="CC207" s="8"/>
      <c r="CD207" s="7"/>
      <c r="CE207" s="8"/>
      <c r="CF207" s="7"/>
      <c r="CG207" s="8"/>
      <c r="CH207" s="9"/>
      <c r="CI207" s="8"/>
      <c r="CJ207" s="7"/>
      <c r="CK207" s="8"/>
      <c r="CL207" s="7"/>
      <c r="CM207" s="8"/>
      <c r="CN207" s="7"/>
      <c r="CO207" s="8"/>
      <c r="CP207" s="9"/>
      <c r="CQ207" s="76"/>
      <c r="CS207" s="76"/>
    </row>
    <row r="208" spans="1:98" x14ac:dyDescent="0.3">
      <c r="A208" s="2"/>
      <c r="B208" s="2"/>
      <c r="C208" s="2"/>
      <c r="D208" s="2"/>
      <c r="E208" s="2"/>
      <c r="F208" s="2" t="s">
        <v>236</v>
      </c>
      <c r="G208" s="2"/>
      <c r="H208" s="7"/>
      <c r="I208" s="8"/>
      <c r="J208" s="7"/>
      <c r="K208" s="8"/>
      <c r="L208" s="7"/>
      <c r="M208" s="8"/>
      <c r="N208" s="9"/>
      <c r="O208" s="8"/>
      <c r="P208" s="7">
        <v>6428</v>
      </c>
      <c r="Q208" s="8"/>
      <c r="R208" s="7"/>
      <c r="S208" s="8"/>
      <c r="T208" s="7">
        <f t="shared" ref="T208:T213" si="26">ROUND((P208-R208),5)</f>
        <v>6428</v>
      </c>
      <c r="U208" s="8"/>
      <c r="V208" s="9">
        <f>ROUND(IF(R208=0, IF(P208=0, 0, 1), P208/R208),5)</f>
        <v>1</v>
      </c>
      <c r="W208" s="8"/>
      <c r="X208" s="7"/>
      <c r="Y208" s="8"/>
      <c r="Z208" s="7"/>
      <c r="AA208" s="8"/>
      <c r="AB208" s="7"/>
      <c r="AC208" s="8"/>
      <c r="AD208" s="9"/>
      <c r="AE208" s="8"/>
      <c r="AF208" s="7"/>
      <c r="AG208" s="8"/>
      <c r="AH208" s="7"/>
      <c r="AI208" s="8"/>
      <c r="AJ208" s="7"/>
      <c r="AK208" s="8"/>
      <c r="AL208" s="9"/>
      <c r="AM208" s="8"/>
      <c r="AN208" s="7"/>
      <c r="AO208" s="8"/>
      <c r="AP208" s="7"/>
      <c r="AQ208" s="8"/>
      <c r="AR208" s="7"/>
      <c r="AS208" s="8"/>
      <c r="AT208" s="9"/>
      <c r="AU208" s="8"/>
      <c r="AV208" s="7"/>
      <c r="AW208" s="8"/>
      <c r="AX208" s="7"/>
      <c r="AY208" s="8"/>
      <c r="AZ208" s="7"/>
      <c r="BA208" s="8"/>
      <c r="BB208" s="9"/>
      <c r="BC208" s="8"/>
      <c r="BD208" s="7"/>
      <c r="BE208" s="8"/>
      <c r="BF208" s="7"/>
      <c r="BG208" s="8"/>
      <c r="BH208" s="7"/>
      <c r="BI208" s="8"/>
      <c r="BJ208" s="9"/>
      <c r="BK208" s="8"/>
      <c r="BL208" s="7"/>
      <c r="BM208" s="8"/>
      <c r="BN208" s="7"/>
      <c r="BO208" s="8"/>
      <c r="BP208" s="7"/>
      <c r="BQ208" s="8"/>
      <c r="BR208" s="9"/>
      <c r="BS208" s="8"/>
      <c r="BT208" s="7">
        <v>59.95</v>
      </c>
      <c r="BU208" s="8"/>
      <c r="BV208" s="7"/>
      <c r="BW208" s="8"/>
      <c r="BX208" s="7">
        <f>ROUND((BT208-BV208),5)</f>
        <v>59.95</v>
      </c>
      <c r="BY208" s="8"/>
      <c r="BZ208" s="9">
        <f>ROUND(IF(BV208=0, IF(BT208=0, 0, 1), BT208/BV208),5)</f>
        <v>1</v>
      </c>
      <c r="CA208" s="8"/>
      <c r="CB208" s="7"/>
      <c r="CC208" s="8"/>
      <c r="CD208" s="7"/>
      <c r="CE208" s="8"/>
      <c r="CF208" s="7"/>
      <c r="CG208" s="8"/>
      <c r="CH208" s="9"/>
      <c r="CI208" s="8"/>
      <c r="CJ208" s="7">
        <v>439.95</v>
      </c>
      <c r="CK208" s="8"/>
      <c r="CL208" s="7">
        <v>0</v>
      </c>
      <c r="CM208" s="8"/>
      <c r="CN208" s="7">
        <f t="shared" ref="CN208:CN214" si="27">ROUND((CJ208-CL208),5)</f>
        <v>439.95</v>
      </c>
      <c r="CO208" s="8"/>
      <c r="CP208" s="9">
        <f t="shared" ref="CP208:CP214" si="28">ROUND(IF(CL208=0, IF(CJ208=0, 0, 1), CJ208/CL208),5)</f>
        <v>1</v>
      </c>
      <c r="CQ208" s="76">
        <v>500</v>
      </c>
      <c r="CS208" s="76"/>
    </row>
    <row r="209" spans="1:97" x14ac:dyDescent="0.3">
      <c r="A209" s="2"/>
      <c r="B209" s="2"/>
      <c r="C209" s="2"/>
      <c r="D209" s="2"/>
      <c r="E209" s="2"/>
      <c r="F209" s="2" t="s">
        <v>237</v>
      </c>
      <c r="G209" s="2"/>
      <c r="H209" s="7"/>
      <c r="I209" s="8"/>
      <c r="J209" s="7"/>
      <c r="K209" s="8"/>
      <c r="L209" s="7"/>
      <c r="M209" s="8"/>
      <c r="N209" s="9"/>
      <c r="O209" s="8"/>
      <c r="P209" s="7">
        <v>2900</v>
      </c>
      <c r="Q209" s="8"/>
      <c r="R209" s="7"/>
      <c r="S209" s="8"/>
      <c r="T209" s="7">
        <f t="shared" si="26"/>
        <v>2900</v>
      </c>
      <c r="U209" s="8"/>
      <c r="V209" s="9">
        <f>ROUND(IF(R209=0, IF(P209=0, 0, 1), P209/R209),5)</f>
        <v>1</v>
      </c>
      <c r="W209" s="8"/>
      <c r="X209" s="7"/>
      <c r="Y209" s="8"/>
      <c r="Z209" s="7">
        <v>2400</v>
      </c>
      <c r="AA209" s="8"/>
      <c r="AB209" s="7">
        <f>ROUND((X209-Z209),5)</f>
        <v>-2400</v>
      </c>
      <c r="AC209" s="8"/>
      <c r="AD209" s="9"/>
      <c r="AE209" s="8"/>
      <c r="AF209" s="7"/>
      <c r="AG209" s="8"/>
      <c r="AH209" s="7"/>
      <c r="AI209" s="8"/>
      <c r="AJ209" s="7"/>
      <c r="AK209" s="8"/>
      <c r="AL209" s="9"/>
      <c r="AM209" s="8"/>
      <c r="AN209" s="7"/>
      <c r="AO209" s="8"/>
      <c r="AP209" s="7"/>
      <c r="AQ209" s="8"/>
      <c r="AR209" s="7"/>
      <c r="AS209" s="8"/>
      <c r="AT209" s="9"/>
      <c r="AU209" s="8"/>
      <c r="AV209" s="7"/>
      <c r="AW209" s="8"/>
      <c r="AX209" s="7"/>
      <c r="AY209" s="8"/>
      <c r="AZ209" s="7"/>
      <c r="BA209" s="8"/>
      <c r="BB209" s="9"/>
      <c r="BC209" s="8"/>
      <c r="BD209" s="7"/>
      <c r="BE209" s="8"/>
      <c r="BF209" s="7"/>
      <c r="BG209" s="8"/>
      <c r="BH209" s="7"/>
      <c r="BI209" s="8"/>
      <c r="BJ209" s="9"/>
      <c r="BK209" s="8"/>
      <c r="BL209" s="7"/>
      <c r="BM209" s="8"/>
      <c r="BN209" s="7"/>
      <c r="BO209" s="8"/>
      <c r="BP209" s="7"/>
      <c r="BQ209" s="8"/>
      <c r="BR209" s="9"/>
      <c r="BS209" s="8"/>
      <c r="BT209" s="7"/>
      <c r="BU209" s="8"/>
      <c r="BV209" s="7"/>
      <c r="BW209" s="8"/>
      <c r="BX209" s="7"/>
      <c r="BY209" s="8"/>
      <c r="BZ209" s="9"/>
      <c r="CA209" s="8"/>
      <c r="CB209" s="7"/>
      <c r="CC209" s="8"/>
      <c r="CD209" s="7"/>
      <c r="CE209" s="8"/>
      <c r="CF209" s="7"/>
      <c r="CG209" s="8"/>
      <c r="CH209" s="9"/>
      <c r="CI209" s="8"/>
      <c r="CJ209" s="7">
        <f t="shared" ref="CJ209:CJ214" si="29">ROUND(H209+P209+X209+AF209+AN209+AV209+BD209+BL209+BT209+CB209,5)</f>
        <v>2900</v>
      </c>
      <c r="CK209" s="8"/>
      <c r="CL209" s="7">
        <f t="shared" ref="CL209:CL214" si="30">ROUND(J209+R209+Z209+AH209+AP209+AX209+BF209+BN209+BV209+CD209,5)</f>
        <v>2400</v>
      </c>
      <c r="CM209" s="8"/>
      <c r="CN209" s="7">
        <f t="shared" si="27"/>
        <v>500</v>
      </c>
      <c r="CO209" s="8"/>
      <c r="CP209" s="9">
        <f t="shared" si="28"/>
        <v>1.2083299999999999</v>
      </c>
      <c r="CQ209" s="76">
        <v>3000</v>
      </c>
      <c r="CS209" s="76"/>
    </row>
    <row r="210" spans="1:97" x14ac:dyDescent="0.3">
      <c r="A210" s="2"/>
      <c r="B210" s="2"/>
      <c r="C210" s="2"/>
      <c r="D210" s="2"/>
      <c r="E210" s="2"/>
      <c r="F210" s="2" t="s">
        <v>238</v>
      </c>
      <c r="G210" s="2"/>
      <c r="H210" s="7">
        <v>161.72999999999999</v>
      </c>
      <c r="I210" s="8"/>
      <c r="J210" s="7">
        <v>100</v>
      </c>
      <c r="K210" s="8"/>
      <c r="L210" s="7">
        <f>ROUND((H210-J210),5)</f>
        <v>61.73</v>
      </c>
      <c r="M210" s="8"/>
      <c r="N210" s="9">
        <f>ROUND(IF(J210=0, IF(H210=0, 0, 1), H210/J210),5)</f>
        <v>1.6173</v>
      </c>
      <c r="O210" s="8"/>
      <c r="P210" s="7"/>
      <c r="Q210" s="8"/>
      <c r="R210" s="7">
        <v>125</v>
      </c>
      <c r="S210" s="8"/>
      <c r="T210" s="7">
        <f t="shared" si="26"/>
        <v>-125</v>
      </c>
      <c r="U210" s="8"/>
      <c r="V210" s="9"/>
      <c r="W210" s="8"/>
      <c r="X210" s="7"/>
      <c r="Y210" s="8"/>
      <c r="Z210" s="7"/>
      <c r="AA210" s="8"/>
      <c r="AB210" s="7"/>
      <c r="AC210" s="8"/>
      <c r="AD210" s="9"/>
      <c r="AE210" s="8"/>
      <c r="AF210" s="7">
        <v>112.13</v>
      </c>
      <c r="AG210" s="8"/>
      <c r="AH210" s="7">
        <v>150</v>
      </c>
      <c r="AI210" s="8"/>
      <c r="AJ210" s="7">
        <f>ROUND((AF210-AH210),5)</f>
        <v>-37.869999999999997</v>
      </c>
      <c r="AK210" s="8"/>
      <c r="AL210" s="9">
        <f>ROUND(IF(AH210=0, IF(AF210=0, 0, 1), AF210/AH210),5)</f>
        <v>0.74753000000000003</v>
      </c>
      <c r="AM210" s="8"/>
      <c r="AN210" s="7">
        <v>420</v>
      </c>
      <c r="AO210" s="8"/>
      <c r="AP210" s="7">
        <v>200</v>
      </c>
      <c r="AQ210" s="8"/>
      <c r="AR210" s="7">
        <f>ROUND((AN210-AP210),5)</f>
        <v>220</v>
      </c>
      <c r="AS210" s="8"/>
      <c r="AT210" s="9">
        <f>ROUND(IF(AP210=0, IF(AN210=0, 0, 1), AN210/AP210),5)</f>
        <v>2.1</v>
      </c>
      <c r="AU210" s="8"/>
      <c r="AV210" s="7">
        <v>147.32</v>
      </c>
      <c r="AW210" s="8"/>
      <c r="AX210" s="7">
        <v>100</v>
      </c>
      <c r="AY210" s="8"/>
      <c r="AZ210" s="7">
        <f>ROUND((AV210-AX210),5)</f>
        <v>47.32</v>
      </c>
      <c r="BA210" s="8"/>
      <c r="BB210" s="9">
        <f>ROUND(IF(AX210=0, IF(AV210=0, 0, 1), AV210/AX210),5)</f>
        <v>1.4732000000000001</v>
      </c>
      <c r="BC210" s="8"/>
      <c r="BD210" s="7">
        <v>1522.34</v>
      </c>
      <c r="BE210" s="8"/>
      <c r="BF210" s="7">
        <v>150</v>
      </c>
      <c r="BG210" s="8"/>
      <c r="BH210" s="7">
        <f>ROUND((BD210-BF210),5)</f>
        <v>1372.34</v>
      </c>
      <c r="BI210" s="8"/>
      <c r="BJ210" s="9">
        <f>ROUND(IF(BF210=0, IF(BD210=0, 0, 1), BD210/BF210),5)</f>
        <v>10.14893</v>
      </c>
      <c r="BK210" s="8"/>
      <c r="BL210" s="7">
        <v>284.60000000000002</v>
      </c>
      <c r="BM210" s="8"/>
      <c r="BN210" s="7">
        <v>125</v>
      </c>
      <c r="BO210" s="8"/>
      <c r="BP210" s="7">
        <f>ROUND((BL210-BN210),5)</f>
        <v>159.6</v>
      </c>
      <c r="BQ210" s="8"/>
      <c r="BR210" s="9">
        <f>ROUND(IF(BN210=0, IF(BL210=0, 0, 1), BL210/BN210),5)</f>
        <v>2.2768000000000002</v>
      </c>
      <c r="BS210" s="8"/>
      <c r="BT210" s="7">
        <v>160.76</v>
      </c>
      <c r="BU210" s="8"/>
      <c r="BV210" s="7"/>
      <c r="BW210" s="8"/>
      <c r="BX210" s="7">
        <f>ROUND((BT210-BV210),5)</f>
        <v>160.76</v>
      </c>
      <c r="BY210" s="8"/>
      <c r="BZ210" s="9">
        <f>ROUND(IF(BV210=0, IF(BT210=0, 0, 1), BT210/BV210),5)</f>
        <v>1</v>
      </c>
      <c r="CA210" s="8"/>
      <c r="CB210" s="7"/>
      <c r="CC210" s="8"/>
      <c r="CD210" s="7"/>
      <c r="CE210" s="8"/>
      <c r="CF210" s="7"/>
      <c r="CG210" s="8"/>
      <c r="CH210" s="9"/>
      <c r="CI210" s="8"/>
      <c r="CJ210" s="7">
        <f t="shared" si="29"/>
        <v>2808.88</v>
      </c>
      <c r="CK210" s="8"/>
      <c r="CL210" s="7">
        <v>1100</v>
      </c>
      <c r="CM210" s="8"/>
      <c r="CN210" s="7">
        <f t="shared" si="27"/>
        <v>1708.88</v>
      </c>
      <c r="CO210" s="8"/>
      <c r="CP210" s="9">
        <f t="shared" si="28"/>
        <v>2.5535299999999999</v>
      </c>
      <c r="CQ210" s="76">
        <v>3000</v>
      </c>
      <c r="CS210" s="76"/>
    </row>
    <row r="211" spans="1:97" x14ac:dyDescent="0.3">
      <c r="A211" s="2"/>
      <c r="B211" s="2"/>
      <c r="C211" s="2"/>
      <c r="D211" s="2"/>
      <c r="E211" s="2"/>
      <c r="F211" s="2" t="s">
        <v>239</v>
      </c>
      <c r="G211" s="2"/>
      <c r="H211" s="7">
        <v>1820.48</v>
      </c>
      <c r="I211" s="8"/>
      <c r="J211" s="7">
        <v>1353</v>
      </c>
      <c r="K211" s="8"/>
      <c r="L211" s="7">
        <f>ROUND((H211-J211),5)</f>
        <v>467.48</v>
      </c>
      <c r="M211" s="8"/>
      <c r="N211" s="9">
        <f>ROUND(IF(J211=0, IF(H211=0, 0, 1), H211/J211),5)</f>
        <v>1.34551</v>
      </c>
      <c r="O211" s="8"/>
      <c r="P211" s="7">
        <v>1146.8900000000001</v>
      </c>
      <c r="Q211" s="8"/>
      <c r="R211" s="7">
        <v>1354</v>
      </c>
      <c r="S211" s="8"/>
      <c r="T211" s="7">
        <f t="shared" si="26"/>
        <v>-207.11</v>
      </c>
      <c r="U211" s="8"/>
      <c r="V211" s="9">
        <f>ROUND(IF(R211=0, IF(P211=0, 0, 1), P211/R211),5)</f>
        <v>0.84704000000000002</v>
      </c>
      <c r="W211" s="8"/>
      <c r="X211" s="7">
        <v>999.94</v>
      </c>
      <c r="Y211" s="8"/>
      <c r="Z211" s="7">
        <v>1354</v>
      </c>
      <c r="AA211" s="8"/>
      <c r="AB211" s="7">
        <f>ROUND((X211-Z211),5)</f>
        <v>-354.06</v>
      </c>
      <c r="AC211" s="8"/>
      <c r="AD211" s="9">
        <f>ROUND(IF(Z211=0, IF(X211=0, 0, 1), X211/Z211),5)</f>
        <v>0.73851</v>
      </c>
      <c r="AE211" s="8"/>
      <c r="AF211" s="7">
        <v>804.37</v>
      </c>
      <c r="AG211" s="8"/>
      <c r="AH211" s="7">
        <v>1354</v>
      </c>
      <c r="AI211" s="8"/>
      <c r="AJ211" s="7">
        <f>ROUND((AF211-AH211),5)</f>
        <v>-549.63</v>
      </c>
      <c r="AK211" s="8"/>
      <c r="AL211" s="9">
        <f>ROUND(IF(AH211=0, IF(AF211=0, 0, 1), AF211/AH211),5)</f>
        <v>0.59406999999999999</v>
      </c>
      <c r="AM211" s="8"/>
      <c r="AN211" s="7">
        <v>944</v>
      </c>
      <c r="AO211" s="8"/>
      <c r="AP211" s="7">
        <v>1354</v>
      </c>
      <c r="AQ211" s="8"/>
      <c r="AR211" s="7">
        <f>ROUND((AN211-AP211),5)</f>
        <v>-410</v>
      </c>
      <c r="AS211" s="8"/>
      <c r="AT211" s="9">
        <f>ROUND(IF(AP211=0, IF(AN211=0, 0, 1), AN211/AP211),5)</f>
        <v>0.69718999999999998</v>
      </c>
      <c r="AU211" s="8"/>
      <c r="AV211" s="7">
        <v>828.93</v>
      </c>
      <c r="AW211" s="8"/>
      <c r="AX211" s="7">
        <v>1354</v>
      </c>
      <c r="AY211" s="8"/>
      <c r="AZ211" s="7">
        <f>ROUND((AV211-AX211),5)</f>
        <v>-525.07000000000005</v>
      </c>
      <c r="BA211" s="8"/>
      <c r="BB211" s="9">
        <f>ROUND(IF(AX211=0, IF(AV211=0, 0, 1), AV211/AX211),5)</f>
        <v>0.61221000000000003</v>
      </c>
      <c r="BC211" s="8"/>
      <c r="BD211" s="7">
        <v>837.48</v>
      </c>
      <c r="BE211" s="8"/>
      <c r="BF211" s="7">
        <v>1355</v>
      </c>
      <c r="BG211" s="8"/>
      <c r="BH211" s="7">
        <f>ROUND((BD211-BF211),5)</f>
        <v>-517.52</v>
      </c>
      <c r="BI211" s="8"/>
      <c r="BJ211" s="9">
        <f>ROUND(IF(BF211=0, IF(BD211=0, 0, 1), BD211/BF211),5)</f>
        <v>0.61807000000000001</v>
      </c>
      <c r="BK211" s="8"/>
      <c r="BL211" s="7">
        <v>707.36</v>
      </c>
      <c r="BM211" s="8"/>
      <c r="BN211" s="7">
        <v>1355</v>
      </c>
      <c r="BO211" s="8"/>
      <c r="BP211" s="7">
        <f>ROUND((BL211-BN211),5)</f>
        <v>-647.64</v>
      </c>
      <c r="BQ211" s="8"/>
      <c r="BR211" s="9">
        <f>ROUND(IF(BN211=0, IF(BL211=0, 0, 1), BL211/BN211),5)</f>
        <v>0.52203999999999995</v>
      </c>
      <c r="BS211" s="8"/>
      <c r="BT211" s="7">
        <v>565.4</v>
      </c>
      <c r="BU211" s="8"/>
      <c r="BV211" s="7">
        <v>1355</v>
      </c>
      <c r="BW211" s="8"/>
      <c r="BX211" s="7">
        <f>ROUND((BT211-BV211),5)</f>
        <v>-789.6</v>
      </c>
      <c r="BY211" s="8"/>
      <c r="BZ211" s="9">
        <f>ROUND(IF(BV211=0, IF(BT211=0, 0, 1), BT211/BV211),5)</f>
        <v>0.41726999999999997</v>
      </c>
      <c r="CA211" s="8"/>
      <c r="CB211" s="7">
        <v>154.69</v>
      </c>
      <c r="CC211" s="8"/>
      <c r="CD211" s="7">
        <v>349.42</v>
      </c>
      <c r="CE211" s="8"/>
      <c r="CF211" s="7">
        <f>ROUND((CB211-CD211),5)</f>
        <v>-194.73</v>
      </c>
      <c r="CG211" s="8"/>
      <c r="CH211" s="9">
        <f>ROUND(IF(CD211=0, IF(CB211=0, 0, 1), CB211/CD211),5)</f>
        <v>0.44270999999999999</v>
      </c>
      <c r="CI211" s="8"/>
      <c r="CJ211" s="7">
        <f t="shared" si="29"/>
        <v>8809.5400000000009</v>
      </c>
      <c r="CK211" s="8"/>
      <c r="CL211" s="7">
        <v>16250</v>
      </c>
      <c r="CM211" s="8"/>
      <c r="CN211" s="7">
        <f t="shared" si="27"/>
        <v>-7440.46</v>
      </c>
      <c r="CO211" s="8"/>
      <c r="CP211" s="9">
        <f t="shared" si="28"/>
        <v>0.54213</v>
      </c>
      <c r="CQ211" s="76">
        <f>10550-70</f>
        <v>10480</v>
      </c>
      <c r="CS211" s="76"/>
    </row>
    <row r="212" spans="1:97" x14ac:dyDescent="0.3">
      <c r="A212" s="2"/>
      <c r="B212" s="2"/>
      <c r="C212" s="2"/>
      <c r="D212" s="2"/>
      <c r="E212" s="2"/>
      <c r="F212" s="2" t="s">
        <v>240</v>
      </c>
      <c r="G212" s="2"/>
      <c r="H212" s="7">
        <v>548.88</v>
      </c>
      <c r="I212" s="8"/>
      <c r="J212" s="7">
        <v>291.66000000000003</v>
      </c>
      <c r="K212" s="8"/>
      <c r="L212" s="7">
        <f>ROUND((H212-J212),5)</f>
        <v>257.22000000000003</v>
      </c>
      <c r="M212" s="8"/>
      <c r="N212" s="9">
        <f>ROUND(IF(J212=0, IF(H212=0, 0, 1), H212/J212),5)</f>
        <v>1.88192</v>
      </c>
      <c r="O212" s="8"/>
      <c r="P212" s="7">
        <v>424.03</v>
      </c>
      <c r="Q212" s="8"/>
      <c r="R212" s="7">
        <v>291.67</v>
      </c>
      <c r="S212" s="8"/>
      <c r="T212" s="7">
        <f t="shared" si="26"/>
        <v>132.36000000000001</v>
      </c>
      <c r="U212" s="8"/>
      <c r="V212" s="9">
        <f>ROUND(IF(R212=0, IF(P212=0, 0, 1), P212/R212),5)</f>
        <v>1.4538</v>
      </c>
      <c r="W212" s="8"/>
      <c r="X212" s="7"/>
      <c r="Y212" s="8"/>
      <c r="Z212" s="7">
        <v>291.66000000000003</v>
      </c>
      <c r="AA212" s="8"/>
      <c r="AB212" s="7">
        <f>ROUND((X212-Z212),5)</f>
        <v>-291.66000000000003</v>
      </c>
      <c r="AC212" s="8"/>
      <c r="AD212" s="9"/>
      <c r="AE212" s="8"/>
      <c r="AF212" s="7">
        <v>847.93</v>
      </c>
      <c r="AG212" s="8"/>
      <c r="AH212" s="7">
        <v>291.67</v>
      </c>
      <c r="AI212" s="8"/>
      <c r="AJ212" s="7">
        <f>ROUND((AF212-AH212),5)</f>
        <v>556.26</v>
      </c>
      <c r="AK212" s="8"/>
      <c r="AL212" s="9">
        <f>ROUND(IF(AH212=0, IF(AF212=0, 0, 1), AF212/AH212),5)</f>
        <v>2.9071600000000002</v>
      </c>
      <c r="AM212" s="8"/>
      <c r="AN212" s="7">
        <v>219.29</v>
      </c>
      <c r="AO212" s="8"/>
      <c r="AP212" s="7">
        <v>291.67</v>
      </c>
      <c r="AQ212" s="8"/>
      <c r="AR212" s="7">
        <f>ROUND((AN212-AP212),5)</f>
        <v>-72.38</v>
      </c>
      <c r="AS212" s="8"/>
      <c r="AT212" s="9">
        <f>ROUND(IF(AP212=0, IF(AN212=0, 0, 1), AN212/AP212),5)</f>
        <v>0.75183999999999995</v>
      </c>
      <c r="AU212" s="8"/>
      <c r="AV212" s="7">
        <v>221.4</v>
      </c>
      <c r="AW212" s="8"/>
      <c r="AX212" s="7">
        <v>291.67</v>
      </c>
      <c r="AY212" s="8"/>
      <c r="AZ212" s="7">
        <f>ROUND((AV212-AX212),5)</f>
        <v>-70.27</v>
      </c>
      <c r="BA212" s="8"/>
      <c r="BB212" s="9">
        <f>ROUND(IF(AX212=0, IF(AV212=0, 0, 1), AV212/AX212),5)</f>
        <v>0.75907999999999998</v>
      </c>
      <c r="BC212" s="8"/>
      <c r="BD212" s="7">
        <v>616.11</v>
      </c>
      <c r="BE212" s="8"/>
      <c r="BF212" s="7">
        <v>291.67</v>
      </c>
      <c r="BG212" s="8"/>
      <c r="BH212" s="7">
        <f>ROUND((BD212-BF212),5)</f>
        <v>324.44</v>
      </c>
      <c r="BI212" s="8"/>
      <c r="BJ212" s="9">
        <f>ROUND(IF(BF212=0, IF(BD212=0, 0, 1), BD212/BF212),5)</f>
        <v>2.1123500000000002</v>
      </c>
      <c r="BK212" s="8"/>
      <c r="BL212" s="7">
        <v>221.56</v>
      </c>
      <c r="BM212" s="8"/>
      <c r="BN212" s="7">
        <v>291.67</v>
      </c>
      <c r="BO212" s="8"/>
      <c r="BP212" s="7">
        <f>ROUND((BL212-BN212),5)</f>
        <v>-70.11</v>
      </c>
      <c r="BQ212" s="8"/>
      <c r="BR212" s="9">
        <f>ROUND(IF(BN212=0, IF(BL212=0, 0, 1), BL212/BN212),5)</f>
        <v>0.75963000000000003</v>
      </c>
      <c r="BS212" s="8"/>
      <c r="BT212" s="7">
        <v>214.75</v>
      </c>
      <c r="BU212" s="8"/>
      <c r="BV212" s="7">
        <v>291.67</v>
      </c>
      <c r="BW212" s="8"/>
      <c r="BX212" s="7">
        <f>ROUND((BT212-BV212),5)</f>
        <v>-76.92</v>
      </c>
      <c r="BY212" s="8"/>
      <c r="BZ212" s="9">
        <f>ROUND(IF(BV212=0, IF(BT212=0, 0, 1), BT212/BV212),5)</f>
        <v>0.73628000000000005</v>
      </c>
      <c r="CA212" s="8"/>
      <c r="CB212" s="7"/>
      <c r="CC212" s="8"/>
      <c r="CD212" s="7">
        <v>75.27</v>
      </c>
      <c r="CE212" s="8"/>
      <c r="CF212" s="7">
        <f>ROUND((CB212-CD212),5)</f>
        <v>-75.27</v>
      </c>
      <c r="CG212" s="8"/>
      <c r="CH212" s="9"/>
      <c r="CI212" s="8"/>
      <c r="CJ212" s="7">
        <f t="shared" si="29"/>
        <v>3313.95</v>
      </c>
      <c r="CK212" s="8"/>
      <c r="CL212" s="7">
        <v>3500</v>
      </c>
      <c r="CM212" s="8"/>
      <c r="CN212" s="7">
        <f t="shared" si="27"/>
        <v>-186.05</v>
      </c>
      <c r="CO212" s="8"/>
      <c r="CP212" s="9">
        <f t="shared" si="28"/>
        <v>0.94684000000000001</v>
      </c>
      <c r="CQ212" s="76">
        <v>3500</v>
      </c>
      <c r="CS212" s="76"/>
    </row>
    <row r="213" spans="1:97" x14ac:dyDescent="0.3">
      <c r="A213" s="2"/>
      <c r="B213" s="2"/>
      <c r="C213" s="2"/>
      <c r="D213" s="2"/>
      <c r="E213" s="2"/>
      <c r="F213" s="2" t="s">
        <v>241</v>
      </c>
      <c r="G213" s="2"/>
      <c r="H213" s="7">
        <v>250</v>
      </c>
      <c r="I213" s="8"/>
      <c r="J213" s="7">
        <v>25</v>
      </c>
      <c r="K213" s="8"/>
      <c r="L213" s="7">
        <f>ROUND((H213-J213),5)</f>
        <v>225</v>
      </c>
      <c r="M213" s="8"/>
      <c r="N213" s="9">
        <f>ROUND(IF(J213=0, IF(H213=0, 0, 1), H213/J213),5)</f>
        <v>10</v>
      </c>
      <c r="O213" s="8"/>
      <c r="P213" s="7"/>
      <c r="Q213" s="8"/>
      <c r="R213" s="7">
        <v>50</v>
      </c>
      <c r="S213" s="8"/>
      <c r="T213" s="7">
        <f t="shared" si="26"/>
        <v>-50</v>
      </c>
      <c r="U213" s="8"/>
      <c r="V213" s="9"/>
      <c r="W213" s="8"/>
      <c r="X213" s="7"/>
      <c r="Y213" s="8"/>
      <c r="Z213" s="7">
        <v>50</v>
      </c>
      <c r="AA213" s="8"/>
      <c r="AB213" s="7">
        <f>ROUND((X213-Z213),5)</f>
        <v>-50</v>
      </c>
      <c r="AC213" s="8"/>
      <c r="AD213" s="9"/>
      <c r="AE213" s="8"/>
      <c r="AF213" s="7"/>
      <c r="AG213" s="8"/>
      <c r="AH213" s="7">
        <v>50</v>
      </c>
      <c r="AI213" s="8"/>
      <c r="AJ213" s="7">
        <f>ROUND((AF213-AH213),5)</f>
        <v>-50</v>
      </c>
      <c r="AK213" s="8"/>
      <c r="AL213" s="9"/>
      <c r="AM213" s="8"/>
      <c r="AN213" s="7">
        <v>50</v>
      </c>
      <c r="AO213" s="8"/>
      <c r="AP213" s="7">
        <v>50</v>
      </c>
      <c r="AQ213" s="8"/>
      <c r="AR213" s="7"/>
      <c r="AS213" s="8"/>
      <c r="AT213" s="9">
        <f>ROUND(IF(AP213=0, IF(AN213=0, 0, 1), AN213/AP213),5)</f>
        <v>1</v>
      </c>
      <c r="AU213" s="8"/>
      <c r="AV213" s="7">
        <v>100</v>
      </c>
      <c r="AW213" s="8"/>
      <c r="AX213" s="7">
        <v>50</v>
      </c>
      <c r="AY213" s="8"/>
      <c r="AZ213" s="7">
        <f>ROUND((AV213-AX213),5)</f>
        <v>50</v>
      </c>
      <c r="BA213" s="8"/>
      <c r="BB213" s="9">
        <f>ROUND(IF(AX213=0, IF(AV213=0, 0, 1), AV213/AX213),5)</f>
        <v>2</v>
      </c>
      <c r="BC213" s="8"/>
      <c r="BD213" s="7">
        <v>100</v>
      </c>
      <c r="BE213" s="8"/>
      <c r="BF213" s="7">
        <v>25</v>
      </c>
      <c r="BG213" s="8"/>
      <c r="BH213" s="7">
        <f>ROUND((BD213-BF213),5)</f>
        <v>75</v>
      </c>
      <c r="BI213" s="8"/>
      <c r="BJ213" s="9">
        <f>ROUND(IF(BF213=0, IF(BD213=0, 0, 1), BD213/BF213),5)</f>
        <v>4</v>
      </c>
      <c r="BK213" s="8"/>
      <c r="BL213" s="7">
        <v>100</v>
      </c>
      <c r="BM213" s="8"/>
      <c r="BN213" s="7">
        <v>50</v>
      </c>
      <c r="BO213" s="8"/>
      <c r="BP213" s="7">
        <f>ROUND((BL213-BN213),5)</f>
        <v>50</v>
      </c>
      <c r="BQ213" s="8"/>
      <c r="BR213" s="9">
        <f>ROUND(IF(BN213=0, IF(BL213=0, 0, 1), BL213/BN213),5)</f>
        <v>2</v>
      </c>
      <c r="BS213" s="8"/>
      <c r="BT213" s="7"/>
      <c r="BU213" s="8"/>
      <c r="BV213" s="7">
        <v>25</v>
      </c>
      <c r="BW213" s="8"/>
      <c r="BX213" s="7">
        <f>ROUND((BT213-BV213),5)</f>
        <v>-25</v>
      </c>
      <c r="BY213" s="8"/>
      <c r="BZ213" s="9"/>
      <c r="CA213" s="8"/>
      <c r="CB213" s="7">
        <v>50</v>
      </c>
      <c r="CC213" s="8"/>
      <c r="CD213" s="7">
        <v>12.9</v>
      </c>
      <c r="CE213" s="8"/>
      <c r="CF213" s="7">
        <f>ROUND((CB213-CD213),5)</f>
        <v>37.1</v>
      </c>
      <c r="CG213" s="8"/>
      <c r="CH213" s="9">
        <f>ROUND(IF(CD213=0, IF(CB213=0, 0, 1), CB213/CD213),5)</f>
        <v>3.8759700000000001</v>
      </c>
      <c r="CI213" s="8"/>
      <c r="CJ213" s="7">
        <f t="shared" si="29"/>
        <v>650</v>
      </c>
      <c r="CK213" s="8"/>
      <c r="CL213" s="7">
        <v>500</v>
      </c>
      <c r="CM213" s="8"/>
      <c r="CN213" s="7">
        <f t="shared" si="27"/>
        <v>150</v>
      </c>
      <c r="CO213" s="8"/>
      <c r="CP213" s="9">
        <f t="shared" si="28"/>
        <v>1.3</v>
      </c>
      <c r="CQ213" s="76">
        <v>700</v>
      </c>
      <c r="CS213" s="76"/>
    </row>
    <row r="214" spans="1:97" x14ac:dyDescent="0.3">
      <c r="A214" s="2"/>
      <c r="B214" s="2"/>
      <c r="C214" s="2"/>
      <c r="D214" s="2"/>
      <c r="E214" s="2"/>
      <c r="F214" s="2" t="s">
        <v>242</v>
      </c>
      <c r="G214" s="2"/>
      <c r="H214" s="7">
        <v>199.99</v>
      </c>
      <c r="I214" s="8"/>
      <c r="J214" s="7"/>
      <c r="K214" s="8"/>
      <c r="L214" s="7">
        <f>ROUND((H214-J214),5)</f>
        <v>199.99</v>
      </c>
      <c r="M214" s="8"/>
      <c r="N214" s="9">
        <f>ROUND(IF(J214=0, IF(H214=0, 0, 1), H214/J214),5)</f>
        <v>1</v>
      </c>
      <c r="O214" s="8"/>
      <c r="P214" s="7"/>
      <c r="Q214" s="8"/>
      <c r="R214" s="7"/>
      <c r="S214" s="8"/>
      <c r="T214" s="7"/>
      <c r="U214" s="8"/>
      <c r="V214" s="9"/>
      <c r="W214" s="8"/>
      <c r="X214" s="7">
        <v>995</v>
      </c>
      <c r="Y214" s="8"/>
      <c r="Z214" s="7"/>
      <c r="AA214" s="8"/>
      <c r="AB214" s="7">
        <f>ROUND((X214-Z214),5)</f>
        <v>995</v>
      </c>
      <c r="AC214" s="8"/>
      <c r="AD214" s="9">
        <f>ROUND(IF(Z214=0, IF(X214=0, 0, 1), X214/Z214),5)</f>
        <v>1</v>
      </c>
      <c r="AE214" s="8"/>
      <c r="AF214" s="7"/>
      <c r="AG214" s="8"/>
      <c r="AH214" s="7">
        <v>200</v>
      </c>
      <c r="AI214" s="8"/>
      <c r="AJ214" s="7">
        <f>ROUND((AF214-AH214),5)</f>
        <v>-200</v>
      </c>
      <c r="AK214" s="8"/>
      <c r="AL214" s="9"/>
      <c r="AM214" s="8"/>
      <c r="AN214" s="7"/>
      <c r="AO214" s="8"/>
      <c r="AP214" s="7"/>
      <c r="AQ214" s="8"/>
      <c r="AR214" s="7"/>
      <c r="AS214" s="8"/>
      <c r="AT214" s="9"/>
      <c r="AU214" s="8"/>
      <c r="AV214" s="7"/>
      <c r="AW214" s="8"/>
      <c r="AX214" s="7">
        <v>1000</v>
      </c>
      <c r="AY214" s="8"/>
      <c r="AZ214" s="7">
        <f>ROUND((AV214-AX214),5)</f>
        <v>-1000</v>
      </c>
      <c r="BA214" s="8"/>
      <c r="BB214" s="9"/>
      <c r="BC214" s="8"/>
      <c r="BD214" s="7">
        <v>3514.93</v>
      </c>
      <c r="BE214" s="8"/>
      <c r="BF214" s="7"/>
      <c r="BG214" s="8"/>
      <c r="BH214" s="7">
        <f>ROUND((BD214-BF214),5)</f>
        <v>3514.93</v>
      </c>
      <c r="BI214" s="8"/>
      <c r="BJ214" s="9">
        <f>ROUND(IF(BF214=0, IF(BD214=0, 0, 1), BD214/BF214),5)</f>
        <v>1</v>
      </c>
      <c r="BK214" s="8"/>
      <c r="BL214" s="7">
        <v>382.8</v>
      </c>
      <c r="BM214" s="8"/>
      <c r="BN214" s="7"/>
      <c r="BO214" s="8"/>
      <c r="BP214" s="7">
        <f>ROUND((BL214-BN214),5)</f>
        <v>382.8</v>
      </c>
      <c r="BQ214" s="8"/>
      <c r="BR214" s="9">
        <f>ROUND(IF(BN214=0, IF(BL214=0, 0, 1), BL214/BN214),5)</f>
        <v>1</v>
      </c>
      <c r="BS214" s="8"/>
      <c r="BT214" s="7">
        <v>382.5</v>
      </c>
      <c r="BU214" s="8"/>
      <c r="BV214" s="7"/>
      <c r="BW214" s="8"/>
      <c r="BX214" s="7">
        <f>ROUND((BT214-BV214),5)</f>
        <v>382.5</v>
      </c>
      <c r="BY214" s="8"/>
      <c r="BZ214" s="9">
        <f>ROUND(IF(BV214=0, IF(BT214=0, 0, 1), BT214/BV214),5)</f>
        <v>1</v>
      </c>
      <c r="CA214" s="8"/>
      <c r="CB214" s="7"/>
      <c r="CC214" s="8"/>
      <c r="CD214" s="7"/>
      <c r="CE214" s="8"/>
      <c r="CF214" s="7"/>
      <c r="CG214" s="8"/>
      <c r="CH214" s="9"/>
      <c r="CI214" s="8"/>
      <c r="CJ214" s="7">
        <f t="shared" si="29"/>
        <v>5475.22</v>
      </c>
      <c r="CK214" s="8"/>
      <c r="CL214" s="7">
        <f t="shared" si="30"/>
        <v>1200</v>
      </c>
      <c r="CM214" s="8"/>
      <c r="CN214" s="7">
        <f t="shared" si="27"/>
        <v>4275.22</v>
      </c>
      <c r="CO214" s="8"/>
      <c r="CP214" s="9">
        <f t="shared" si="28"/>
        <v>4.5626800000000003</v>
      </c>
      <c r="CQ214" s="76">
        <v>1500</v>
      </c>
      <c r="CS214" s="76"/>
    </row>
    <row r="215" spans="1:97" hidden="1" x14ac:dyDescent="0.3">
      <c r="A215" s="2"/>
      <c r="B215" s="2"/>
      <c r="C215" s="2"/>
      <c r="D215" s="2"/>
      <c r="E215" s="2"/>
      <c r="F215" s="2" t="s">
        <v>243</v>
      </c>
      <c r="G215" s="2"/>
      <c r="H215" s="7"/>
      <c r="I215" s="8"/>
      <c r="J215" s="7"/>
      <c r="K215" s="8"/>
      <c r="L215" s="7"/>
      <c r="M215" s="8"/>
      <c r="N215" s="9"/>
      <c r="O215" s="8"/>
      <c r="P215" s="7"/>
      <c r="Q215" s="8"/>
      <c r="R215" s="7"/>
      <c r="S215" s="8"/>
      <c r="T215" s="7"/>
      <c r="U215" s="8"/>
      <c r="V215" s="9"/>
      <c r="W215" s="8"/>
      <c r="X215" s="7"/>
      <c r="Y215" s="8"/>
      <c r="Z215" s="7"/>
      <c r="AA215" s="8"/>
      <c r="AB215" s="7"/>
      <c r="AC215" s="8"/>
      <c r="AD215" s="9"/>
      <c r="AE215" s="8"/>
      <c r="AF215" s="7"/>
      <c r="AG215" s="8"/>
      <c r="AH215" s="7"/>
      <c r="AI215" s="8"/>
      <c r="AJ215" s="7"/>
      <c r="AK215" s="8"/>
      <c r="AL215" s="9"/>
      <c r="AM215" s="8"/>
      <c r="AN215" s="7"/>
      <c r="AO215" s="8"/>
      <c r="AP215" s="7"/>
      <c r="AQ215" s="8"/>
      <c r="AR215" s="7"/>
      <c r="AS215" s="8"/>
      <c r="AT215" s="9"/>
      <c r="AU215" s="8"/>
      <c r="AV215" s="7"/>
      <c r="AW215" s="8"/>
      <c r="AX215" s="7"/>
      <c r="AY215" s="8"/>
      <c r="AZ215" s="7"/>
      <c r="BA215" s="8"/>
      <c r="BB215" s="9"/>
      <c r="BC215" s="8"/>
      <c r="BD215" s="7"/>
      <c r="BE215" s="8"/>
      <c r="BF215" s="7"/>
      <c r="BG215" s="8"/>
      <c r="BH215" s="7"/>
      <c r="BI215" s="8"/>
      <c r="BJ215" s="9"/>
      <c r="BK215" s="8"/>
      <c r="BL215" s="7"/>
      <c r="BM215" s="8"/>
      <c r="BN215" s="7"/>
      <c r="BO215" s="8"/>
      <c r="BP215" s="7"/>
      <c r="BQ215" s="8"/>
      <c r="BR215" s="9"/>
      <c r="BS215" s="8"/>
      <c r="BT215" s="7"/>
      <c r="BU215" s="8"/>
      <c r="BV215" s="7"/>
      <c r="BW215" s="8"/>
      <c r="BX215" s="7"/>
      <c r="BY215" s="8"/>
      <c r="BZ215" s="9"/>
      <c r="CA215" s="8"/>
      <c r="CB215" s="7"/>
      <c r="CC215" s="8"/>
      <c r="CD215" s="7"/>
      <c r="CE215" s="8"/>
      <c r="CF215" s="7"/>
      <c r="CG215" s="8"/>
      <c r="CH215" s="9"/>
      <c r="CI215" s="8"/>
      <c r="CJ215" s="7"/>
      <c r="CK215" s="8"/>
      <c r="CL215" s="7">
        <v>0</v>
      </c>
      <c r="CM215" s="8"/>
      <c r="CN215" s="7"/>
      <c r="CO215" s="8"/>
      <c r="CP215" s="9"/>
      <c r="CQ215" s="76">
        <v>0</v>
      </c>
      <c r="CS215" s="76"/>
    </row>
    <row r="216" spans="1:97" hidden="1" x14ac:dyDescent="0.3">
      <c r="A216" s="2"/>
      <c r="B216" s="2"/>
      <c r="C216" s="2"/>
      <c r="D216" s="2"/>
      <c r="E216" s="2"/>
      <c r="F216" s="2" t="s">
        <v>244</v>
      </c>
      <c r="G216" s="2"/>
      <c r="H216" s="7"/>
      <c r="I216" s="8"/>
      <c r="J216" s="7"/>
      <c r="K216" s="8"/>
      <c r="L216" s="7"/>
      <c r="M216" s="8"/>
      <c r="N216" s="9"/>
      <c r="O216" s="8"/>
      <c r="P216" s="7"/>
      <c r="Q216" s="8"/>
      <c r="R216" s="7"/>
      <c r="S216" s="8"/>
      <c r="T216" s="7"/>
      <c r="U216" s="8"/>
      <c r="V216" s="9"/>
      <c r="W216" s="8"/>
      <c r="X216" s="7"/>
      <c r="Y216" s="8"/>
      <c r="Z216" s="7"/>
      <c r="AA216" s="8"/>
      <c r="AB216" s="7"/>
      <c r="AC216" s="8"/>
      <c r="AD216" s="9"/>
      <c r="AE216" s="8"/>
      <c r="AF216" s="7"/>
      <c r="AG216" s="8"/>
      <c r="AH216" s="7"/>
      <c r="AI216" s="8"/>
      <c r="AJ216" s="7"/>
      <c r="AK216" s="8"/>
      <c r="AL216" s="9"/>
      <c r="AM216" s="8"/>
      <c r="AN216" s="7"/>
      <c r="AO216" s="8"/>
      <c r="AP216" s="7"/>
      <c r="AQ216" s="8"/>
      <c r="AR216" s="7"/>
      <c r="AS216" s="8"/>
      <c r="AT216" s="9"/>
      <c r="AU216" s="8"/>
      <c r="AV216" s="7"/>
      <c r="AW216" s="8"/>
      <c r="AX216" s="7"/>
      <c r="AY216" s="8"/>
      <c r="AZ216" s="7"/>
      <c r="BA216" s="8"/>
      <c r="BB216" s="9"/>
      <c r="BC216" s="8"/>
      <c r="BD216" s="7"/>
      <c r="BE216" s="8"/>
      <c r="BF216" s="7"/>
      <c r="BG216" s="8"/>
      <c r="BH216" s="7"/>
      <c r="BI216" s="8"/>
      <c r="BJ216" s="9"/>
      <c r="BK216" s="8"/>
      <c r="BL216" s="7"/>
      <c r="BM216" s="8"/>
      <c r="BN216" s="7"/>
      <c r="BO216" s="8"/>
      <c r="BP216" s="7"/>
      <c r="BQ216" s="8"/>
      <c r="BR216" s="9"/>
      <c r="BS216" s="8"/>
      <c r="BT216" s="7"/>
      <c r="BU216" s="8"/>
      <c r="BV216" s="7"/>
      <c r="BW216" s="8"/>
      <c r="BX216" s="7"/>
      <c r="BY216" s="8"/>
      <c r="BZ216" s="9"/>
      <c r="CA216" s="8"/>
      <c r="CB216" s="7"/>
      <c r="CC216" s="8"/>
      <c r="CD216" s="7"/>
      <c r="CE216" s="8"/>
      <c r="CF216" s="7"/>
      <c r="CG216" s="8"/>
      <c r="CH216" s="9"/>
      <c r="CI216" s="8"/>
      <c r="CJ216" s="7"/>
      <c r="CK216" s="8"/>
      <c r="CL216" s="7">
        <v>0</v>
      </c>
      <c r="CM216" s="8"/>
      <c r="CN216" s="7"/>
      <c r="CO216" s="8"/>
      <c r="CP216" s="9"/>
      <c r="CQ216" s="76">
        <v>0</v>
      </c>
      <c r="CS216" s="76"/>
    </row>
    <row r="217" spans="1:97" x14ac:dyDescent="0.3">
      <c r="A217" s="2"/>
      <c r="B217" s="2"/>
      <c r="C217" s="2"/>
      <c r="D217" s="2"/>
      <c r="E217" s="2"/>
      <c r="F217" s="2" t="s">
        <v>245</v>
      </c>
      <c r="G217" s="2"/>
      <c r="H217" s="7"/>
      <c r="I217" s="8"/>
      <c r="J217" s="7">
        <v>50</v>
      </c>
      <c r="K217" s="8"/>
      <c r="L217" s="7">
        <f>ROUND((H217-J217),5)</f>
        <v>-50</v>
      </c>
      <c r="M217" s="8"/>
      <c r="N217" s="9"/>
      <c r="O217" s="8"/>
      <c r="P217" s="7"/>
      <c r="Q217" s="8"/>
      <c r="R217" s="7">
        <v>50</v>
      </c>
      <c r="S217" s="8"/>
      <c r="T217" s="7">
        <f>ROUND((P217-R217),5)</f>
        <v>-50</v>
      </c>
      <c r="U217" s="8"/>
      <c r="V217" s="9"/>
      <c r="W217" s="8"/>
      <c r="X217" s="7"/>
      <c r="Y217" s="8"/>
      <c r="Z217" s="7">
        <v>50</v>
      </c>
      <c r="AA217" s="8"/>
      <c r="AB217" s="7">
        <f>ROUND((X217-Z217),5)</f>
        <v>-50</v>
      </c>
      <c r="AC217" s="8"/>
      <c r="AD217" s="9"/>
      <c r="AE217" s="8"/>
      <c r="AF217" s="7"/>
      <c r="AG217" s="8"/>
      <c r="AH217" s="7">
        <v>50</v>
      </c>
      <c r="AI217" s="8"/>
      <c r="AJ217" s="7">
        <f>ROUND((AF217-AH217),5)</f>
        <v>-50</v>
      </c>
      <c r="AK217" s="8"/>
      <c r="AL217" s="9"/>
      <c r="AM217" s="8"/>
      <c r="AN217" s="7"/>
      <c r="AO217" s="8"/>
      <c r="AP217" s="7">
        <v>50</v>
      </c>
      <c r="AQ217" s="8"/>
      <c r="AR217" s="7">
        <f>ROUND((AN217-AP217),5)</f>
        <v>-50</v>
      </c>
      <c r="AS217" s="8"/>
      <c r="AT217" s="9"/>
      <c r="AU217" s="8"/>
      <c r="AV217" s="7"/>
      <c r="AW217" s="8"/>
      <c r="AX217" s="7">
        <v>50</v>
      </c>
      <c r="AY217" s="8"/>
      <c r="AZ217" s="7">
        <f>ROUND((AV217-AX217),5)</f>
        <v>-50</v>
      </c>
      <c r="BA217" s="8"/>
      <c r="BB217" s="9"/>
      <c r="BC217" s="8"/>
      <c r="BD217" s="7"/>
      <c r="BE217" s="8"/>
      <c r="BF217" s="7">
        <v>50</v>
      </c>
      <c r="BG217" s="8"/>
      <c r="BH217" s="7">
        <f>ROUND((BD217-BF217),5)</f>
        <v>-50</v>
      </c>
      <c r="BI217" s="8"/>
      <c r="BJ217" s="9"/>
      <c r="BK217" s="8"/>
      <c r="BL217" s="7"/>
      <c r="BM217" s="8"/>
      <c r="BN217" s="7">
        <v>50</v>
      </c>
      <c r="BO217" s="8"/>
      <c r="BP217" s="7">
        <f>ROUND((BL217-BN217),5)</f>
        <v>-50</v>
      </c>
      <c r="BQ217" s="8"/>
      <c r="BR217" s="9"/>
      <c r="BS217" s="8"/>
      <c r="BT217" s="7"/>
      <c r="BU217" s="8"/>
      <c r="BV217" s="7">
        <v>25</v>
      </c>
      <c r="BW217" s="8"/>
      <c r="BX217" s="7">
        <f>ROUND((BT217-BV217),5)</f>
        <v>-25</v>
      </c>
      <c r="BY217" s="8"/>
      <c r="BZ217" s="9"/>
      <c r="CA217" s="8"/>
      <c r="CB217" s="7"/>
      <c r="CC217" s="8"/>
      <c r="CD217" s="7">
        <v>6.45</v>
      </c>
      <c r="CE217" s="8"/>
      <c r="CF217" s="7">
        <f>ROUND((CB217-CD217),5)</f>
        <v>-6.45</v>
      </c>
      <c r="CG217" s="8"/>
      <c r="CH217" s="9"/>
      <c r="CI217" s="8"/>
      <c r="CJ217" s="7"/>
      <c r="CK217" s="8"/>
      <c r="CL217" s="7">
        <v>500</v>
      </c>
      <c r="CM217" s="8"/>
      <c r="CN217" s="7">
        <f>ROUND((CJ217-CL217),5)</f>
        <v>-500</v>
      </c>
      <c r="CO217" s="8"/>
      <c r="CP217" s="9"/>
      <c r="CQ217" s="76">
        <v>500</v>
      </c>
      <c r="CS217" s="76"/>
    </row>
    <row r="218" spans="1:97" x14ac:dyDescent="0.3">
      <c r="A218" s="2"/>
      <c r="B218" s="2"/>
      <c r="C218" s="2"/>
      <c r="D218" s="2"/>
      <c r="E218" s="2"/>
      <c r="F218" s="2" t="s">
        <v>246</v>
      </c>
      <c r="G218" s="2"/>
      <c r="H218" s="7">
        <v>727.75</v>
      </c>
      <c r="I218" s="8"/>
      <c r="J218" s="7">
        <v>866.67</v>
      </c>
      <c r="K218" s="8"/>
      <c r="L218" s="7">
        <f>ROUND((H218-J218),5)</f>
        <v>-138.91999999999999</v>
      </c>
      <c r="M218" s="8"/>
      <c r="N218" s="9">
        <f>ROUND(IF(J218=0, IF(H218=0, 0, 1), H218/J218),5)</f>
        <v>0.83970999999999996</v>
      </c>
      <c r="O218" s="8"/>
      <c r="P218" s="7">
        <v>30.55</v>
      </c>
      <c r="Q218" s="8"/>
      <c r="R218" s="7">
        <v>866.66</v>
      </c>
      <c r="S218" s="8"/>
      <c r="T218" s="7">
        <f>ROUND((P218-R218),5)</f>
        <v>-836.11</v>
      </c>
      <c r="U218" s="8"/>
      <c r="V218" s="9">
        <f>ROUND(IF(R218=0, IF(P218=0, 0, 1), P218/R218),5)</f>
        <v>3.5249999999999997E-2</v>
      </c>
      <c r="W218" s="8"/>
      <c r="X218" s="7"/>
      <c r="Y218" s="8"/>
      <c r="Z218" s="7">
        <v>966.67</v>
      </c>
      <c r="AA218" s="8"/>
      <c r="AB218" s="7">
        <f>ROUND((X218-Z218),5)</f>
        <v>-966.67</v>
      </c>
      <c r="AC218" s="8"/>
      <c r="AD218" s="9"/>
      <c r="AE218" s="8"/>
      <c r="AF218" s="7">
        <v>5147.3100000000004</v>
      </c>
      <c r="AG218" s="8"/>
      <c r="AH218" s="7">
        <v>866.67</v>
      </c>
      <c r="AI218" s="8"/>
      <c r="AJ218" s="7">
        <f>ROUND((AF218-AH218),5)</f>
        <v>4280.6400000000003</v>
      </c>
      <c r="AK218" s="8"/>
      <c r="AL218" s="9">
        <f>ROUND(IF(AH218=0, IF(AF218=0, 0, 1), AF218/AH218),5)</f>
        <v>5.9391800000000003</v>
      </c>
      <c r="AM218" s="8"/>
      <c r="AN218" s="7">
        <v>1159.5</v>
      </c>
      <c r="AO218" s="8"/>
      <c r="AP218" s="7">
        <v>916.66</v>
      </c>
      <c r="AQ218" s="8"/>
      <c r="AR218" s="7">
        <f>ROUND((AN218-AP218),5)</f>
        <v>242.84</v>
      </c>
      <c r="AS218" s="8"/>
      <c r="AT218" s="9">
        <f>ROUND(IF(AP218=0, IF(AN218=0, 0, 1), AN218/AP218),5)</f>
        <v>1.26492</v>
      </c>
      <c r="AU218" s="8"/>
      <c r="AV218" s="7">
        <v>1117.02</v>
      </c>
      <c r="AW218" s="8"/>
      <c r="AX218" s="7">
        <v>866.67</v>
      </c>
      <c r="AY218" s="8"/>
      <c r="AZ218" s="7">
        <f>ROUND((AV218-AX218),5)</f>
        <v>250.35</v>
      </c>
      <c r="BA218" s="8"/>
      <c r="BB218" s="9">
        <f>ROUND(IF(AX218=0, IF(AV218=0, 0, 1), AV218/AX218),5)</f>
        <v>1.2888599999999999</v>
      </c>
      <c r="BC218" s="8"/>
      <c r="BD218" s="7">
        <v>130.49</v>
      </c>
      <c r="BE218" s="8"/>
      <c r="BF218" s="7">
        <v>916.67</v>
      </c>
      <c r="BG218" s="8"/>
      <c r="BH218" s="7">
        <f>ROUND((BD218-BF218),5)</f>
        <v>-786.18</v>
      </c>
      <c r="BI218" s="8"/>
      <c r="BJ218" s="9">
        <f>ROUND(IF(BF218=0, IF(BD218=0, 0, 1), BD218/BF218),5)</f>
        <v>0.14235</v>
      </c>
      <c r="BK218" s="8"/>
      <c r="BL218" s="7">
        <v>2020.24</v>
      </c>
      <c r="BM218" s="8"/>
      <c r="BN218" s="7">
        <v>866.67</v>
      </c>
      <c r="BO218" s="8"/>
      <c r="BP218" s="7">
        <f>ROUND((BL218-BN218),5)</f>
        <v>1153.57</v>
      </c>
      <c r="BQ218" s="8"/>
      <c r="BR218" s="9">
        <f>ROUND(IF(BN218=0, IF(BL218=0, 0, 1), BL218/BN218),5)</f>
        <v>2.3310399999999998</v>
      </c>
      <c r="BS218" s="8"/>
      <c r="BT218" s="7">
        <v>1195.76</v>
      </c>
      <c r="BU218" s="8"/>
      <c r="BV218" s="7">
        <v>966.67</v>
      </c>
      <c r="BW218" s="8"/>
      <c r="BX218" s="7">
        <f>ROUND((BT218-BV218),5)</f>
        <v>229.09</v>
      </c>
      <c r="BY218" s="8"/>
      <c r="BZ218" s="9">
        <f>ROUND(IF(BV218=0, IF(BT218=0, 0, 1), BT218/BV218),5)</f>
        <v>1.23699</v>
      </c>
      <c r="CA218" s="8"/>
      <c r="CB218" s="7"/>
      <c r="CC218" s="8"/>
      <c r="CD218" s="7">
        <v>223.66</v>
      </c>
      <c r="CE218" s="8"/>
      <c r="CF218" s="7">
        <f>ROUND((CB218-CD218),5)</f>
        <v>-223.66</v>
      </c>
      <c r="CG218" s="8"/>
      <c r="CH218" s="9"/>
      <c r="CI218" s="8"/>
      <c r="CJ218" s="7">
        <f>ROUND(H218+P218+X218+AF218+AN218+AV218+BD218+BL218+BT218+CB218,5)</f>
        <v>11528.62</v>
      </c>
      <c r="CK218" s="8"/>
      <c r="CL218" s="7">
        <v>10750</v>
      </c>
      <c r="CM218" s="8"/>
      <c r="CN218" s="7">
        <f>ROUND((CJ218-CL218),5)</f>
        <v>778.62</v>
      </c>
      <c r="CO218" s="8"/>
      <c r="CP218" s="9">
        <f>ROUND(IF(CL218=0, IF(CJ218=0, 0, 1), CJ218/CL218),5)</f>
        <v>1.07243</v>
      </c>
      <c r="CQ218" s="76">
        <v>15000</v>
      </c>
      <c r="CS218" s="76"/>
    </row>
    <row r="219" spans="1:97" hidden="1" x14ac:dyDescent="0.3">
      <c r="A219" s="2"/>
      <c r="B219" s="2"/>
      <c r="C219" s="2"/>
      <c r="D219" s="2"/>
      <c r="E219" s="2"/>
      <c r="F219" s="2" t="s">
        <v>247</v>
      </c>
      <c r="G219" s="2"/>
      <c r="H219" s="7"/>
      <c r="I219" s="8"/>
      <c r="J219" s="7"/>
      <c r="K219" s="8"/>
      <c r="L219" s="7"/>
      <c r="M219" s="8"/>
      <c r="N219" s="9"/>
      <c r="O219" s="8"/>
      <c r="P219" s="7"/>
      <c r="Q219" s="8"/>
      <c r="R219" s="7"/>
      <c r="S219" s="8"/>
      <c r="T219" s="7"/>
      <c r="U219" s="8"/>
      <c r="V219" s="9"/>
      <c r="W219" s="8"/>
      <c r="X219" s="7"/>
      <c r="Y219" s="8"/>
      <c r="Z219" s="7"/>
      <c r="AA219" s="8"/>
      <c r="AB219" s="7"/>
      <c r="AC219" s="8"/>
      <c r="AD219" s="9"/>
      <c r="AE219" s="8"/>
      <c r="AF219" s="7"/>
      <c r="AG219" s="8"/>
      <c r="AH219" s="7"/>
      <c r="AI219" s="8"/>
      <c r="AJ219" s="7"/>
      <c r="AK219" s="8"/>
      <c r="AL219" s="9"/>
      <c r="AM219" s="8"/>
      <c r="AN219" s="7"/>
      <c r="AO219" s="8"/>
      <c r="AP219" s="7"/>
      <c r="AQ219" s="8"/>
      <c r="AR219" s="7"/>
      <c r="AS219" s="8"/>
      <c r="AT219" s="9"/>
      <c r="AU219" s="8"/>
      <c r="AV219" s="7"/>
      <c r="AW219" s="8"/>
      <c r="AX219" s="7"/>
      <c r="AY219" s="8"/>
      <c r="AZ219" s="7"/>
      <c r="BA219" s="8"/>
      <c r="BB219" s="9"/>
      <c r="BC219" s="8"/>
      <c r="BD219" s="7"/>
      <c r="BE219" s="8"/>
      <c r="BF219" s="7"/>
      <c r="BG219" s="8"/>
      <c r="BH219" s="7"/>
      <c r="BI219" s="8"/>
      <c r="BJ219" s="9"/>
      <c r="BK219" s="8"/>
      <c r="BL219" s="7"/>
      <c r="BM219" s="8"/>
      <c r="BN219" s="7"/>
      <c r="BO219" s="8"/>
      <c r="BP219" s="7"/>
      <c r="BQ219" s="8"/>
      <c r="BR219" s="9"/>
      <c r="BS219" s="8"/>
      <c r="BT219" s="7"/>
      <c r="BU219" s="8"/>
      <c r="BV219" s="7"/>
      <c r="BW219" s="8"/>
      <c r="BX219" s="7"/>
      <c r="BY219" s="8"/>
      <c r="BZ219" s="9"/>
      <c r="CA219" s="8"/>
      <c r="CB219" s="7"/>
      <c r="CC219" s="8"/>
      <c r="CD219" s="7"/>
      <c r="CE219" s="8"/>
      <c r="CF219" s="7"/>
      <c r="CG219" s="8"/>
      <c r="CH219" s="9"/>
      <c r="CI219" s="8"/>
      <c r="CJ219" s="7"/>
      <c r="CK219" s="8"/>
      <c r="CL219" s="7"/>
      <c r="CM219" s="8"/>
      <c r="CN219" s="7"/>
      <c r="CO219" s="8"/>
      <c r="CP219" s="9"/>
      <c r="CQ219" s="76"/>
      <c r="CS219" s="76"/>
    </row>
    <row r="220" spans="1:97" hidden="1" x14ac:dyDescent="0.3">
      <c r="A220" s="2"/>
      <c r="B220" s="2"/>
      <c r="C220" s="2"/>
      <c r="D220" s="2"/>
      <c r="E220" s="2"/>
      <c r="F220" s="2" t="s">
        <v>248</v>
      </c>
      <c r="G220" s="2"/>
      <c r="H220" s="7"/>
      <c r="I220" s="8"/>
      <c r="J220" s="7"/>
      <c r="K220" s="8"/>
      <c r="L220" s="7"/>
      <c r="M220" s="8"/>
      <c r="N220" s="9"/>
      <c r="O220" s="8"/>
      <c r="P220" s="7"/>
      <c r="Q220" s="8"/>
      <c r="R220" s="7"/>
      <c r="S220" s="8"/>
      <c r="T220" s="7"/>
      <c r="U220" s="8"/>
      <c r="V220" s="9"/>
      <c r="W220" s="8"/>
      <c r="X220" s="7"/>
      <c r="Y220" s="8"/>
      <c r="Z220" s="7"/>
      <c r="AA220" s="8"/>
      <c r="AB220" s="7"/>
      <c r="AC220" s="8"/>
      <c r="AD220" s="9"/>
      <c r="AE220" s="8"/>
      <c r="AF220" s="7"/>
      <c r="AG220" s="8"/>
      <c r="AH220" s="7"/>
      <c r="AI220" s="8"/>
      <c r="AJ220" s="7"/>
      <c r="AK220" s="8"/>
      <c r="AL220" s="9"/>
      <c r="AM220" s="8"/>
      <c r="AN220" s="7"/>
      <c r="AO220" s="8"/>
      <c r="AP220" s="7"/>
      <c r="AQ220" s="8"/>
      <c r="AR220" s="7"/>
      <c r="AS220" s="8"/>
      <c r="AT220" s="9"/>
      <c r="AU220" s="8"/>
      <c r="AV220" s="7"/>
      <c r="AW220" s="8"/>
      <c r="AX220" s="7"/>
      <c r="AY220" s="8"/>
      <c r="AZ220" s="7"/>
      <c r="BA220" s="8"/>
      <c r="BB220" s="9"/>
      <c r="BC220" s="8"/>
      <c r="BD220" s="7"/>
      <c r="BE220" s="8"/>
      <c r="BF220" s="7"/>
      <c r="BG220" s="8"/>
      <c r="BH220" s="7"/>
      <c r="BI220" s="8"/>
      <c r="BJ220" s="9"/>
      <c r="BK220" s="8"/>
      <c r="BL220" s="7"/>
      <c r="BM220" s="8"/>
      <c r="BN220" s="7"/>
      <c r="BO220" s="8"/>
      <c r="BP220" s="7"/>
      <c r="BQ220" s="8"/>
      <c r="BR220" s="9"/>
      <c r="BS220" s="8"/>
      <c r="BT220" s="7"/>
      <c r="BU220" s="8"/>
      <c r="BV220" s="7"/>
      <c r="BW220" s="8"/>
      <c r="BX220" s="7"/>
      <c r="BY220" s="8"/>
      <c r="BZ220" s="9"/>
      <c r="CA220" s="8"/>
      <c r="CB220" s="7"/>
      <c r="CC220" s="8"/>
      <c r="CD220" s="7"/>
      <c r="CE220" s="8"/>
      <c r="CF220" s="7"/>
      <c r="CG220" s="8"/>
      <c r="CH220" s="9"/>
      <c r="CI220" s="8"/>
      <c r="CJ220" s="7"/>
      <c r="CK220" s="8"/>
      <c r="CL220" s="7"/>
      <c r="CM220" s="8"/>
      <c r="CN220" s="7"/>
      <c r="CO220" s="8"/>
      <c r="CP220" s="9"/>
      <c r="CQ220" s="76"/>
      <c r="CS220" s="76"/>
    </row>
    <row r="221" spans="1:97" x14ac:dyDescent="0.3">
      <c r="A221" s="2"/>
      <c r="B221" s="2"/>
      <c r="C221" s="2"/>
      <c r="D221" s="2"/>
      <c r="E221" s="2"/>
      <c r="F221" s="2" t="s">
        <v>249</v>
      </c>
      <c r="G221" s="2"/>
      <c r="H221" s="7">
        <v>120.5</v>
      </c>
      <c r="I221" s="8"/>
      <c r="J221" s="7">
        <v>75</v>
      </c>
      <c r="K221" s="8"/>
      <c r="L221" s="7">
        <f>ROUND((H221-J221),5)</f>
        <v>45.5</v>
      </c>
      <c r="M221" s="8"/>
      <c r="N221" s="9">
        <f>ROUND(IF(J221=0, IF(H221=0, 0, 1), H221/J221),5)</f>
        <v>1.60667</v>
      </c>
      <c r="O221" s="8"/>
      <c r="P221" s="7">
        <v>116.5</v>
      </c>
      <c r="Q221" s="8"/>
      <c r="R221" s="7">
        <v>100</v>
      </c>
      <c r="S221" s="8"/>
      <c r="T221" s="7">
        <f>ROUND((P221-R221),5)</f>
        <v>16.5</v>
      </c>
      <c r="U221" s="8"/>
      <c r="V221" s="9">
        <f>ROUND(IF(R221=0, IF(P221=0, 0, 1), P221/R221),5)</f>
        <v>1.165</v>
      </c>
      <c r="W221" s="8"/>
      <c r="X221" s="7"/>
      <c r="Y221" s="8"/>
      <c r="Z221" s="7">
        <v>75</v>
      </c>
      <c r="AA221" s="8"/>
      <c r="AB221" s="7">
        <f>ROUND((X221-Z221),5)</f>
        <v>-75</v>
      </c>
      <c r="AC221" s="8"/>
      <c r="AD221" s="9"/>
      <c r="AE221" s="8"/>
      <c r="AF221" s="7">
        <v>125</v>
      </c>
      <c r="AG221" s="8"/>
      <c r="AH221" s="7">
        <v>75</v>
      </c>
      <c r="AI221" s="8"/>
      <c r="AJ221" s="7">
        <f>ROUND((AF221-AH221),5)</f>
        <v>50</v>
      </c>
      <c r="AK221" s="8"/>
      <c r="AL221" s="9">
        <f>ROUND(IF(AH221=0, IF(AF221=0, 0, 1), AF221/AH221),5)</f>
        <v>1.6666700000000001</v>
      </c>
      <c r="AM221" s="8"/>
      <c r="AN221" s="7"/>
      <c r="AO221" s="8"/>
      <c r="AP221" s="7">
        <v>75</v>
      </c>
      <c r="AQ221" s="8"/>
      <c r="AR221" s="7">
        <f>ROUND((AN221-AP221),5)</f>
        <v>-75</v>
      </c>
      <c r="AS221" s="8"/>
      <c r="AT221" s="9"/>
      <c r="AU221" s="8"/>
      <c r="AV221" s="7">
        <v>112</v>
      </c>
      <c r="AW221" s="8"/>
      <c r="AX221" s="7">
        <v>100</v>
      </c>
      <c r="AY221" s="8"/>
      <c r="AZ221" s="7">
        <f>ROUND((AV221-AX221),5)</f>
        <v>12</v>
      </c>
      <c r="BA221" s="8"/>
      <c r="BB221" s="9">
        <f>ROUND(IF(AX221=0, IF(AV221=0, 0, 1), AV221/AX221),5)</f>
        <v>1.1200000000000001</v>
      </c>
      <c r="BC221" s="8"/>
      <c r="BD221" s="7"/>
      <c r="BE221" s="8"/>
      <c r="BF221" s="7">
        <v>75</v>
      </c>
      <c r="BG221" s="8"/>
      <c r="BH221" s="7">
        <f>ROUND((BD221-BF221),5)</f>
        <v>-75</v>
      </c>
      <c r="BI221" s="8"/>
      <c r="BJ221" s="9"/>
      <c r="BK221" s="8"/>
      <c r="BL221" s="7">
        <v>69</v>
      </c>
      <c r="BM221" s="8"/>
      <c r="BN221" s="7">
        <v>125</v>
      </c>
      <c r="BO221" s="8"/>
      <c r="BP221" s="7">
        <f>ROUND((BL221-BN221),5)</f>
        <v>-56</v>
      </c>
      <c r="BQ221" s="8"/>
      <c r="BR221" s="9">
        <f>ROUND(IF(BN221=0, IF(BL221=0, 0, 1), BL221/BN221),5)</f>
        <v>0.55200000000000005</v>
      </c>
      <c r="BS221" s="8"/>
      <c r="BT221" s="7"/>
      <c r="BU221" s="8"/>
      <c r="BV221" s="7">
        <v>75</v>
      </c>
      <c r="BW221" s="8"/>
      <c r="BX221" s="7">
        <f>ROUND((BT221-BV221),5)</f>
        <v>-75</v>
      </c>
      <c r="BY221" s="8"/>
      <c r="BZ221" s="9"/>
      <c r="CA221" s="8"/>
      <c r="CB221" s="7"/>
      <c r="CC221" s="8"/>
      <c r="CD221" s="7">
        <v>19.350000000000001</v>
      </c>
      <c r="CE221" s="8"/>
      <c r="CF221" s="7">
        <f>ROUND((CB221-CD221),5)</f>
        <v>-19.350000000000001</v>
      </c>
      <c r="CG221" s="8"/>
      <c r="CH221" s="9"/>
      <c r="CI221" s="8"/>
      <c r="CJ221" s="7">
        <f>ROUND(H221+P221+X221+AF221+AN221+AV221+BD221+BL221+BT221+CB221,5)</f>
        <v>543</v>
      </c>
      <c r="CK221" s="8"/>
      <c r="CL221" s="7">
        <v>1000</v>
      </c>
      <c r="CM221" s="8"/>
      <c r="CN221" s="7">
        <f>ROUND((CJ221-CL221),5)</f>
        <v>-457</v>
      </c>
      <c r="CO221" s="8"/>
      <c r="CP221" s="9">
        <f>ROUND(IF(CL221=0, IF(CJ221=0, 0, 1), CJ221/CL221),5)</f>
        <v>0.54300000000000004</v>
      </c>
      <c r="CQ221" s="76">
        <v>750</v>
      </c>
      <c r="CS221" s="76"/>
    </row>
    <row r="222" spans="1:97" hidden="1" x14ac:dyDescent="0.3">
      <c r="A222" s="2"/>
      <c r="B222" s="2"/>
      <c r="C222" s="2"/>
      <c r="D222" s="2"/>
      <c r="E222" s="2"/>
      <c r="F222" s="2" t="s">
        <v>250</v>
      </c>
      <c r="G222" s="2"/>
      <c r="H222" s="7"/>
      <c r="I222" s="8"/>
      <c r="J222" s="7"/>
      <c r="K222" s="8"/>
      <c r="L222" s="7"/>
      <c r="M222" s="8"/>
      <c r="N222" s="9"/>
      <c r="O222" s="8"/>
      <c r="P222" s="7"/>
      <c r="Q222" s="8"/>
      <c r="R222" s="7"/>
      <c r="S222" s="8"/>
      <c r="T222" s="7"/>
      <c r="U222" s="8"/>
      <c r="V222" s="9"/>
      <c r="W222" s="8"/>
      <c r="X222" s="7"/>
      <c r="Y222" s="8"/>
      <c r="Z222" s="7"/>
      <c r="AA222" s="8"/>
      <c r="AB222" s="7"/>
      <c r="AC222" s="8"/>
      <c r="AD222" s="9"/>
      <c r="AE222" s="8"/>
      <c r="AF222" s="7"/>
      <c r="AG222" s="8"/>
      <c r="AH222" s="7"/>
      <c r="AI222" s="8"/>
      <c r="AJ222" s="7"/>
      <c r="AK222" s="8"/>
      <c r="AL222" s="9"/>
      <c r="AM222" s="8"/>
      <c r="AN222" s="7"/>
      <c r="AO222" s="8"/>
      <c r="AP222" s="7"/>
      <c r="AQ222" s="8"/>
      <c r="AR222" s="7"/>
      <c r="AS222" s="8"/>
      <c r="AT222" s="9"/>
      <c r="AU222" s="8"/>
      <c r="AV222" s="7"/>
      <c r="AW222" s="8"/>
      <c r="AX222" s="7"/>
      <c r="AY222" s="8"/>
      <c r="AZ222" s="7"/>
      <c r="BA222" s="8"/>
      <c r="BB222" s="9"/>
      <c r="BC222" s="8"/>
      <c r="BD222" s="7"/>
      <c r="BE222" s="8"/>
      <c r="BF222" s="7"/>
      <c r="BG222" s="8"/>
      <c r="BH222" s="7"/>
      <c r="BI222" s="8"/>
      <c r="BJ222" s="9"/>
      <c r="BK222" s="8"/>
      <c r="BL222" s="7"/>
      <c r="BM222" s="8"/>
      <c r="BN222" s="7"/>
      <c r="BO222" s="8"/>
      <c r="BP222" s="7"/>
      <c r="BQ222" s="8"/>
      <c r="BR222" s="9"/>
      <c r="BS222" s="8"/>
      <c r="BT222" s="7"/>
      <c r="BU222" s="8"/>
      <c r="BV222" s="7"/>
      <c r="BW222" s="8"/>
      <c r="BX222" s="7"/>
      <c r="BY222" s="8"/>
      <c r="BZ222" s="9"/>
      <c r="CA222" s="8"/>
      <c r="CB222" s="7"/>
      <c r="CC222" s="8"/>
      <c r="CD222" s="7"/>
      <c r="CE222" s="8"/>
      <c r="CF222" s="7"/>
      <c r="CG222" s="8"/>
      <c r="CH222" s="9"/>
      <c r="CI222" s="8"/>
      <c r="CJ222" s="7"/>
      <c r="CK222" s="8"/>
      <c r="CL222" s="7"/>
      <c r="CM222" s="8"/>
      <c r="CN222" s="7"/>
      <c r="CO222" s="8"/>
      <c r="CP222" s="9"/>
      <c r="CQ222" s="76"/>
      <c r="CS222" s="76"/>
    </row>
    <row r="223" spans="1:97" hidden="1" x14ac:dyDescent="0.3">
      <c r="A223" s="2"/>
      <c r="B223" s="2"/>
      <c r="C223" s="2"/>
      <c r="D223" s="2"/>
      <c r="E223" s="2"/>
      <c r="F223" s="2" t="s">
        <v>251</v>
      </c>
      <c r="G223" s="2"/>
      <c r="H223" s="7"/>
      <c r="I223" s="8"/>
      <c r="J223" s="7"/>
      <c r="K223" s="8"/>
      <c r="L223" s="7"/>
      <c r="M223" s="8"/>
      <c r="N223" s="9"/>
      <c r="O223" s="8"/>
      <c r="P223" s="7"/>
      <c r="Q223" s="8"/>
      <c r="R223" s="7"/>
      <c r="S223" s="8"/>
      <c r="T223" s="7"/>
      <c r="U223" s="8"/>
      <c r="V223" s="9"/>
      <c r="W223" s="8"/>
      <c r="X223" s="7"/>
      <c r="Y223" s="8"/>
      <c r="Z223" s="7"/>
      <c r="AA223" s="8"/>
      <c r="AB223" s="7"/>
      <c r="AC223" s="8"/>
      <c r="AD223" s="9"/>
      <c r="AE223" s="8"/>
      <c r="AF223" s="7"/>
      <c r="AG223" s="8"/>
      <c r="AH223" s="7"/>
      <c r="AI223" s="8"/>
      <c r="AJ223" s="7"/>
      <c r="AK223" s="8"/>
      <c r="AL223" s="9"/>
      <c r="AM223" s="8"/>
      <c r="AN223" s="7"/>
      <c r="AO223" s="8"/>
      <c r="AP223" s="7"/>
      <c r="AQ223" s="8"/>
      <c r="AR223" s="7"/>
      <c r="AS223" s="8"/>
      <c r="AT223" s="9"/>
      <c r="AU223" s="8"/>
      <c r="AV223" s="7"/>
      <c r="AW223" s="8"/>
      <c r="AX223" s="7"/>
      <c r="AY223" s="8"/>
      <c r="AZ223" s="7"/>
      <c r="BA223" s="8"/>
      <c r="BB223" s="9"/>
      <c r="BC223" s="8"/>
      <c r="BD223" s="7"/>
      <c r="BE223" s="8"/>
      <c r="BF223" s="7"/>
      <c r="BG223" s="8"/>
      <c r="BH223" s="7"/>
      <c r="BI223" s="8"/>
      <c r="BJ223" s="9"/>
      <c r="BK223" s="8"/>
      <c r="BL223" s="7"/>
      <c r="BM223" s="8"/>
      <c r="BN223" s="7"/>
      <c r="BO223" s="8"/>
      <c r="BP223" s="7"/>
      <c r="BQ223" s="8"/>
      <c r="BR223" s="9"/>
      <c r="BS223" s="8"/>
      <c r="BT223" s="7"/>
      <c r="BU223" s="8"/>
      <c r="BV223" s="7"/>
      <c r="BW223" s="8"/>
      <c r="BX223" s="7"/>
      <c r="BY223" s="8"/>
      <c r="BZ223" s="9"/>
      <c r="CA223" s="8"/>
      <c r="CB223" s="7"/>
      <c r="CC223" s="8"/>
      <c r="CD223" s="7"/>
      <c r="CE223" s="8"/>
      <c r="CF223" s="7"/>
      <c r="CG223" s="8"/>
      <c r="CH223" s="9"/>
      <c r="CI223" s="8"/>
      <c r="CJ223" s="7"/>
      <c r="CK223" s="8"/>
      <c r="CL223" s="7"/>
      <c r="CM223" s="8"/>
      <c r="CN223" s="7"/>
      <c r="CO223" s="8"/>
      <c r="CP223" s="9"/>
      <c r="CQ223" s="76"/>
      <c r="CS223" s="76"/>
    </row>
    <row r="224" spans="1:97" x14ac:dyDescent="0.3">
      <c r="A224" s="2"/>
      <c r="B224" s="2"/>
      <c r="C224" s="2"/>
      <c r="D224" s="2"/>
      <c r="E224" s="2"/>
      <c r="F224" s="2" t="s">
        <v>252</v>
      </c>
      <c r="G224" s="2"/>
      <c r="H224" s="7">
        <v>1370</v>
      </c>
      <c r="I224" s="8"/>
      <c r="J224" s="7">
        <v>230</v>
      </c>
      <c r="K224" s="8"/>
      <c r="L224" s="7">
        <f>ROUND((H224-J224),5)</f>
        <v>1140</v>
      </c>
      <c r="M224" s="8"/>
      <c r="N224" s="9">
        <f>ROUND(IF(J224=0, IF(H224=0, 0, 1), H224/J224),5)</f>
        <v>5.9565200000000003</v>
      </c>
      <c r="O224" s="8"/>
      <c r="P224" s="7">
        <v>190</v>
      </c>
      <c r="Q224" s="8"/>
      <c r="R224" s="7">
        <v>230</v>
      </c>
      <c r="S224" s="8"/>
      <c r="T224" s="7">
        <f>ROUND((P224-R224),5)</f>
        <v>-40</v>
      </c>
      <c r="U224" s="8"/>
      <c r="V224" s="9">
        <f>ROUND(IF(R224=0, IF(P224=0, 0, 1), P224/R224),5)</f>
        <v>0.82608999999999999</v>
      </c>
      <c r="W224" s="8"/>
      <c r="X224" s="7"/>
      <c r="Y224" s="8"/>
      <c r="Z224" s="7">
        <v>240</v>
      </c>
      <c r="AA224" s="8"/>
      <c r="AB224" s="7">
        <f>ROUND((X224-Z224),5)</f>
        <v>-240</v>
      </c>
      <c r="AC224" s="8"/>
      <c r="AD224" s="9"/>
      <c r="AE224" s="8"/>
      <c r="AF224" s="7">
        <v>380</v>
      </c>
      <c r="AG224" s="8"/>
      <c r="AH224" s="7">
        <v>240</v>
      </c>
      <c r="AI224" s="8"/>
      <c r="AJ224" s="7">
        <f>ROUND((AF224-AH224),5)</f>
        <v>140</v>
      </c>
      <c r="AK224" s="8"/>
      <c r="AL224" s="9">
        <f>ROUND(IF(AH224=0, IF(AF224=0, 0, 1), AF224/AH224),5)</f>
        <v>1.5833299999999999</v>
      </c>
      <c r="AM224" s="8"/>
      <c r="AN224" s="7">
        <v>380</v>
      </c>
      <c r="AO224" s="8"/>
      <c r="AP224" s="7">
        <v>230</v>
      </c>
      <c r="AQ224" s="8"/>
      <c r="AR224" s="7">
        <f>ROUND((AN224-AP224),5)</f>
        <v>150</v>
      </c>
      <c r="AS224" s="8"/>
      <c r="AT224" s="9">
        <f>ROUND(IF(AP224=0, IF(AN224=0, 0, 1), AN224/AP224),5)</f>
        <v>1.6521699999999999</v>
      </c>
      <c r="AU224" s="8"/>
      <c r="AV224" s="7">
        <v>190</v>
      </c>
      <c r="AW224" s="8"/>
      <c r="AX224" s="7">
        <v>240</v>
      </c>
      <c r="AY224" s="8"/>
      <c r="AZ224" s="7">
        <f>ROUND((AV224-AX224),5)</f>
        <v>-50</v>
      </c>
      <c r="BA224" s="8"/>
      <c r="BB224" s="9">
        <f>ROUND(IF(AX224=0, IF(AV224=0, 0, 1), AV224/AX224),5)</f>
        <v>0.79166999999999998</v>
      </c>
      <c r="BC224" s="8"/>
      <c r="BD224" s="7"/>
      <c r="BE224" s="8"/>
      <c r="BF224" s="7">
        <v>230</v>
      </c>
      <c r="BG224" s="8"/>
      <c r="BH224" s="7">
        <f>ROUND((BD224-BF224),5)</f>
        <v>-230</v>
      </c>
      <c r="BI224" s="8"/>
      <c r="BJ224" s="9"/>
      <c r="BK224" s="8"/>
      <c r="BL224" s="7">
        <v>30.22</v>
      </c>
      <c r="BM224" s="8"/>
      <c r="BN224" s="7">
        <v>240</v>
      </c>
      <c r="BO224" s="8"/>
      <c r="BP224" s="7">
        <f>ROUND((BL224-BN224),5)</f>
        <v>-209.78</v>
      </c>
      <c r="BQ224" s="8"/>
      <c r="BR224" s="9">
        <f>ROUND(IF(BN224=0, IF(BL224=0, 0, 1), BL224/BN224),5)</f>
        <v>0.12592</v>
      </c>
      <c r="BS224" s="8"/>
      <c r="BT224" s="7"/>
      <c r="BU224" s="8"/>
      <c r="BV224" s="7">
        <v>230</v>
      </c>
      <c r="BW224" s="8"/>
      <c r="BX224" s="7">
        <f>ROUND((BT224-BV224),5)</f>
        <v>-230</v>
      </c>
      <c r="BY224" s="8"/>
      <c r="BZ224" s="9"/>
      <c r="CA224" s="8"/>
      <c r="CB224" s="7"/>
      <c r="CC224" s="8"/>
      <c r="CD224" s="7">
        <v>59.35</v>
      </c>
      <c r="CE224" s="8"/>
      <c r="CF224" s="7">
        <f>ROUND((CB224-CD224),5)</f>
        <v>-59.35</v>
      </c>
      <c r="CG224" s="8"/>
      <c r="CH224" s="9"/>
      <c r="CI224" s="8"/>
      <c r="CJ224" s="7">
        <f>ROUND(H224+P224+X224+AF224+AN224+AV224+BD224+BL224+BT224+CB224,5)</f>
        <v>2540.2199999999998</v>
      </c>
      <c r="CK224" s="8"/>
      <c r="CL224" s="7">
        <v>2800</v>
      </c>
      <c r="CM224" s="8"/>
      <c r="CN224" s="7">
        <f>ROUND((CJ224-CL224),5)</f>
        <v>-259.77999999999997</v>
      </c>
      <c r="CO224" s="8"/>
      <c r="CP224" s="9">
        <f>ROUND(IF(CL224=0, IF(CJ224=0, 0, 1), CJ224/CL224),5)</f>
        <v>0.90722000000000003</v>
      </c>
      <c r="CQ224" s="76">
        <v>2600</v>
      </c>
      <c r="CS224" s="76"/>
    </row>
    <row r="225" spans="1:97" x14ac:dyDescent="0.3">
      <c r="A225" s="2"/>
      <c r="B225" s="2"/>
      <c r="C225" s="2"/>
      <c r="D225" s="2"/>
      <c r="E225" s="2"/>
      <c r="F225" s="2" t="s">
        <v>253</v>
      </c>
      <c r="G225" s="2"/>
      <c r="H225" s="7"/>
      <c r="I225" s="8"/>
      <c r="J225" s="7"/>
      <c r="K225" s="8"/>
      <c r="L225" s="7"/>
      <c r="M225" s="8"/>
      <c r="N225" s="9"/>
      <c r="O225" s="8"/>
      <c r="P225" s="7"/>
      <c r="Q225" s="8"/>
      <c r="R225" s="7"/>
      <c r="S225" s="8"/>
      <c r="T225" s="7"/>
      <c r="U225" s="8"/>
      <c r="V225" s="9"/>
      <c r="W225" s="8"/>
      <c r="X225" s="7"/>
      <c r="Y225" s="8"/>
      <c r="Z225" s="7"/>
      <c r="AA225" s="8"/>
      <c r="AB225" s="7"/>
      <c r="AC225" s="8"/>
      <c r="AD225" s="9"/>
      <c r="AE225" s="8"/>
      <c r="AF225" s="7"/>
      <c r="AG225" s="8"/>
      <c r="AH225" s="7"/>
      <c r="AI225" s="8"/>
      <c r="AJ225" s="7"/>
      <c r="AK225" s="8"/>
      <c r="AL225" s="9"/>
      <c r="AM225" s="8"/>
      <c r="AN225" s="7"/>
      <c r="AO225" s="8"/>
      <c r="AP225" s="7"/>
      <c r="AQ225" s="8"/>
      <c r="AR225" s="7"/>
      <c r="AS225" s="8"/>
      <c r="AT225" s="9"/>
      <c r="AU225" s="8"/>
      <c r="AV225" s="7"/>
      <c r="AW225" s="8"/>
      <c r="AX225" s="7"/>
      <c r="AY225" s="8"/>
      <c r="AZ225" s="7"/>
      <c r="BA225" s="8"/>
      <c r="BB225" s="9"/>
      <c r="BC225" s="8"/>
      <c r="BD225" s="7"/>
      <c r="BE225" s="8"/>
      <c r="BF225" s="7">
        <v>500</v>
      </c>
      <c r="BG225" s="8"/>
      <c r="BH225" s="7">
        <f>ROUND((BD225-BF225),5)</f>
        <v>-500</v>
      </c>
      <c r="BI225" s="8"/>
      <c r="BJ225" s="9"/>
      <c r="BK225" s="8"/>
      <c r="BL225" s="7"/>
      <c r="BM225" s="8"/>
      <c r="BN225" s="7"/>
      <c r="BO225" s="8"/>
      <c r="BP225" s="7"/>
      <c r="BQ225" s="8"/>
      <c r="BR225" s="9"/>
      <c r="BS225" s="8"/>
      <c r="BT225" s="7"/>
      <c r="BU225" s="8"/>
      <c r="BV225" s="7"/>
      <c r="BW225" s="8"/>
      <c r="BX225" s="7"/>
      <c r="BY225" s="8"/>
      <c r="BZ225" s="9"/>
      <c r="CA225" s="8"/>
      <c r="CB225" s="7"/>
      <c r="CC225" s="8"/>
      <c r="CD225" s="7"/>
      <c r="CE225" s="8"/>
      <c r="CF225" s="7"/>
      <c r="CG225" s="8"/>
      <c r="CH225" s="9"/>
      <c r="CI225" s="8"/>
      <c r="CJ225" s="7"/>
      <c r="CK225" s="8"/>
      <c r="CL225" s="7">
        <v>500</v>
      </c>
      <c r="CM225" s="8"/>
      <c r="CN225" s="7">
        <f>ROUND((CJ225-CL225),5)</f>
        <v>-500</v>
      </c>
      <c r="CO225" s="8"/>
      <c r="CP225" s="9"/>
      <c r="CQ225" s="76">
        <v>500</v>
      </c>
      <c r="CS225" s="76"/>
    </row>
    <row r="226" spans="1:97" x14ac:dyDescent="0.3">
      <c r="A226" s="2"/>
      <c r="B226" s="2"/>
      <c r="C226" s="2"/>
      <c r="D226" s="2"/>
      <c r="E226" s="2"/>
      <c r="F226" s="2" t="s">
        <v>254</v>
      </c>
      <c r="G226" s="2"/>
      <c r="H226" s="7"/>
      <c r="I226" s="8"/>
      <c r="J226" s="7"/>
      <c r="K226" s="8"/>
      <c r="L226" s="7"/>
      <c r="M226" s="8"/>
      <c r="N226" s="9"/>
      <c r="O226" s="8"/>
      <c r="P226" s="7"/>
      <c r="Q226" s="8"/>
      <c r="R226" s="7"/>
      <c r="S226" s="8"/>
      <c r="T226" s="7"/>
      <c r="U226" s="8"/>
      <c r="V226" s="9"/>
      <c r="W226" s="8"/>
      <c r="X226" s="7">
        <v>22</v>
      </c>
      <c r="Y226" s="8"/>
      <c r="Z226" s="7"/>
      <c r="AA226" s="8"/>
      <c r="AB226" s="7"/>
      <c r="AC226" s="8"/>
      <c r="AD226" s="9"/>
      <c r="AE226" s="8"/>
      <c r="AF226" s="7"/>
      <c r="AG226" s="8"/>
      <c r="AH226" s="7"/>
      <c r="AI226" s="8"/>
      <c r="AJ226" s="7"/>
      <c r="AK226" s="8"/>
      <c r="AL226" s="9"/>
      <c r="AM226" s="8"/>
      <c r="AN226" s="7"/>
      <c r="AO226" s="8"/>
      <c r="AP226" s="7"/>
      <c r="AQ226" s="8"/>
      <c r="AR226" s="7"/>
      <c r="AS226" s="8"/>
      <c r="AT226" s="9"/>
      <c r="AU226" s="8"/>
      <c r="AV226" s="7"/>
      <c r="AW226" s="8"/>
      <c r="AX226" s="7"/>
      <c r="AY226" s="8"/>
      <c r="AZ226" s="7"/>
      <c r="BA226" s="8"/>
      <c r="BB226" s="9"/>
      <c r="BC226" s="8"/>
      <c r="BD226" s="7"/>
      <c r="BE226" s="8"/>
      <c r="BF226" s="7"/>
      <c r="BG226" s="8"/>
      <c r="BH226" s="7"/>
      <c r="BI226" s="8"/>
      <c r="BJ226" s="9"/>
      <c r="BK226" s="8"/>
      <c r="BL226" s="7"/>
      <c r="BM226" s="8"/>
      <c r="BN226" s="7"/>
      <c r="BO226" s="8"/>
      <c r="BP226" s="7"/>
      <c r="BQ226" s="8"/>
      <c r="BR226" s="9"/>
      <c r="BS226" s="8"/>
      <c r="BT226" s="7"/>
      <c r="BU226" s="8"/>
      <c r="BV226" s="7"/>
      <c r="BW226" s="8"/>
      <c r="BX226" s="7"/>
      <c r="BY226" s="8"/>
      <c r="BZ226" s="9"/>
      <c r="CA226" s="8"/>
      <c r="CB226" s="7"/>
      <c r="CC226" s="8"/>
      <c r="CD226" s="7"/>
      <c r="CE226" s="8"/>
      <c r="CF226" s="7"/>
      <c r="CG226" s="8"/>
      <c r="CH226" s="9"/>
      <c r="CI226" s="8"/>
      <c r="CJ226" s="7">
        <f>ROUND(H226+P226+X226+AF226+AN226+AV226+BD226+BL226+BT226+CB226,5)</f>
        <v>22</v>
      </c>
      <c r="CK226" s="8"/>
      <c r="CL226" s="82">
        <v>0</v>
      </c>
      <c r="CM226" s="8"/>
      <c r="CN226" s="7">
        <f>ROUND((CJ226-CL226),5)</f>
        <v>22</v>
      </c>
      <c r="CO226" s="8"/>
      <c r="CP226" s="9">
        <f>ROUND(IF(CL226=0, IF(CJ226=0, 0, 1), CJ226/CL226),5)</f>
        <v>1</v>
      </c>
      <c r="CQ226" s="76">
        <v>0</v>
      </c>
      <c r="CS226" s="76"/>
    </row>
    <row r="227" spans="1:97" x14ac:dyDescent="0.3">
      <c r="A227" s="2"/>
      <c r="B227" s="2"/>
      <c r="C227" s="2"/>
      <c r="D227" s="2"/>
      <c r="E227" s="2"/>
      <c r="F227" s="2" t="s">
        <v>429</v>
      </c>
      <c r="G227" s="2"/>
      <c r="H227" s="7"/>
      <c r="I227" s="8"/>
      <c r="J227" s="7"/>
      <c r="K227" s="8"/>
      <c r="L227" s="7"/>
      <c r="M227" s="8"/>
      <c r="N227" s="9"/>
      <c r="O227" s="8"/>
      <c r="P227" s="7"/>
      <c r="Q227" s="8"/>
      <c r="R227" s="7"/>
      <c r="S227" s="8"/>
      <c r="T227" s="7"/>
      <c r="U227" s="8"/>
      <c r="V227" s="9"/>
      <c r="W227" s="8"/>
      <c r="X227" s="7">
        <v>25</v>
      </c>
      <c r="Y227" s="8"/>
      <c r="Z227" s="7"/>
      <c r="AA227" s="8"/>
      <c r="AB227" s="7">
        <f>ROUND((X227-Z227),5)</f>
        <v>25</v>
      </c>
      <c r="AC227" s="8"/>
      <c r="AD227" s="9">
        <f>ROUND(IF(Z227=0, IF(X227=0, 0, 1), X227/Z227),5)</f>
        <v>1</v>
      </c>
      <c r="AE227" s="8"/>
      <c r="AF227" s="7"/>
      <c r="AG227" s="8"/>
      <c r="AH227" s="7"/>
      <c r="AI227" s="8"/>
      <c r="AJ227" s="7"/>
      <c r="AK227" s="8"/>
      <c r="AL227" s="9"/>
      <c r="AM227" s="8"/>
      <c r="AN227" s="7"/>
      <c r="AO227" s="8"/>
      <c r="AP227" s="7"/>
      <c r="AQ227" s="8"/>
      <c r="AR227" s="7"/>
      <c r="AS227" s="8"/>
      <c r="AT227" s="9"/>
      <c r="AU227" s="8"/>
      <c r="AV227" s="7">
        <v>65</v>
      </c>
      <c r="AW227" s="8"/>
      <c r="AX227" s="7"/>
      <c r="AY227" s="8"/>
      <c r="AZ227" s="7">
        <f>ROUND((AV227-AX227),5)</f>
        <v>65</v>
      </c>
      <c r="BA227" s="8"/>
      <c r="BB227" s="9">
        <f>ROUND(IF(AX227=0, IF(AV227=0, 0, 1), AV227/AX227),5)</f>
        <v>1</v>
      </c>
      <c r="BC227" s="8"/>
      <c r="BD227" s="7"/>
      <c r="BE227" s="8"/>
      <c r="BF227" s="7"/>
      <c r="BG227" s="8"/>
      <c r="BH227" s="7"/>
      <c r="BI227" s="8"/>
      <c r="BJ227" s="9"/>
      <c r="BK227" s="8"/>
      <c r="BL227" s="7"/>
      <c r="BM227" s="8"/>
      <c r="BN227" s="7"/>
      <c r="BO227" s="8"/>
      <c r="BP227" s="7"/>
      <c r="BQ227" s="8"/>
      <c r="BR227" s="9"/>
      <c r="BS227" s="8"/>
      <c r="BT227" s="7"/>
      <c r="BU227" s="8"/>
      <c r="BV227" s="7"/>
      <c r="BW227" s="8"/>
      <c r="BX227" s="7"/>
      <c r="BY227" s="8"/>
      <c r="BZ227" s="9"/>
      <c r="CA227" s="8"/>
      <c r="CB227" s="7"/>
      <c r="CC227" s="8"/>
      <c r="CD227" s="7"/>
      <c r="CE227" s="8"/>
      <c r="CF227" s="7"/>
      <c r="CG227" s="8"/>
      <c r="CH227" s="9"/>
      <c r="CI227" s="8"/>
      <c r="CJ227" s="7">
        <f>ROUND(H227+P227+X227+AF227+AN227+AV227+BD227+BL227+BT227+CB227,5)</f>
        <v>90</v>
      </c>
      <c r="CK227" s="8"/>
      <c r="CL227" s="82">
        <v>0</v>
      </c>
      <c r="CM227" s="8"/>
      <c r="CN227" s="7">
        <f>ROUND((CJ227-CL227),5)</f>
        <v>90</v>
      </c>
      <c r="CO227" s="8"/>
      <c r="CP227" s="9">
        <f>ROUND(IF(CL227=0, IF(CJ227=0, 0, 1), CJ227/CL227),5)</f>
        <v>1</v>
      </c>
      <c r="CQ227" s="76">
        <v>200</v>
      </c>
      <c r="CS227" s="76"/>
    </row>
    <row r="228" spans="1:97" x14ac:dyDescent="0.3">
      <c r="A228" s="2"/>
      <c r="B228" s="2"/>
      <c r="C228" s="2"/>
      <c r="D228" s="2"/>
      <c r="E228" s="2"/>
      <c r="F228" s="2" t="s">
        <v>256</v>
      </c>
      <c r="G228" s="2"/>
      <c r="H228" s="7"/>
      <c r="I228" s="8"/>
      <c r="J228" s="7"/>
      <c r="K228" s="8"/>
      <c r="L228" s="7"/>
      <c r="M228" s="8"/>
      <c r="N228" s="9"/>
      <c r="O228" s="8"/>
      <c r="P228" s="7"/>
      <c r="Q228" s="8"/>
      <c r="R228" s="7"/>
      <c r="S228" s="8"/>
      <c r="T228" s="7"/>
      <c r="U228" s="8"/>
      <c r="V228" s="9"/>
      <c r="W228" s="8"/>
      <c r="X228" s="7"/>
      <c r="Y228" s="8"/>
      <c r="Z228" s="7"/>
      <c r="AA228" s="8"/>
      <c r="AB228" s="7"/>
      <c r="AC228" s="8"/>
      <c r="AD228" s="9"/>
      <c r="AE228" s="8"/>
      <c r="AF228" s="7">
        <v>802.98</v>
      </c>
      <c r="AG228" s="8"/>
      <c r="AH228" s="7"/>
      <c r="AI228" s="8"/>
      <c r="AJ228" s="7">
        <f>ROUND((AF228-AH228),5)</f>
        <v>802.98</v>
      </c>
      <c r="AK228" s="8"/>
      <c r="AL228" s="9">
        <f>ROUND(IF(AH228=0, IF(AF228=0, 0, 1), AF228/AH228),5)</f>
        <v>1</v>
      </c>
      <c r="AM228" s="8"/>
      <c r="AN228" s="7"/>
      <c r="AO228" s="8"/>
      <c r="AP228" s="7"/>
      <c r="AQ228" s="8"/>
      <c r="AR228" s="7"/>
      <c r="AS228" s="8"/>
      <c r="AT228" s="9"/>
      <c r="AU228" s="8"/>
      <c r="AV228" s="7">
        <v>212.5</v>
      </c>
      <c r="AW228" s="8"/>
      <c r="AX228" s="7"/>
      <c r="AY228" s="8"/>
      <c r="AZ228" s="7">
        <f>ROUND((AV228-AX228),5)</f>
        <v>212.5</v>
      </c>
      <c r="BA228" s="8"/>
      <c r="BB228" s="9">
        <f>ROUND(IF(AX228=0, IF(AV228=0, 0, 1), AV228/AX228),5)</f>
        <v>1</v>
      </c>
      <c r="BC228" s="8"/>
      <c r="BD228" s="7">
        <v>-666.64</v>
      </c>
      <c r="BE228" s="8"/>
      <c r="BF228" s="7"/>
      <c r="BG228" s="8"/>
      <c r="BH228" s="7">
        <f>ROUND((BD228-BF228),5)</f>
        <v>-666.64</v>
      </c>
      <c r="BI228" s="8"/>
      <c r="BJ228" s="9">
        <f>ROUND(IF(BF228=0, IF(BD228=0, 0, 1), BD228/BF228),5)</f>
        <v>1</v>
      </c>
      <c r="BK228" s="8"/>
      <c r="BL228" s="7"/>
      <c r="BM228" s="8"/>
      <c r="BN228" s="7"/>
      <c r="BO228" s="8"/>
      <c r="BP228" s="7"/>
      <c r="BQ228" s="8"/>
      <c r="BR228" s="9"/>
      <c r="BS228" s="8"/>
      <c r="BT228" s="7"/>
      <c r="BU228" s="8"/>
      <c r="BV228" s="7"/>
      <c r="BW228" s="8"/>
      <c r="BX228" s="7"/>
      <c r="BY228" s="8"/>
      <c r="BZ228" s="9"/>
      <c r="CA228" s="8"/>
      <c r="CB228" s="7"/>
      <c r="CC228" s="8"/>
      <c r="CD228" s="7"/>
      <c r="CE228" s="8"/>
      <c r="CF228" s="7"/>
      <c r="CG228" s="8"/>
      <c r="CH228" s="9"/>
      <c r="CI228" s="8"/>
      <c r="CJ228" s="7">
        <f>ROUND(H228+P228+X228+AF228+AN228+AV228+BD228+BL228+BT228+CB228,5)</f>
        <v>348.84</v>
      </c>
      <c r="CK228" s="8"/>
      <c r="CL228" s="82">
        <v>0</v>
      </c>
      <c r="CM228" s="8"/>
      <c r="CN228" s="7">
        <f>ROUND((CJ228-CL228),5)</f>
        <v>348.84</v>
      </c>
      <c r="CO228" s="8"/>
      <c r="CP228" s="9">
        <f>ROUND(IF(CL228=0, IF(CJ228=0, 0, 1), CJ228/CL228),5)</f>
        <v>1</v>
      </c>
      <c r="CQ228" s="76">
        <v>0</v>
      </c>
    </row>
    <row r="229" spans="1:97" ht="15" thickBot="1" x14ac:dyDescent="0.35">
      <c r="A229" s="2"/>
      <c r="B229" s="2"/>
      <c r="C229" s="2"/>
      <c r="D229" s="2"/>
      <c r="E229" s="2"/>
      <c r="F229" s="2" t="s">
        <v>257</v>
      </c>
      <c r="G229" s="2"/>
      <c r="H229" s="10"/>
      <c r="I229" s="8"/>
      <c r="J229" s="10"/>
      <c r="K229" s="8"/>
      <c r="L229" s="10"/>
      <c r="M229" s="8"/>
      <c r="N229" s="11"/>
      <c r="O229" s="8"/>
      <c r="P229" s="10"/>
      <c r="Q229" s="8"/>
      <c r="R229" s="10"/>
      <c r="S229" s="8"/>
      <c r="T229" s="10"/>
      <c r="U229" s="8"/>
      <c r="V229" s="11"/>
      <c r="W229" s="8"/>
      <c r="X229" s="10"/>
      <c r="Y229" s="8"/>
      <c r="Z229" s="10"/>
      <c r="AA229" s="8"/>
      <c r="AB229" s="10"/>
      <c r="AC229" s="8"/>
      <c r="AD229" s="11"/>
      <c r="AE229" s="8"/>
      <c r="AF229" s="10"/>
      <c r="AG229" s="8"/>
      <c r="AH229" s="10"/>
      <c r="AI229" s="8"/>
      <c r="AJ229" s="10"/>
      <c r="AK229" s="8"/>
      <c r="AL229" s="11"/>
      <c r="AM229" s="8"/>
      <c r="AN229" s="10"/>
      <c r="AO229" s="8"/>
      <c r="AP229" s="10"/>
      <c r="AQ229" s="8"/>
      <c r="AR229" s="10"/>
      <c r="AS229" s="8"/>
      <c r="AT229" s="11"/>
      <c r="AU229" s="8"/>
      <c r="AV229" s="10"/>
      <c r="AW229" s="8"/>
      <c r="AX229" s="10"/>
      <c r="AY229" s="8"/>
      <c r="AZ229" s="10"/>
      <c r="BA229" s="8"/>
      <c r="BB229" s="11"/>
      <c r="BC229" s="8"/>
      <c r="BD229" s="10"/>
      <c r="BE229" s="8"/>
      <c r="BF229" s="10"/>
      <c r="BG229" s="8"/>
      <c r="BH229" s="10"/>
      <c r="BI229" s="8"/>
      <c r="BJ229" s="11"/>
      <c r="BK229" s="8"/>
      <c r="BL229" s="10"/>
      <c r="BM229" s="8"/>
      <c r="BN229" s="10"/>
      <c r="BO229" s="8"/>
      <c r="BP229" s="10"/>
      <c r="BQ229" s="8"/>
      <c r="BR229" s="11"/>
      <c r="BS229" s="8"/>
      <c r="BT229" s="10"/>
      <c r="BU229" s="8"/>
      <c r="BV229" s="10"/>
      <c r="BW229" s="8"/>
      <c r="BX229" s="10"/>
      <c r="BY229" s="8"/>
      <c r="BZ229" s="11"/>
      <c r="CA229" s="8"/>
      <c r="CB229" s="10"/>
      <c r="CC229" s="8"/>
      <c r="CD229" s="10"/>
      <c r="CE229" s="8"/>
      <c r="CF229" s="10"/>
      <c r="CG229" s="8"/>
      <c r="CH229" s="11"/>
      <c r="CI229" s="8"/>
      <c r="CJ229" s="85">
        <v>0</v>
      </c>
      <c r="CK229" s="82"/>
      <c r="CL229" s="85">
        <v>0</v>
      </c>
      <c r="CM229" s="82"/>
      <c r="CN229" s="85"/>
      <c r="CO229" s="82"/>
      <c r="CP229" s="85"/>
      <c r="CQ229" s="85">
        <v>0</v>
      </c>
    </row>
    <row r="230" spans="1:97" x14ac:dyDescent="0.3">
      <c r="A230" s="87"/>
      <c r="B230" s="87"/>
      <c r="C230" s="87"/>
      <c r="D230" s="87"/>
      <c r="E230" s="87" t="s">
        <v>258</v>
      </c>
      <c r="F230" s="87"/>
      <c r="G230" s="87"/>
      <c r="H230" s="94">
        <f>ROUND(SUM(H200:H229),5)</f>
        <v>27529.51</v>
      </c>
      <c r="I230" s="95"/>
      <c r="J230" s="94">
        <f>ROUND(SUM(J200:J229),5)</f>
        <v>24641.33</v>
      </c>
      <c r="K230" s="95"/>
      <c r="L230" s="94">
        <f>ROUND((H230-J230),5)</f>
        <v>2888.18</v>
      </c>
      <c r="M230" s="95"/>
      <c r="N230" s="96">
        <f>ROUND(IF(J230=0, IF(H230=0, 0, 1), H230/J230),5)</f>
        <v>1.11721</v>
      </c>
      <c r="O230" s="95"/>
      <c r="P230" s="94">
        <f>ROUND(SUM(P200:P229),5)</f>
        <v>32362.06</v>
      </c>
      <c r="Q230" s="95"/>
      <c r="R230" s="94">
        <f>ROUND(SUM(R200:R229),5)</f>
        <v>24717.33</v>
      </c>
      <c r="S230" s="95"/>
      <c r="T230" s="94">
        <f>ROUND((P230-R230),5)</f>
        <v>7644.73</v>
      </c>
      <c r="U230" s="95"/>
      <c r="V230" s="96">
        <f>ROUND(IF(R230=0, IF(P230=0, 0, 1), P230/R230),5)</f>
        <v>1.3092900000000001</v>
      </c>
      <c r="W230" s="95"/>
      <c r="X230" s="94">
        <f>ROUND(SUM(X200:X229),5)</f>
        <v>19851.86</v>
      </c>
      <c r="Y230" s="95"/>
      <c r="Z230" s="94">
        <f>ROUND(SUM(Z200:Z229),5)</f>
        <v>27077.33</v>
      </c>
      <c r="AA230" s="95"/>
      <c r="AB230" s="94">
        <f>ROUND((X230-Z230),5)</f>
        <v>-7225.47</v>
      </c>
      <c r="AC230" s="95"/>
      <c r="AD230" s="96">
        <f>ROUND(IF(Z230=0, IF(X230=0, 0, 1), X230/Z230),5)</f>
        <v>0.73314999999999997</v>
      </c>
      <c r="AE230" s="95"/>
      <c r="AF230" s="94">
        <f>ROUND(SUM(AF200:AF229),5)</f>
        <v>41734.15</v>
      </c>
      <c r="AG230" s="95"/>
      <c r="AH230" s="94">
        <f>ROUND(SUM(AH200:AH229),5)</f>
        <v>41627.339999999997</v>
      </c>
      <c r="AI230" s="95"/>
      <c r="AJ230" s="94">
        <f>ROUND((AF230-AH230),5)</f>
        <v>106.81</v>
      </c>
      <c r="AK230" s="95"/>
      <c r="AL230" s="96">
        <f>ROUND(IF(AH230=0, IF(AF230=0, 0, 1), AF230/AH230),5)</f>
        <v>1.00257</v>
      </c>
      <c r="AM230" s="95"/>
      <c r="AN230" s="94">
        <f>ROUND(SUM(AN200:AN229),5)</f>
        <v>25974.37</v>
      </c>
      <c r="AO230" s="95"/>
      <c r="AP230" s="94">
        <f>ROUND(SUM(AP200:AP229),5)</f>
        <v>24817.33</v>
      </c>
      <c r="AQ230" s="95"/>
      <c r="AR230" s="94">
        <f>ROUND((AN230-AP230),5)</f>
        <v>1157.04</v>
      </c>
      <c r="AS230" s="95"/>
      <c r="AT230" s="96">
        <f>ROUND(IF(AP230=0, IF(AN230=0, 0, 1), AN230/AP230),5)</f>
        <v>1.0466200000000001</v>
      </c>
      <c r="AU230" s="95"/>
      <c r="AV230" s="94">
        <f>ROUND(SUM(AV200:AV229),5)</f>
        <v>18559.63</v>
      </c>
      <c r="AW230" s="95"/>
      <c r="AX230" s="94">
        <f>ROUND(SUM(AX200:AX229),5)</f>
        <v>25702.34</v>
      </c>
      <c r="AY230" s="95"/>
      <c r="AZ230" s="94">
        <f>ROUND((AV230-AX230),5)</f>
        <v>-7142.71</v>
      </c>
      <c r="BA230" s="95"/>
      <c r="BB230" s="96">
        <f>ROUND(IF(AX230=0, IF(AV230=0, 0, 1), AV230/AX230),5)</f>
        <v>0.72209999999999996</v>
      </c>
      <c r="BC230" s="95"/>
      <c r="BD230" s="94">
        <f>ROUND(SUM(BD200:BD229),5)</f>
        <v>31146.9</v>
      </c>
      <c r="BE230" s="95"/>
      <c r="BF230" s="94">
        <f>ROUND(SUM(BF200:BF229),5)</f>
        <v>25243.34</v>
      </c>
      <c r="BG230" s="95"/>
      <c r="BH230" s="94">
        <f>ROUND((BD230-BF230),5)</f>
        <v>5903.56</v>
      </c>
      <c r="BI230" s="95"/>
      <c r="BJ230" s="96">
        <f>ROUND(IF(BF230=0, IF(BD230=0, 0, 1), BD230/BF230),5)</f>
        <v>1.23387</v>
      </c>
      <c r="BK230" s="95"/>
      <c r="BL230" s="94">
        <f>ROUND(SUM(BL200:BL229),5)</f>
        <v>24992.36</v>
      </c>
      <c r="BM230" s="95"/>
      <c r="BN230" s="94">
        <f>ROUND(SUM(BN200:BN229),5)</f>
        <v>24753.34</v>
      </c>
      <c r="BO230" s="95"/>
      <c r="BP230" s="94">
        <f>ROUND((BL230-BN230),5)</f>
        <v>239.02</v>
      </c>
      <c r="BQ230" s="95"/>
      <c r="BR230" s="96">
        <f>ROUND(IF(BN230=0, IF(BL230=0, 0, 1), BL230/BN230),5)</f>
        <v>1.00966</v>
      </c>
      <c r="BS230" s="95"/>
      <c r="BT230" s="94">
        <f>ROUND(SUM(BT200:BT229),5)</f>
        <v>19465.27</v>
      </c>
      <c r="BU230" s="95"/>
      <c r="BV230" s="94">
        <f>ROUND(SUM(BV200:BV229),5)</f>
        <v>24618.34</v>
      </c>
      <c r="BW230" s="95"/>
      <c r="BX230" s="94">
        <f>ROUND((BT230-BV230),5)</f>
        <v>-5153.07</v>
      </c>
      <c r="BY230" s="95"/>
      <c r="BZ230" s="96">
        <f>ROUND(IF(BV230=0, IF(BT230=0, 0, 1), BT230/BV230),5)</f>
        <v>0.79068000000000005</v>
      </c>
      <c r="CA230" s="95"/>
      <c r="CB230" s="94">
        <f>ROUND(SUM(CB200:CB229),5)</f>
        <v>9272.07</v>
      </c>
      <c r="CC230" s="95"/>
      <c r="CD230" s="94">
        <f>ROUND(SUM(CD200:CD229),5)</f>
        <v>10649.62</v>
      </c>
      <c r="CE230" s="95"/>
      <c r="CF230" s="94">
        <f>ROUND((CB230-CD230),5)</f>
        <v>-1377.55</v>
      </c>
      <c r="CG230" s="95"/>
      <c r="CH230" s="96">
        <f>ROUND(IF(CD230=0, IF(CB230=0, 0, 1), CB230/CD230),5)</f>
        <v>0.87065000000000003</v>
      </c>
      <c r="CI230" s="95"/>
      <c r="CJ230" s="94">
        <f>ROUND(H230+P230+X230+AF230+AN230+AV230+BD230+BL230+BT230+CB230,5)</f>
        <v>250888.18</v>
      </c>
      <c r="CK230" s="95"/>
      <c r="CL230" s="94">
        <f>SUM(CL201:CL229)</f>
        <v>333800</v>
      </c>
      <c r="CM230" s="95"/>
      <c r="CN230" s="94">
        <f>ROUND((CJ230-CL230),5)</f>
        <v>-82911.820000000007</v>
      </c>
      <c r="CO230" s="95"/>
      <c r="CP230" s="96">
        <f>ROUND(IF(CL230=0, IF(CJ230=0, 0, 1), CJ230/CL230),5)</f>
        <v>0.75161</v>
      </c>
      <c r="CQ230" s="97">
        <f>SUM(CQ201:CQ229)</f>
        <v>308080</v>
      </c>
    </row>
    <row r="231" spans="1:97" ht="28.8" customHeight="1" x14ac:dyDescent="0.3">
      <c r="A231" s="2"/>
      <c r="B231" s="2"/>
      <c r="C231" s="2"/>
      <c r="D231" s="2"/>
      <c r="E231" s="2" t="s">
        <v>259</v>
      </c>
      <c r="F231" s="2"/>
      <c r="G231" s="2"/>
      <c r="H231" s="7"/>
      <c r="I231" s="8"/>
      <c r="J231" s="7"/>
      <c r="K231" s="8"/>
      <c r="L231" s="7"/>
      <c r="M231" s="8"/>
      <c r="N231" s="9"/>
      <c r="O231" s="8"/>
      <c r="P231" s="7"/>
      <c r="Q231" s="8"/>
      <c r="R231" s="7"/>
      <c r="S231" s="8"/>
      <c r="T231" s="7"/>
      <c r="U231" s="8"/>
      <c r="V231" s="9"/>
      <c r="W231" s="8"/>
      <c r="X231" s="7"/>
      <c r="Y231" s="8"/>
      <c r="Z231" s="7"/>
      <c r="AA231" s="8"/>
      <c r="AB231" s="7"/>
      <c r="AC231" s="8"/>
      <c r="AD231" s="9"/>
      <c r="AE231" s="8"/>
      <c r="AF231" s="7"/>
      <c r="AG231" s="8"/>
      <c r="AH231" s="7"/>
      <c r="AI231" s="8"/>
      <c r="AJ231" s="7"/>
      <c r="AK231" s="8"/>
      <c r="AL231" s="9"/>
      <c r="AM231" s="8"/>
      <c r="AN231" s="7"/>
      <c r="AO231" s="8"/>
      <c r="AP231" s="7"/>
      <c r="AQ231" s="8"/>
      <c r="AR231" s="7"/>
      <c r="AS231" s="8"/>
      <c r="AT231" s="9"/>
      <c r="AU231" s="8"/>
      <c r="AV231" s="7"/>
      <c r="AW231" s="8"/>
      <c r="AX231" s="7"/>
      <c r="AY231" s="8"/>
      <c r="AZ231" s="7"/>
      <c r="BA231" s="8"/>
      <c r="BB231" s="9"/>
      <c r="BC231" s="8"/>
      <c r="BD231" s="7"/>
      <c r="BE231" s="8"/>
      <c r="BF231" s="7"/>
      <c r="BG231" s="8"/>
      <c r="BH231" s="7"/>
      <c r="BI231" s="8"/>
      <c r="BJ231" s="9"/>
      <c r="BK231" s="8"/>
      <c r="BL231" s="7"/>
      <c r="BM231" s="8"/>
      <c r="BN231" s="7"/>
      <c r="BO231" s="8"/>
      <c r="BP231" s="7"/>
      <c r="BQ231" s="8"/>
      <c r="BR231" s="9"/>
      <c r="BS231" s="8"/>
      <c r="BT231" s="7"/>
      <c r="BU231" s="8"/>
      <c r="BV231" s="7"/>
      <c r="BW231" s="8"/>
      <c r="BX231" s="7"/>
      <c r="BY231" s="8"/>
      <c r="BZ231" s="9"/>
      <c r="CA231" s="8"/>
      <c r="CB231" s="7"/>
      <c r="CC231" s="8"/>
      <c r="CD231" s="7"/>
      <c r="CE231" s="8"/>
      <c r="CF231" s="7"/>
      <c r="CG231" s="8"/>
      <c r="CH231" s="9"/>
      <c r="CI231" s="8"/>
      <c r="CJ231" s="7"/>
      <c r="CK231" s="8"/>
      <c r="CL231" s="7"/>
      <c r="CM231" s="8"/>
      <c r="CN231" s="7"/>
      <c r="CO231" s="8"/>
      <c r="CP231" s="9"/>
      <c r="CQ231" s="76"/>
    </row>
    <row r="232" spans="1:97" x14ac:dyDescent="0.3">
      <c r="A232" s="2"/>
      <c r="B232" s="2"/>
      <c r="C232" s="2"/>
      <c r="D232" s="2"/>
      <c r="E232" s="2" t="s">
        <v>260</v>
      </c>
      <c r="F232" s="2"/>
      <c r="G232" s="2"/>
      <c r="H232" s="7"/>
      <c r="I232" s="8"/>
      <c r="J232" s="7"/>
      <c r="K232" s="8"/>
      <c r="L232" s="7"/>
      <c r="M232" s="8"/>
      <c r="N232" s="9"/>
      <c r="O232" s="8"/>
      <c r="P232" s="7"/>
      <c r="Q232" s="8"/>
      <c r="R232" s="7"/>
      <c r="S232" s="8"/>
      <c r="T232" s="7"/>
      <c r="U232" s="8"/>
      <c r="V232" s="9"/>
      <c r="W232" s="8"/>
      <c r="X232" s="7"/>
      <c r="Y232" s="8"/>
      <c r="Z232" s="7"/>
      <c r="AA232" s="8"/>
      <c r="AB232" s="7"/>
      <c r="AC232" s="8"/>
      <c r="AD232" s="9"/>
      <c r="AE232" s="8"/>
      <c r="AF232" s="7"/>
      <c r="AG232" s="8"/>
      <c r="AH232" s="7"/>
      <c r="AI232" s="8"/>
      <c r="AJ232" s="7"/>
      <c r="AK232" s="8"/>
      <c r="AL232" s="9"/>
      <c r="AM232" s="8"/>
      <c r="AN232" s="7"/>
      <c r="AO232" s="8"/>
      <c r="AP232" s="7"/>
      <c r="AQ232" s="8"/>
      <c r="AR232" s="7"/>
      <c r="AS232" s="8"/>
      <c r="AT232" s="9"/>
      <c r="AU232" s="8"/>
      <c r="AV232" s="7"/>
      <c r="AW232" s="8"/>
      <c r="AX232" s="7"/>
      <c r="AY232" s="8"/>
      <c r="AZ232" s="7"/>
      <c r="BA232" s="8"/>
      <c r="BB232" s="9"/>
      <c r="BC232" s="8"/>
      <c r="BD232" s="7"/>
      <c r="BE232" s="8"/>
      <c r="BF232" s="7"/>
      <c r="BG232" s="8"/>
      <c r="BH232" s="7"/>
      <c r="BI232" s="8"/>
      <c r="BJ232" s="9"/>
      <c r="BK232" s="8"/>
      <c r="BL232" s="7"/>
      <c r="BM232" s="8"/>
      <c r="BN232" s="7"/>
      <c r="BO232" s="8"/>
      <c r="BP232" s="7"/>
      <c r="BQ232" s="8"/>
      <c r="BR232" s="9"/>
      <c r="BS232" s="8"/>
      <c r="BT232" s="7"/>
      <c r="BU232" s="8"/>
      <c r="BV232" s="7"/>
      <c r="BW232" s="8"/>
      <c r="BX232" s="7"/>
      <c r="BY232" s="8"/>
      <c r="BZ232" s="9"/>
      <c r="CA232" s="8"/>
      <c r="CB232" s="7"/>
      <c r="CC232" s="8"/>
      <c r="CD232" s="7"/>
      <c r="CE232" s="8"/>
      <c r="CF232" s="7"/>
      <c r="CG232" s="8"/>
      <c r="CH232" s="9"/>
      <c r="CI232" s="8"/>
      <c r="CJ232" s="7"/>
      <c r="CK232" s="8"/>
      <c r="CL232" s="7"/>
      <c r="CM232" s="8"/>
      <c r="CN232" s="7"/>
      <c r="CO232" s="8"/>
      <c r="CP232" s="9"/>
      <c r="CQ232" s="76"/>
    </row>
    <row r="233" spans="1:97" x14ac:dyDescent="0.3">
      <c r="A233" s="2"/>
      <c r="B233" s="2"/>
      <c r="C233" s="2"/>
      <c r="D233" s="2"/>
      <c r="E233" s="2"/>
      <c r="F233" s="2" t="s">
        <v>261</v>
      </c>
      <c r="G233" s="2"/>
      <c r="H233" s="7">
        <v>1835.18</v>
      </c>
      <c r="I233" s="8"/>
      <c r="J233" s="7">
        <v>920</v>
      </c>
      <c r="K233" s="8"/>
      <c r="L233" s="7">
        <f>ROUND((H233-J233),5)</f>
        <v>915.18</v>
      </c>
      <c r="M233" s="8"/>
      <c r="N233" s="9">
        <f>ROUND(IF(J233=0, IF(H233=0, 0, 1), H233/J233),5)</f>
        <v>1.9947600000000001</v>
      </c>
      <c r="O233" s="8"/>
      <c r="P233" s="7">
        <v>924.42</v>
      </c>
      <c r="Q233" s="8"/>
      <c r="R233" s="7">
        <v>920</v>
      </c>
      <c r="S233" s="8"/>
      <c r="T233" s="7">
        <f>ROUND((P233-R233),5)</f>
        <v>4.42</v>
      </c>
      <c r="U233" s="8"/>
      <c r="V233" s="9">
        <f>ROUND(IF(R233=0, IF(P233=0, 0, 1), P233/R233),5)</f>
        <v>1.0047999999999999</v>
      </c>
      <c r="W233" s="8"/>
      <c r="X233" s="7">
        <v>910.76</v>
      </c>
      <c r="Y233" s="8"/>
      <c r="Z233" s="7">
        <v>920</v>
      </c>
      <c r="AA233" s="8"/>
      <c r="AB233" s="7">
        <f>ROUND((X233-Z233),5)</f>
        <v>-9.24</v>
      </c>
      <c r="AC233" s="8"/>
      <c r="AD233" s="9">
        <f>ROUND(IF(Z233=0, IF(X233=0, 0, 1), X233/Z233),5)</f>
        <v>0.98995999999999995</v>
      </c>
      <c r="AE233" s="8"/>
      <c r="AF233" s="7">
        <v>910.76</v>
      </c>
      <c r="AG233" s="8"/>
      <c r="AH233" s="7">
        <v>920</v>
      </c>
      <c r="AI233" s="8"/>
      <c r="AJ233" s="7">
        <f>ROUND((AF233-AH233),5)</f>
        <v>-9.24</v>
      </c>
      <c r="AK233" s="8"/>
      <c r="AL233" s="9">
        <f>ROUND(IF(AH233=0, IF(AF233=0, 0, 1), AF233/AH233),5)</f>
        <v>0.98995999999999995</v>
      </c>
      <c r="AM233" s="8"/>
      <c r="AN233" s="7">
        <v>924.42</v>
      </c>
      <c r="AO233" s="8"/>
      <c r="AP233" s="7">
        <v>920</v>
      </c>
      <c r="AQ233" s="8"/>
      <c r="AR233" s="7">
        <f>ROUND((AN233-AP233),5)</f>
        <v>4.42</v>
      </c>
      <c r="AS233" s="8"/>
      <c r="AT233" s="9">
        <f>ROUND(IF(AP233=0, IF(AN233=0, 0, 1), AN233/AP233),5)</f>
        <v>1.0047999999999999</v>
      </c>
      <c r="AU233" s="8"/>
      <c r="AV233" s="7">
        <v>910.76</v>
      </c>
      <c r="AW233" s="8"/>
      <c r="AX233" s="7">
        <v>920</v>
      </c>
      <c r="AY233" s="8"/>
      <c r="AZ233" s="7">
        <f>ROUND((AV233-AX233),5)</f>
        <v>-9.24</v>
      </c>
      <c r="BA233" s="8"/>
      <c r="BB233" s="9">
        <f>ROUND(IF(AX233=0, IF(AV233=0, 0, 1), AV233/AX233),5)</f>
        <v>0.98995999999999995</v>
      </c>
      <c r="BC233" s="8"/>
      <c r="BD233" s="7">
        <v>910.76</v>
      </c>
      <c r="BE233" s="8"/>
      <c r="BF233" s="7">
        <v>920</v>
      </c>
      <c r="BG233" s="8"/>
      <c r="BH233" s="7">
        <f>ROUND((BD233-BF233),5)</f>
        <v>-9.24</v>
      </c>
      <c r="BI233" s="8"/>
      <c r="BJ233" s="9">
        <f>ROUND(IF(BF233=0, IF(BD233=0, 0, 1), BD233/BF233),5)</f>
        <v>0.98995999999999995</v>
      </c>
      <c r="BK233" s="8"/>
      <c r="BL233" s="7">
        <v>910.76</v>
      </c>
      <c r="BM233" s="8"/>
      <c r="BN233" s="7">
        <v>920</v>
      </c>
      <c r="BO233" s="8"/>
      <c r="BP233" s="7">
        <f>ROUND((BL233-BN233),5)</f>
        <v>-9.24</v>
      </c>
      <c r="BQ233" s="8"/>
      <c r="BR233" s="9">
        <f>ROUND(IF(BN233=0, IF(BL233=0, 0, 1), BL233/BN233),5)</f>
        <v>0.98995999999999995</v>
      </c>
      <c r="BS233" s="8"/>
      <c r="BT233" s="7">
        <v>910.76</v>
      </c>
      <c r="BU233" s="8"/>
      <c r="BV233" s="7">
        <v>920</v>
      </c>
      <c r="BW233" s="8"/>
      <c r="BX233" s="7">
        <f>ROUND((BT233-BV233),5)</f>
        <v>-9.24</v>
      </c>
      <c r="BY233" s="8"/>
      <c r="BZ233" s="9">
        <f>ROUND(IF(BV233=0, IF(BT233=0, 0, 1), BT233/BV233),5)</f>
        <v>0.98995999999999995</v>
      </c>
      <c r="CA233" s="8"/>
      <c r="CB233" s="7"/>
      <c r="CC233" s="8"/>
      <c r="CD233" s="7">
        <v>237.42</v>
      </c>
      <c r="CE233" s="8"/>
      <c r="CF233" s="7">
        <f>ROUND((CB233-CD233),5)</f>
        <v>-237.42</v>
      </c>
      <c r="CG233" s="8"/>
      <c r="CH233" s="9"/>
      <c r="CI233" s="8"/>
      <c r="CJ233" s="7">
        <f>ROUND(H233+P233+X233+AF233+AN233+AV233+BD233+BL233+BT233+CB233,5)</f>
        <v>9148.58</v>
      </c>
      <c r="CK233" s="8"/>
      <c r="CL233" s="7">
        <v>11040</v>
      </c>
      <c r="CM233" s="8"/>
      <c r="CN233" s="7">
        <f>ROUND((CJ233-CL233),5)</f>
        <v>-1891.42</v>
      </c>
      <c r="CO233" s="8"/>
      <c r="CP233" s="9">
        <f>ROUND(IF(CL233=0, IF(CJ233=0, 0, 1), CJ233/CL233),5)</f>
        <v>0.82867999999999997</v>
      </c>
      <c r="CQ233" s="76">
        <v>11000</v>
      </c>
    </row>
    <row r="234" spans="1:97" x14ac:dyDescent="0.3">
      <c r="A234" s="2"/>
      <c r="B234" s="2"/>
      <c r="C234" s="2"/>
      <c r="D234" s="2"/>
      <c r="E234" s="2"/>
      <c r="F234" s="2" t="s">
        <v>262</v>
      </c>
      <c r="G234" s="2"/>
      <c r="H234" s="7">
        <v>5000</v>
      </c>
      <c r="I234" s="8"/>
      <c r="J234" s="7"/>
      <c r="K234" s="8"/>
      <c r="L234" s="7">
        <f>ROUND((H234-J234),5)</f>
        <v>5000</v>
      </c>
      <c r="M234" s="8"/>
      <c r="N234" s="9">
        <f>ROUND(IF(J234=0, IF(H234=0, 0, 1), H234/J234),5)</f>
        <v>1</v>
      </c>
      <c r="O234" s="8"/>
      <c r="P234" s="7"/>
      <c r="Q234" s="8"/>
      <c r="R234" s="7"/>
      <c r="S234" s="8"/>
      <c r="T234" s="7"/>
      <c r="U234" s="8"/>
      <c r="V234" s="9"/>
      <c r="W234" s="8"/>
      <c r="X234" s="7"/>
      <c r="Y234" s="8"/>
      <c r="Z234" s="7">
        <v>5000</v>
      </c>
      <c r="AA234" s="8"/>
      <c r="AB234" s="7">
        <f>ROUND((X234-Z234),5)</f>
        <v>-5000</v>
      </c>
      <c r="AC234" s="8"/>
      <c r="AD234" s="9"/>
      <c r="AE234" s="8"/>
      <c r="AF234" s="7">
        <v>5000</v>
      </c>
      <c r="AG234" s="8"/>
      <c r="AH234" s="7"/>
      <c r="AI234" s="8"/>
      <c r="AJ234" s="7">
        <f>ROUND((AF234-AH234),5)</f>
        <v>5000</v>
      </c>
      <c r="AK234" s="8"/>
      <c r="AL234" s="9">
        <f>ROUND(IF(AH234=0, IF(AF234=0, 0, 1), AF234/AH234),5)</f>
        <v>1</v>
      </c>
      <c r="AM234" s="8"/>
      <c r="AN234" s="7"/>
      <c r="AO234" s="8"/>
      <c r="AP234" s="7"/>
      <c r="AQ234" s="8"/>
      <c r="AR234" s="7"/>
      <c r="AS234" s="8"/>
      <c r="AT234" s="9"/>
      <c r="AU234" s="8"/>
      <c r="AV234" s="7">
        <v>5000</v>
      </c>
      <c r="AW234" s="8"/>
      <c r="AX234" s="7">
        <v>5000</v>
      </c>
      <c r="AY234" s="8"/>
      <c r="AZ234" s="7"/>
      <c r="BA234" s="8"/>
      <c r="BB234" s="9">
        <f>ROUND(IF(AX234=0, IF(AV234=0, 0, 1), AV234/AX234),5)</f>
        <v>1</v>
      </c>
      <c r="BC234" s="8"/>
      <c r="BD234" s="7">
        <v>5000</v>
      </c>
      <c r="BE234" s="8"/>
      <c r="BF234" s="7"/>
      <c r="BG234" s="8"/>
      <c r="BH234" s="7">
        <f>ROUND((BD234-BF234),5)</f>
        <v>5000</v>
      </c>
      <c r="BI234" s="8"/>
      <c r="BJ234" s="9">
        <f>ROUND(IF(BF234=0, IF(BD234=0, 0, 1), BD234/BF234),5)</f>
        <v>1</v>
      </c>
      <c r="BK234" s="8"/>
      <c r="BL234" s="7"/>
      <c r="BM234" s="8"/>
      <c r="BN234" s="7"/>
      <c r="BO234" s="8"/>
      <c r="BP234" s="7"/>
      <c r="BQ234" s="8"/>
      <c r="BR234" s="9"/>
      <c r="BS234" s="8"/>
      <c r="BT234" s="7">
        <v>704.16</v>
      </c>
      <c r="BU234" s="8"/>
      <c r="BV234" s="7">
        <v>5000</v>
      </c>
      <c r="BW234" s="8"/>
      <c r="BX234" s="7">
        <f>ROUND((BT234-BV234),5)</f>
        <v>-4295.84</v>
      </c>
      <c r="BY234" s="8"/>
      <c r="BZ234" s="9">
        <f>ROUND(IF(BV234=0, IF(BT234=0, 0, 1), BT234/BV234),5)</f>
        <v>0.14083000000000001</v>
      </c>
      <c r="CA234" s="8"/>
      <c r="CB234" s="7"/>
      <c r="CC234" s="8"/>
      <c r="CD234" s="7"/>
      <c r="CE234" s="8"/>
      <c r="CF234" s="7"/>
      <c r="CG234" s="8"/>
      <c r="CH234" s="9"/>
      <c r="CI234" s="8"/>
      <c r="CJ234" s="7">
        <v>20000</v>
      </c>
      <c r="CK234" s="8"/>
      <c r="CL234" s="7">
        <v>20000</v>
      </c>
      <c r="CM234" s="8"/>
      <c r="CN234" s="7">
        <f>ROUND((CJ234-CL234),5)</f>
        <v>0</v>
      </c>
      <c r="CO234" s="8"/>
      <c r="CP234" s="9">
        <f>ROUND(IF(CL234=0, IF(CJ234=0, 0, 1), CJ234/CL234),5)</f>
        <v>1</v>
      </c>
      <c r="CQ234" s="76">
        <v>20000</v>
      </c>
    </row>
    <row r="235" spans="1:97" hidden="1" x14ac:dyDescent="0.3">
      <c r="A235" s="2"/>
      <c r="B235" s="2"/>
      <c r="C235" s="2"/>
      <c r="D235" s="2"/>
      <c r="E235" s="2"/>
      <c r="F235" s="2" t="s">
        <v>263</v>
      </c>
      <c r="G235" s="2"/>
      <c r="H235" s="7"/>
      <c r="I235" s="8"/>
      <c r="J235" s="7"/>
      <c r="K235" s="8"/>
      <c r="L235" s="7"/>
      <c r="M235" s="8"/>
      <c r="N235" s="9"/>
      <c r="O235" s="8"/>
      <c r="P235" s="7"/>
      <c r="Q235" s="8"/>
      <c r="R235" s="7"/>
      <c r="S235" s="8"/>
      <c r="T235" s="7"/>
      <c r="U235" s="8"/>
      <c r="V235" s="9"/>
      <c r="W235" s="8"/>
      <c r="X235" s="7"/>
      <c r="Y235" s="8"/>
      <c r="Z235" s="7"/>
      <c r="AA235" s="8"/>
      <c r="AB235" s="7"/>
      <c r="AC235" s="8"/>
      <c r="AD235" s="9"/>
      <c r="AE235" s="8"/>
      <c r="AF235" s="7"/>
      <c r="AG235" s="8"/>
      <c r="AH235" s="7"/>
      <c r="AI235" s="8"/>
      <c r="AJ235" s="7"/>
      <c r="AK235" s="8"/>
      <c r="AL235" s="9"/>
      <c r="AM235" s="8"/>
      <c r="AN235" s="7"/>
      <c r="AO235" s="8"/>
      <c r="AP235" s="7"/>
      <c r="AQ235" s="8"/>
      <c r="AR235" s="7"/>
      <c r="AS235" s="8"/>
      <c r="AT235" s="9"/>
      <c r="AU235" s="8"/>
      <c r="AV235" s="7"/>
      <c r="AW235" s="8"/>
      <c r="AX235" s="7"/>
      <c r="AY235" s="8"/>
      <c r="AZ235" s="7"/>
      <c r="BA235" s="8"/>
      <c r="BB235" s="9"/>
      <c r="BC235" s="8"/>
      <c r="BD235" s="7"/>
      <c r="BE235" s="8"/>
      <c r="BF235" s="7"/>
      <c r="BG235" s="8"/>
      <c r="BH235" s="7"/>
      <c r="BI235" s="8"/>
      <c r="BJ235" s="9"/>
      <c r="BK235" s="8"/>
      <c r="BL235" s="7"/>
      <c r="BM235" s="8"/>
      <c r="BN235" s="7"/>
      <c r="BO235" s="8"/>
      <c r="BP235" s="7"/>
      <c r="BQ235" s="8"/>
      <c r="BR235" s="9"/>
      <c r="BS235" s="8"/>
      <c r="BT235" s="7"/>
      <c r="BU235" s="8"/>
      <c r="BV235" s="7"/>
      <c r="BW235" s="8"/>
      <c r="BX235" s="7"/>
      <c r="BY235" s="8"/>
      <c r="BZ235" s="9"/>
      <c r="CA235" s="8"/>
      <c r="CB235" s="7"/>
      <c r="CC235" s="8"/>
      <c r="CD235" s="7"/>
      <c r="CE235" s="8"/>
      <c r="CF235" s="7"/>
      <c r="CG235" s="8"/>
      <c r="CH235" s="9"/>
      <c r="CI235" s="8"/>
      <c r="CJ235" s="7"/>
      <c r="CK235" s="8"/>
      <c r="CL235" s="7"/>
      <c r="CM235" s="8"/>
      <c r="CN235" s="7"/>
      <c r="CO235" s="8"/>
      <c r="CP235" s="9"/>
      <c r="CQ235" s="76"/>
    </row>
    <row r="236" spans="1:97" x14ac:dyDescent="0.3">
      <c r="A236" s="2"/>
      <c r="B236" s="2"/>
      <c r="C236" s="2"/>
      <c r="D236" s="2"/>
      <c r="E236" s="2"/>
      <c r="F236" s="2" t="s">
        <v>264</v>
      </c>
      <c r="G236" s="2"/>
      <c r="H236" s="7">
        <v>597.36</v>
      </c>
      <c r="I236" s="8"/>
      <c r="J236" s="7"/>
      <c r="K236" s="8"/>
      <c r="L236" s="7"/>
      <c r="M236" s="8"/>
      <c r="N236" s="9"/>
      <c r="O236" s="8"/>
      <c r="P236" s="7">
        <v>285.25</v>
      </c>
      <c r="Q236" s="8"/>
      <c r="R236" s="7"/>
      <c r="S236" s="8"/>
      <c r="T236" s="7"/>
      <c r="U236" s="8"/>
      <c r="V236" s="9"/>
      <c r="W236" s="8"/>
      <c r="X236" s="7"/>
      <c r="Y236" s="8"/>
      <c r="Z236" s="7"/>
      <c r="AA236" s="8"/>
      <c r="AB236" s="7"/>
      <c r="AC236" s="8"/>
      <c r="AD236" s="9"/>
      <c r="AE236" s="8"/>
      <c r="AF236" s="7">
        <v>109.65</v>
      </c>
      <c r="AG236" s="8"/>
      <c r="AH236" s="7"/>
      <c r="AI236" s="8"/>
      <c r="AJ236" s="7"/>
      <c r="AK236" s="8"/>
      <c r="AL236" s="9"/>
      <c r="AM236" s="8"/>
      <c r="AN236" s="7">
        <v>3027.53</v>
      </c>
      <c r="AO236" s="8"/>
      <c r="AP236" s="7"/>
      <c r="AQ236" s="8"/>
      <c r="AR236" s="7"/>
      <c r="AS236" s="8"/>
      <c r="AT236" s="9"/>
      <c r="AU236" s="8"/>
      <c r="AV236" s="7">
        <v>3812.04</v>
      </c>
      <c r="AW236" s="8"/>
      <c r="AX236" s="7"/>
      <c r="AY236" s="8"/>
      <c r="AZ236" s="7"/>
      <c r="BA236" s="8"/>
      <c r="BB236" s="9"/>
      <c r="BC236" s="8"/>
      <c r="BD236" s="7">
        <v>9688.4699999999993</v>
      </c>
      <c r="BE236" s="8"/>
      <c r="BF236" s="7"/>
      <c r="BG236" s="8"/>
      <c r="BH236" s="7"/>
      <c r="BI236" s="8"/>
      <c r="BJ236" s="9"/>
      <c r="BK236" s="8"/>
      <c r="BL236" s="7">
        <v>324.23</v>
      </c>
      <c r="BM236" s="8"/>
      <c r="BN236" s="7"/>
      <c r="BO236" s="8"/>
      <c r="BP236" s="7"/>
      <c r="BQ236" s="8"/>
      <c r="BR236" s="9"/>
      <c r="BS236" s="8"/>
      <c r="BT236" s="7"/>
      <c r="BU236" s="8"/>
      <c r="BV236" s="7"/>
      <c r="BW236" s="8"/>
      <c r="BX236" s="7"/>
      <c r="BY236" s="8"/>
      <c r="BZ236" s="9"/>
      <c r="CA236" s="8"/>
      <c r="CB236" s="7"/>
      <c r="CC236" s="8"/>
      <c r="CD236" s="7"/>
      <c r="CE236" s="8"/>
      <c r="CF236" s="7"/>
      <c r="CG236" s="8"/>
      <c r="CH236" s="9"/>
      <c r="CI236" s="8"/>
      <c r="CJ236" s="7">
        <f>ROUND(H236+P236+X236+AF236+AN236+AV236+BD236+BL236+BT236+CB236,5)+704.16</f>
        <v>18548.689999999999</v>
      </c>
      <c r="CK236" s="8"/>
      <c r="CL236" s="7"/>
      <c r="CM236" s="8"/>
      <c r="CN236" s="7">
        <f>ROUND((CJ236-CL236),5)</f>
        <v>18548.689999999999</v>
      </c>
      <c r="CO236" s="8"/>
      <c r="CP236" s="9">
        <f>ROUND(IF(CL236=0, IF(CJ236=0, 0, 1), CJ236/CL236),5)</f>
        <v>1</v>
      </c>
      <c r="CQ236" s="76">
        <v>18500</v>
      </c>
    </row>
    <row r="237" spans="1:97" x14ac:dyDescent="0.3">
      <c r="A237" s="2"/>
      <c r="B237" s="2"/>
      <c r="C237" s="2"/>
      <c r="D237" s="2"/>
      <c r="E237" s="2"/>
      <c r="F237" s="2" t="s">
        <v>265</v>
      </c>
      <c r="G237" s="2"/>
      <c r="H237" s="7"/>
      <c r="I237" s="8"/>
      <c r="J237" s="7"/>
      <c r="K237" s="8"/>
      <c r="L237" s="7"/>
      <c r="M237" s="8"/>
      <c r="N237" s="9"/>
      <c r="O237" s="8"/>
      <c r="P237" s="7"/>
      <c r="Q237" s="8"/>
      <c r="R237" s="7"/>
      <c r="S237" s="8"/>
      <c r="T237" s="7"/>
      <c r="U237" s="8"/>
      <c r="V237" s="9"/>
      <c r="W237" s="8"/>
      <c r="X237" s="7"/>
      <c r="Y237" s="8"/>
      <c r="Z237" s="7"/>
      <c r="AA237" s="8"/>
      <c r="AB237" s="7"/>
      <c r="AC237" s="8"/>
      <c r="AD237" s="9"/>
      <c r="AE237" s="8"/>
      <c r="AF237" s="7"/>
      <c r="AG237" s="8"/>
      <c r="AH237" s="7"/>
      <c r="AI237" s="8"/>
      <c r="AJ237" s="7"/>
      <c r="AK237" s="8"/>
      <c r="AL237" s="9"/>
      <c r="AM237" s="8"/>
      <c r="AN237" s="7"/>
      <c r="AO237" s="8"/>
      <c r="AP237" s="7"/>
      <c r="AQ237" s="8"/>
      <c r="AR237" s="7"/>
      <c r="AS237" s="8"/>
      <c r="AT237" s="9"/>
      <c r="AU237" s="8"/>
      <c r="AV237" s="7"/>
      <c r="AW237" s="8"/>
      <c r="AX237" s="7"/>
      <c r="AY237" s="8"/>
      <c r="AZ237" s="7"/>
      <c r="BA237" s="8"/>
      <c r="BB237" s="9"/>
      <c r="BC237" s="8"/>
      <c r="BD237" s="7"/>
      <c r="BE237" s="8"/>
      <c r="BF237" s="7"/>
      <c r="BG237" s="8"/>
      <c r="BH237" s="7"/>
      <c r="BI237" s="8"/>
      <c r="BJ237" s="9"/>
      <c r="BK237" s="8"/>
      <c r="BL237" s="7"/>
      <c r="BM237" s="8"/>
      <c r="BN237" s="7"/>
      <c r="BO237" s="8"/>
      <c r="BP237" s="7"/>
      <c r="BQ237" s="8"/>
      <c r="BR237" s="9"/>
      <c r="BS237" s="8"/>
      <c r="BT237" s="7">
        <v>6093.59</v>
      </c>
      <c r="BU237" s="8"/>
      <c r="BV237" s="7">
        <v>5700</v>
      </c>
      <c r="BW237" s="8"/>
      <c r="BX237" s="7">
        <f>ROUND((BT237-BV237),5)</f>
        <v>393.59</v>
      </c>
      <c r="BY237" s="8"/>
      <c r="BZ237" s="9">
        <f>ROUND(IF(BV237=0, IF(BT237=0, 0, 1), BT237/BV237),5)</f>
        <v>1.0690500000000001</v>
      </c>
      <c r="CA237" s="8"/>
      <c r="CB237" s="7"/>
      <c r="CC237" s="8"/>
      <c r="CD237" s="7"/>
      <c r="CE237" s="8"/>
      <c r="CF237" s="7"/>
      <c r="CG237" s="8"/>
      <c r="CH237" s="9"/>
      <c r="CI237" s="8"/>
      <c r="CJ237" s="7">
        <f>ROUND(H237+P237+X237+AF237+AN237+AV237+BD237+BL237+BT237+CB237,5)</f>
        <v>6093.59</v>
      </c>
      <c r="CK237" s="8"/>
      <c r="CL237" s="7">
        <f>ROUND(J237+R237+Z237+AH237+AP237+AX237+BF237+BN237+BV237+CD237,5)</f>
        <v>5700</v>
      </c>
      <c r="CM237" s="8"/>
      <c r="CN237" s="7">
        <f>ROUND((CJ237-CL237),5)</f>
        <v>393.59</v>
      </c>
      <c r="CO237" s="8"/>
      <c r="CP237" s="9">
        <f>ROUND(IF(CL237=0, IF(CJ237=0, 0, 1), CJ237/CL237),5)</f>
        <v>1.0690500000000001</v>
      </c>
      <c r="CQ237" s="76">
        <v>6200</v>
      </c>
    </row>
    <row r="238" spans="1:97" x14ac:dyDescent="0.3">
      <c r="A238" s="2"/>
      <c r="B238" s="2"/>
      <c r="C238" s="2"/>
      <c r="D238" s="2"/>
      <c r="E238" s="2"/>
      <c r="F238" s="2" t="s">
        <v>266</v>
      </c>
      <c r="G238" s="2"/>
      <c r="H238" s="7"/>
      <c r="I238" s="8"/>
      <c r="J238" s="7"/>
      <c r="K238" s="8"/>
      <c r="L238" s="7"/>
      <c r="M238" s="8"/>
      <c r="N238" s="9"/>
      <c r="O238" s="8"/>
      <c r="P238" s="7"/>
      <c r="Q238" s="8"/>
      <c r="R238" s="7"/>
      <c r="S238" s="8"/>
      <c r="T238" s="7"/>
      <c r="U238" s="8"/>
      <c r="V238" s="9"/>
      <c r="W238" s="8"/>
      <c r="X238" s="7"/>
      <c r="Y238" s="8"/>
      <c r="Z238" s="7"/>
      <c r="AA238" s="8"/>
      <c r="AB238" s="7"/>
      <c r="AC238" s="8"/>
      <c r="AD238" s="9"/>
      <c r="AE238" s="8"/>
      <c r="AF238" s="7"/>
      <c r="AG238" s="8"/>
      <c r="AH238" s="7"/>
      <c r="AI238" s="8"/>
      <c r="AJ238" s="7"/>
      <c r="AK238" s="8"/>
      <c r="AL238" s="9"/>
      <c r="AM238" s="8"/>
      <c r="AN238" s="7"/>
      <c r="AO238" s="8"/>
      <c r="AP238" s="7">
        <v>1500</v>
      </c>
      <c r="AQ238" s="8"/>
      <c r="AR238" s="7">
        <f>ROUND((AN238-AP238),5)</f>
        <v>-1500</v>
      </c>
      <c r="AS238" s="8"/>
      <c r="AT238" s="9"/>
      <c r="AU238" s="8"/>
      <c r="AV238" s="7"/>
      <c r="AW238" s="8"/>
      <c r="AX238" s="7"/>
      <c r="AY238" s="8"/>
      <c r="AZ238" s="7"/>
      <c r="BA238" s="8"/>
      <c r="BB238" s="9"/>
      <c r="BC238" s="8"/>
      <c r="BD238" s="7"/>
      <c r="BE238" s="8"/>
      <c r="BF238" s="7"/>
      <c r="BG238" s="8"/>
      <c r="BH238" s="7"/>
      <c r="BI238" s="8"/>
      <c r="BJ238" s="9"/>
      <c r="BK238" s="8"/>
      <c r="BL238" s="7"/>
      <c r="BM238" s="8"/>
      <c r="BN238" s="7"/>
      <c r="BO238" s="8"/>
      <c r="BP238" s="7"/>
      <c r="BQ238" s="8"/>
      <c r="BR238" s="9"/>
      <c r="BS238" s="8"/>
      <c r="BT238" s="7"/>
      <c r="BU238" s="8"/>
      <c r="BV238" s="7"/>
      <c r="BW238" s="8"/>
      <c r="BX238" s="7"/>
      <c r="BY238" s="8"/>
      <c r="BZ238" s="9"/>
      <c r="CA238" s="8"/>
      <c r="CB238" s="7"/>
      <c r="CC238" s="8"/>
      <c r="CD238" s="7"/>
      <c r="CE238" s="8"/>
      <c r="CF238" s="7"/>
      <c r="CG238" s="8"/>
      <c r="CH238" s="9"/>
      <c r="CI238" s="8"/>
      <c r="CJ238" s="82">
        <v>0</v>
      </c>
      <c r="CK238" s="8"/>
      <c r="CL238" s="7">
        <f>ROUND(J238+R238+Z238+AH238+AP238+AX238+BF238+BN238+BV238+CD238,5)</f>
        <v>1500</v>
      </c>
      <c r="CM238" s="8"/>
      <c r="CN238" s="7">
        <f>ROUND((CJ238-CL238),5)</f>
        <v>-1500</v>
      </c>
      <c r="CO238" s="8"/>
      <c r="CP238" s="9"/>
      <c r="CQ238" s="76">
        <v>1500</v>
      </c>
    </row>
    <row r="239" spans="1:97" ht="15" thickBot="1" x14ac:dyDescent="0.35">
      <c r="A239" s="2"/>
      <c r="B239" s="2"/>
      <c r="C239" s="2"/>
      <c r="D239" s="2"/>
      <c r="E239" s="2"/>
      <c r="F239" s="2" t="s">
        <v>267</v>
      </c>
      <c r="G239" s="2"/>
      <c r="H239" s="10"/>
      <c r="I239" s="8"/>
      <c r="J239" s="10"/>
      <c r="K239" s="8"/>
      <c r="L239" s="10"/>
      <c r="M239" s="8"/>
      <c r="N239" s="11"/>
      <c r="O239" s="8"/>
      <c r="P239" s="10"/>
      <c r="Q239" s="8"/>
      <c r="R239" s="10"/>
      <c r="S239" s="8"/>
      <c r="T239" s="10"/>
      <c r="U239" s="8"/>
      <c r="V239" s="11"/>
      <c r="W239" s="8"/>
      <c r="X239" s="10"/>
      <c r="Y239" s="8"/>
      <c r="Z239" s="10"/>
      <c r="AA239" s="8"/>
      <c r="AB239" s="10"/>
      <c r="AC239" s="8"/>
      <c r="AD239" s="11"/>
      <c r="AE239" s="8"/>
      <c r="AF239" s="10"/>
      <c r="AG239" s="8"/>
      <c r="AH239" s="10"/>
      <c r="AI239" s="8"/>
      <c r="AJ239" s="10"/>
      <c r="AK239" s="8"/>
      <c r="AL239" s="11"/>
      <c r="AM239" s="8"/>
      <c r="AN239" s="10"/>
      <c r="AO239" s="8"/>
      <c r="AP239" s="10"/>
      <c r="AQ239" s="8"/>
      <c r="AR239" s="10"/>
      <c r="AS239" s="8"/>
      <c r="AT239" s="11"/>
      <c r="AU239" s="8"/>
      <c r="AV239" s="10"/>
      <c r="AW239" s="8"/>
      <c r="AX239" s="10"/>
      <c r="AY239" s="8"/>
      <c r="AZ239" s="10"/>
      <c r="BA239" s="8"/>
      <c r="BB239" s="11"/>
      <c r="BC239" s="8"/>
      <c r="BD239" s="10"/>
      <c r="BE239" s="8"/>
      <c r="BF239" s="10"/>
      <c r="BG239" s="8"/>
      <c r="BH239" s="10"/>
      <c r="BI239" s="8"/>
      <c r="BJ239" s="11"/>
      <c r="BK239" s="8"/>
      <c r="BL239" s="10"/>
      <c r="BM239" s="8"/>
      <c r="BN239" s="10"/>
      <c r="BO239" s="8"/>
      <c r="BP239" s="10"/>
      <c r="BQ239" s="8"/>
      <c r="BR239" s="11"/>
      <c r="BS239" s="8"/>
      <c r="BT239" s="10"/>
      <c r="BU239" s="8"/>
      <c r="BV239" s="10"/>
      <c r="BW239" s="8"/>
      <c r="BX239" s="10"/>
      <c r="BY239" s="8"/>
      <c r="BZ239" s="11"/>
      <c r="CA239" s="8"/>
      <c r="CB239" s="10"/>
      <c r="CC239" s="8"/>
      <c r="CD239" s="10"/>
      <c r="CE239" s="8"/>
      <c r="CF239" s="10"/>
      <c r="CG239" s="8"/>
      <c r="CH239" s="11"/>
      <c r="CI239" s="8"/>
      <c r="CJ239" s="10"/>
      <c r="CK239" s="8"/>
      <c r="CL239" s="10"/>
      <c r="CM239" s="8"/>
      <c r="CN239" s="10"/>
      <c r="CO239" s="8"/>
      <c r="CP239" s="11"/>
      <c r="CQ239" s="10"/>
    </row>
    <row r="240" spans="1:97" x14ac:dyDescent="0.3">
      <c r="A240" s="2"/>
      <c r="B240" s="2"/>
      <c r="C240" s="2"/>
      <c r="D240" s="2"/>
      <c r="E240" s="2" t="s">
        <v>268</v>
      </c>
      <c r="F240" s="2"/>
      <c r="G240" s="2"/>
      <c r="H240" s="7">
        <f>ROUND(SUM(H232:H239),5)</f>
        <v>7432.54</v>
      </c>
      <c r="I240" s="8"/>
      <c r="J240" s="7">
        <f>ROUND(SUM(J232:J239),5)</f>
        <v>920</v>
      </c>
      <c r="K240" s="8"/>
      <c r="L240" s="7">
        <f>ROUND((H240-J240),5)</f>
        <v>6512.54</v>
      </c>
      <c r="M240" s="8"/>
      <c r="N240" s="9">
        <f>ROUND(IF(J240=0, IF(H240=0, 0, 1), H240/J240),5)</f>
        <v>8.0788499999999992</v>
      </c>
      <c r="O240" s="8"/>
      <c r="P240" s="7">
        <f>ROUND(SUM(P232:P239),5)</f>
        <v>1209.67</v>
      </c>
      <c r="Q240" s="8"/>
      <c r="R240" s="7">
        <f>ROUND(SUM(R232:R239),5)</f>
        <v>920</v>
      </c>
      <c r="S240" s="8"/>
      <c r="T240" s="7">
        <f>ROUND((P240-R240),5)</f>
        <v>289.67</v>
      </c>
      <c r="U240" s="8"/>
      <c r="V240" s="9">
        <f>ROUND(IF(R240=0, IF(P240=0, 0, 1), P240/R240),5)</f>
        <v>1.3148599999999999</v>
      </c>
      <c r="W240" s="8"/>
      <c r="X240" s="7">
        <f>ROUND(SUM(X232:X239),5)</f>
        <v>910.76</v>
      </c>
      <c r="Y240" s="8"/>
      <c r="Z240" s="7">
        <f>ROUND(SUM(Z232:Z239),5)</f>
        <v>5920</v>
      </c>
      <c r="AA240" s="8"/>
      <c r="AB240" s="7">
        <f>ROUND((X240-Z240),5)</f>
        <v>-5009.24</v>
      </c>
      <c r="AC240" s="8"/>
      <c r="AD240" s="9">
        <f>ROUND(IF(Z240=0, IF(X240=0, 0, 1), X240/Z240),5)</f>
        <v>0.15384</v>
      </c>
      <c r="AE240" s="8"/>
      <c r="AF240" s="7">
        <f>ROUND(SUM(AF232:AF239),5)</f>
        <v>6020.41</v>
      </c>
      <c r="AG240" s="8"/>
      <c r="AH240" s="7">
        <f>ROUND(SUM(AH232:AH239),5)</f>
        <v>920</v>
      </c>
      <c r="AI240" s="8"/>
      <c r="AJ240" s="7">
        <f>ROUND((AF240-AH240),5)</f>
        <v>5100.41</v>
      </c>
      <c r="AK240" s="8"/>
      <c r="AL240" s="9">
        <f>ROUND(IF(AH240=0, IF(AF240=0, 0, 1), AF240/AH240),5)</f>
        <v>6.54392</v>
      </c>
      <c r="AM240" s="8"/>
      <c r="AN240" s="7">
        <f>ROUND(SUM(AN232:AN239),5)</f>
        <v>3951.95</v>
      </c>
      <c r="AO240" s="8"/>
      <c r="AP240" s="7">
        <f>ROUND(SUM(AP232:AP239),5)</f>
        <v>2420</v>
      </c>
      <c r="AQ240" s="8"/>
      <c r="AR240" s="7">
        <f>ROUND((AN240-AP240),5)</f>
        <v>1531.95</v>
      </c>
      <c r="AS240" s="8"/>
      <c r="AT240" s="9">
        <f>ROUND(IF(AP240=0, IF(AN240=0, 0, 1), AN240/AP240),5)</f>
        <v>1.63304</v>
      </c>
      <c r="AU240" s="8"/>
      <c r="AV240" s="7">
        <f>ROUND(SUM(AV232:AV239),5)</f>
        <v>9722.7999999999993</v>
      </c>
      <c r="AW240" s="8"/>
      <c r="AX240" s="7">
        <f>ROUND(SUM(AX232:AX239),5)</f>
        <v>5920</v>
      </c>
      <c r="AY240" s="8"/>
      <c r="AZ240" s="7">
        <f>ROUND((AV240-AX240),5)</f>
        <v>3802.8</v>
      </c>
      <c r="BA240" s="8"/>
      <c r="BB240" s="9">
        <f>ROUND(IF(AX240=0, IF(AV240=0, 0, 1), AV240/AX240),5)</f>
        <v>1.64236</v>
      </c>
      <c r="BC240" s="8"/>
      <c r="BD240" s="7">
        <f>ROUND(SUM(BD232:BD239),5)</f>
        <v>15599.23</v>
      </c>
      <c r="BE240" s="8"/>
      <c r="BF240" s="7">
        <f>ROUND(SUM(BF232:BF239),5)</f>
        <v>920</v>
      </c>
      <c r="BG240" s="8"/>
      <c r="BH240" s="7">
        <f>ROUND((BD240-BF240),5)</f>
        <v>14679.23</v>
      </c>
      <c r="BI240" s="8"/>
      <c r="BJ240" s="9">
        <f>ROUND(IF(BF240=0, IF(BD240=0, 0, 1), BD240/BF240),5)</f>
        <v>16.955680000000001</v>
      </c>
      <c r="BK240" s="8"/>
      <c r="BL240" s="7">
        <f>ROUND(SUM(BL232:BL239),5)</f>
        <v>1234.99</v>
      </c>
      <c r="BM240" s="8"/>
      <c r="BN240" s="7">
        <f>ROUND(SUM(BN232:BN239),5)</f>
        <v>920</v>
      </c>
      <c r="BO240" s="8"/>
      <c r="BP240" s="7">
        <f>ROUND((BL240-BN240),5)</f>
        <v>314.99</v>
      </c>
      <c r="BQ240" s="8"/>
      <c r="BR240" s="9">
        <f>ROUND(IF(BN240=0, IF(BL240=0, 0, 1), BL240/BN240),5)</f>
        <v>1.3423799999999999</v>
      </c>
      <c r="BS240" s="8"/>
      <c r="BT240" s="7">
        <f>ROUND(SUM(BT232:BT239),5)</f>
        <v>7708.51</v>
      </c>
      <c r="BU240" s="8"/>
      <c r="BV240" s="7">
        <f>ROUND(SUM(BV232:BV239),5)</f>
        <v>11620</v>
      </c>
      <c r="BW240" s="8"/>
      <c r="BX240" s="7">
        <f>ROUND((BT240-BV240),5)</f>
        <v>-3911.49</v>
      </c>
      <c r="BY240" s="8"/>
      <c r="BZ240" s="9">
        <f>ROUND(IF(BV240=0, IF(BT240=0, 0, 1), BT240/BV240),5)</f>
        <v>0.66337999999999997</v>
      </c>
      <c r="CA240" s="8"/>
      <c r="CB240" s="7"/>
      <c r="CC240" s="8"/>
      <c r="CD240" s="7">
        <f>ROUND(SUM(CD232:CD239),5)</f>
        <v>237.42</v>
      </c>
      <c r="CE240" s="8"/>
      <c r="CF240" s="7">
        <f>ROUND((CB240-CD240),5)</f>
        <v>-237.42</v>
      </c>
      <c r="CG240" s="8"/>
      <c r="CH240" s="9"/>
      <c r="CI240" s="8"/>
      <c r="CJ240" s="7">
        <f>SUM(CJ233:CJ238)</f>
        <v>53790.86</v>
      </c>
      <c r="CK240" s="8"/>
      <c r="CL240" s="7">
        <f>SUM(CL233:CL238)</f>
        <v>38240</v>
      </c>
      <c r="CM240" s="8"/>
      <c r="CN240" s="7">
        <f>ROUND((CJ240-CL240),5)</f>
        <v>15550.86</v>
      </c>
      <c r="CO240" s="8"/>
      <c r="CP240" s="9">
        <f>ROUND(IF(CL240=0, IF(CJ240=0, 0, 1), CJ240/CL240),5)</f>
        <v>1.40666</v>
      </c>
      <c r="CQ240" s="76">
        <f>SUM(CQ233:CQ238)</f>
        <v>57200</v>
      </c>
    </row>
    <row r="241" spans="1:98" ht="28.8" customHeight="1" x14ac:dyDescent="0.3">
      <c r="A241" s="2"/>
      <c r="B241" s="2"/>
      <c r="C241" s="2"/>
      <c r="D241" s="2"/>
      <c r="E241" s="2" t="s">
        <v>269</v>
      </c>
      <c r="F241" s="2"/>
      <c r="G241" s="2"/>
      <c r="H241" s="7"/>
      <c r="I241" s="8"/>
      <c r="J241" s="7"/>
      <c r="K241" s="8"/>
      <c r="L241" s="7"/>
      <c r="M241" s="8"/>
      <c r="N241" s="9"/>
      <c r="O241" s="8"/>
      <c r="P241" s="7"/>
      <c r="Q241" s="8"/>
      <c r="R241" s="7"/>
      <c r="S241" s="8"/>
      <c r="T241" s="7"/>
      <c r="U241" s="8"/>
      <c r="V241" s="9"/>
      <c r="W241" s="8"/>
      <c r="X241" s="7"/>
      <c r="Y241" s="8"/>
      <c r="Z241" s="7"/>
      <c r="AA241" s="8"/>
      <c r="AB241" s="7"/>
      <c r="AC241" s="8"/>
      <c r="AD241" s="9"/>
      <c r="AE241" s="8"/>
      <c r="AF241" s="7"/>
      <c r="AG241" s="8"/>
      <c r="AH241" s="7"/>
      <c r="AI241" s="8"/>
      <c r="AJ241" s="7"/>
      <c r="AK241" s="8"/>
      <c r="AL241" s="9"/>
      <c r="AM241" s="8"/>
      <c r="AN241" s="7"/>
      <c r="AO241" s="8"/>
      <c r="AP241" s="7"/>
      <c r="AQ241" s="8"/>
      <c r="AR241" s="7"/>
      <c r="AS241" s="8"/>
      <c r="AT241" s="9"/>
      <c r="AU241" s="8"/>
      <c r="AV241" s="7"/>
      <c r="AW241" s="8"/>
      <c r="AX241" s="7"/>
      <c r="AY241" s="8"/>
      <c r="AZ241" s="7"/>
      <c r="BA241" s="8"/>
      <c r="BB241" s="9"/>
      <c r="BC241" s="8"/>
      <c r="BD241" s="7"/>
      <c r="BE241" s="8"/>
      <c r="BF241" s="7"/>
      <c r="BG241" s="8"/>
      <c r="BH241" s="7"/>
      <c r="BI241" s="8"/>
      <c r="BJ241" s="9"/>
      <c r="BK241" s="8"/>
      <c r="BL241" s="7"/>
      <c r="BM241" s="8"/>
      <c r="BN241" s="7"/>
      <c r="BO241" s="8"/>
      <c r="BP241" s="7"/>
      <c r="BQ241" s="8"/>
      <c r="BR241" s="9"/>
      <c r="BS241" s="8"/>
      <c r="BT241" s="7"/>
      <c r="BU241" s="8"/>
      <c r="BV241" s="7"/>
      <c r="BW241" s="8"/>
      <c r="BX241" s="7"/>
      <c r="BY241" s="8"/>
      <c r="BZ241" s="9"/>
      <c r="CA241" s="8"/>
      <c r="CB241" s="7"/>
      <c r="CC241" s="8"/>
      <c r="CD241" s="7"/>
      <c r="CE241" s="8"/>
      <c r="CF241" s="7"/>
      <c r="CG241" s="8"/>
      <c r="CH241" s="9"/>
      <c r="CI241" s="8"/>
      <c r="CJ241" s="7"/>
      <c r="CK241" s="8"/>
      <c r="CL241" s="7"/>
      <c r="CM241" s="8"/>
      <c r="CN241" s="7"/>
      <c r="CO241" s="8"/>
      <c r="CP241" s="9"/>
      <c r="CQ241" s="76"/>
    </row>
    <row r="242" spans="1:98" hidden="1" x14ac:dyDescent="0.3">
      <c r="A242" s="2"/>
      <c r="B242" s="2"/>
      <c r="C242" s="2"/>
      <c r="D242" s="2"/>
      <c r="E242" s="2"/>
      <c r="F242" s="2" t="s">
        <v>270</v>
      </c>
      <c r="G242" s="2"/>
      <c r="H242" s="7"/>
      <c r="I242" s="8"/>
      <c r="J242" s="7"/>
      <c r="K242" s="8"/>
      <c r="L242" s="7"/>
      <c r="M242" s="8"/>
      <c r="N242" s="9"/>
      <c r="O242" s="8"/>
      <c r="P242" s="7"/>
      <c r="Q242" s="8"/>
      <c r="R242" s="7"/>
      <c r="S242" s="8"/>
      <c r="T242" s="7"/>
      <c r="U242" s="8"/>
      <c r="V242" s="9"/>
      <c r="W242" s="8"/>
      <c r="X242" s="7"/>
      <c r="Y242" s="8"/>
      <c r="Z242" s="7"/>
      <c r="AA242" s="8"/>
      <c r="AB242" s="7"/>
      <c r="AC242" s="8"/>
      <c r="AD242" s="9"/>
      <c r="AE242" s="8"/>
      <c r="AF242" s="7"/>
      <c r="AG242" s="8"/>
      <c r="AH242" s="7"/>
      <c r="AI242" s="8"/>
      <c r="AJ242" s="7"/>
      <c r="AK242" s="8"/>
      <c r="AL242" s="9"/>
      <c r="AM242" s="8"/>
      <c r="AN242" s="7"/>
      <c r="AO242" s="8"/>
      <c r="AP242" s="7"/>
      <c r="AQ242" s="8"/>
      <c r="AR242" s="7"/>
      <c r="AS242" s="8"/>
      <c r="AT242" s="9"/>
      <c r="AU242" s="8"/>
      <c r="AV242" s="7"/>
      <c r="AW242" s="8"/>
      <c r="AX242" s="7"/>
      <c r="AY242" s="8"/>
      <c r="AZ242" s="7"/>
      <c r="BA242" s="8"/>
      <c r="BB242" s="9"/>
      <c r="BC242" s="8"/>
      <c r="BD242" s="7"/>
      <c r="BE242" s="8"/>
      <c r="BF242" s="7"/>
      <c r="BG242" s="8"/>
      <c r="BH242" s="7"/>
      <c r="BI242" s="8"/>
      <c r="BJ242" s="9"/>
      <c r="BK242" s="8"/>
      <c r="BL242" s="7"/>
      <c r="BM242" s="8"/>
      <c r="BN242" s="7"/>
      <c r="BO242" s="8"/>
      <c r="BP242" s="7"/>
      <c r="BQ242" s="8"/>
      <c r="BR242" s="9"/>
      <c r="BS242" s="8"/>
      <c r="BT242" s="7"/>
      <c r="BU242" s="8"/>
      <c r="BV242" s="7"/>
      <c r="BW242" s="8"/>
      <c r="BX242" s="7"/>
      <c r="BY242" s="8"/>
      <c r="BZ242" s="9"/>
      <c r="CA242" s="8"/>
      <c r="CB242" s="7"/>
      <c r="CC242" s="8"/>
      <c r="CD242" s="7"/>
      <c r="CE242" s="8"/>
      <c r="CF242" s="7"/>
      <c r="CG242" s="8"/>
      <c r="CH242" s="9"/>
      <c r="CI242" s="8"/>
      <c r="CJ242" s="7"/>
      <c r="CK242" s="8"/>
      <c r="CL242" s="7"/>
      <c r="CM242" s="8"/>
      <c r="CN242" s="7"/>
      <c r="CO242" s="8"/>
      <c r="CP242" s="9"/>
      <c r="CQ242" s="76"/>
    </row>
    <row r="243" spans="1:98" ht="15" thickBot="1" x14ac:dyDescent="0.35">
      <c r="A243" s="2"/>
      <c r="B243" s="2"/>
      <c r="C243" s="2"/>
      <c r="D243" s="2"/>
      <c r="E243" s="2"/>
      <c r="F243" s="2" t="s">
        <v>430</v>
      </c>
      <c r="G243" s="2"/>
      <c r="H243" s="10">
        <v>4.5</v>
      </c>
      <c r="I243" s="8"/>
      <c r="J243" s="7"/>
      <c r="K243" s="8"/>
      <c r="L243" s="7"/>
      <c r="M243" s="8"/>
      <c r="N243" s="9"/>
      <c r="O243" s="8"/>
      <c r="P243" s="10"/>
      <c r="Q243" s="8"/>
      <c r="R243" s="7"/>
      <c r="S243" s="8"/>
      <c r="T243" s="7"/>
      <c r="U243" s="8"/>
      <c r="V243" s="9"/>
      <c r="W243" s="8"/>
      <c r="X243" s="10"/>
      <c r="Y243" s="8"/>
      <c r="Z243" s="7"/>
      <c r="AA243" s="8"/>
      <c r="AB243" s="7"/>
      <c r="AC243" s="8"/>
      <c r="AD243" s="9"/>
      <c r="AE243" s="8"/>
      <c r="AF243" s="10">
        <v>9</v>
      </c>
      <c r="AG243" s="8"/>
      <c r="AH243" s="7"/>
      <c r="AI243" s="8"/>
      <c r="AJ243" s="7"/>
      <c r="AK243" s="8"/>
      <c r="AL243" s="9"/>
      <c r="AM243" s="8"/>
      <c r="AN243" s="10"/>
      <c r="AO243" s="8"/>
      <c r="AP243" s="7"/>
      <c r="AQ243" s="8"/>
      <c r="AR243" s="7"/>
      <c r="AS243" s="8"/>
      <c r="AT243" s="9"/>
      <c r="AU243" s="8"/>
      <c r="AV243" s="10"/>
      <c r="AW243" s="8"/>
      <c r="AX243" s="7"/>
      <c r="AY243" s="8"/>
      <c r="AZ243" s="7"/>
      <c r="BA243" s="8"/>
      <c r="BB243" s="9"/>
      <c r="BC243" s="8"/>
      <c r="BD243" s="10">
        <v>13.5</v>
      </c>
      <c r="BE243" s="8"/>
      <c r="BF243" s="7"/>
      <c r="BG243" s="8"/>
      <c r="BH243" s="7"/>
      <c r="BI243" s="8"/>
      <c r="BJ243" s="9"/>
      <c r="BK243" s="8"/>
      <c r="BL243" s="10"/>
      <c r="BM243" s="8"/>
      <c r="BN243" s="7"/>
      <c r="BO243" s="8"/>
      <c r="BP243" s="7"/>
      <c r="BQ243" s="8"/>
      <c r="BR243" s="9"/>
      <c r="BS243" s="8"/>
      <c r="BT243" s="10"/>
      <c r="BU243" s="8"/>
      <c r="BV243" s="7"/>
      <c r="BW243" s="8"/>
      <c r="BX243" s="7"/>
      <c r="BY243" s="8"/>
      <c r="BZ243" s="9"/>
      <c r="CA243" s="8"/>
      <c r="CB243" s="10"/>
      <c r="CC243" s="8"/>
      <c r="CD243" s="10"/>
      <c r="CE243" s="8"/>
      <c r="CF243" s="10"/>
      <c r="CG243" s="8"/>
      <c r="CH243" s="11"/>
      <c r="CI243" s="8"/>
      <c r="CJ243" s="10">
        <f>ROUND(H243+P243+X243+AF243+AN243+AV243+BD243+BL243+BT243+CB243,5)</f>
        <v>27</v>
      </c>
      <c r="CK243" s="8"/>
      <c r="CL243" s="85">
        <v>0</v>
      </c>
      <c r="CM243" s="8"/>
      <c r="CN243" s="10">
        <f>ROUND((CJ243-CL243),5)</f>
        <v>27</v>
      </c>
      <c r="CO243" s="8"/>
      <c r="CP243" s="11">
        <f>ROUND(IF(CL243=0, IF(CJ243=0, 0, 1), CJ243/CL243),5)</f>
        <v>1</v>
      </c>
      <c r="CQ243" s="81">
        <v>100</v>
      </c>
    </row>
    <row r="244" spans="1:98" x14ac:dyDescent="0.3">
      <c r="A244" s="2"/>
      <c r="B244" s="2"/>
      <c r="C244" s="2"/>
      <c r="D244" s="2"/>
      <c r="E244" s="2" t="s">
        <v>272</v>
      </c>
      <c r="F244" s="2"/>
      <c r="G244" s="2"/>
      <c r="H244" s="7">
        <f>ROUND(SUM(H241:H243),5)</f>
        <v>4.5</v>
      </c>
      <c r="I244" s="8"/>
      <c r="J244" s="7"/>
      <c r="K244" s="8"/>
      <c r="L244" s="7"/>
      <c r="M244" s="8"/>
      <c r="N244" s="9"/>
      <c r="O244" s="8"/>
      <c r="P244" s="7"/>
      <c r="Q244" s="8"/>
      <c r="R244" s="7"/>
      <c r="S244" s="8"/>
      <c r="T244" s="7"/>
      <c r="U244" s="8"/>
      <c r="V244" s="9"/>
      <c r="W244" s="8"/>
      <c r="X244" s="7"/>
      <c r="Y244" s="8"/>
      <c r="Z244" s="7"/>
      <c r="AA244" s="8"/>
      <c r="AB244" s="7"/>
      <c r="AC244" s="8"/>
      <c r="AD244" s="9"/>
      <c r="AE244" s="8"/>
      <c r="AF244" s="7">
        <f>ROUND(SUM(AF241:AF243),5)</f>
        <v>9</v>
      </c>
      <c r="AG244" s="8"/>
      <c r="AH244" s="7"/>
      <c r="AI244" s="8"/>
      <c r="AJ244" s="7"/>
      <c r="AK244" s="8"/>
      <c r="AL244" s="9"/>
      <c r="AM244" s="8"/>
      <c r="AN244" s="7"/>
      <c r="AO244" s="8"/>
      <c r="AP244" s="7"/>
      <c r="AQ244" s="8"/>
      <c r="AR244" s="7"/>
      <c r="AS244" s="8"/>
      <c r="AT244" s="9"/>
      <c r="AU244" s="8"/>
      <c r="AV244" s="7"/>
      <c r="AW244" s="8"/>
      <c r="AX244" s="7"/>
      <c r="AY244" s="8"/>
      <c r="AZ244" s="7"/>
      <c r="BA244" s="8"/>
      <c r="BB244" s="9"/>
      <c r="BC244" s="8"/>
      <c r="BD244" s="7">
        <f>ROUND(SUM(BD241:BD243),5)</f>
        <v>13.5</v>
      </c>
      <c r="BE244" s="8"/>
      <c r="BF244" s="7"/>
      <c r="BG244" s="8"/>
      <c r="BH244" s="7"/>
      <c r="BI244" s="8"/>
      <c r="BJ244" s="9"/>
      <c r="BK244" s="8"/>
      <c r="BL244" s="7"/>
      <c r="BM244" s="8"/>
      <c r="BN244" s="7"/>
      <c r="BO244" s="8"/>
      <c r="BP244" s="7"/>
      <c r="BQ244" s="8"/>
      <c r="BR244" s="9"/>
      <c r="BS244" s="8"/>
      <c r="BT244" s="7"/>
      <c r="BU244" s="8"/>
      <c r="BV244" s="7"/>
      <c r="BW244" s="8"/>
      <c r="BX244" s="7"/>
      <c r="BY244" s="8"/>
      <c r="BZ244" s="9"/>
      <c r="CA244" s="8"/>
      <c r="CB244" s="7"/>
      <c r="CC244" s="8"/>
      <c r="CD244" s="7"/>
      <c r="CE244" s="8"/>
      <c r="CF244" s="7"/>
      <c r="CG244" s="8"/>
      <c r="CH244" s="9"/>
      <c r="CI244" s="8"/>
      <c r="CJ244" s="7">
        <f>ROUND(H244+P244+X244+AF244+AN244+AV244+BD244+BL244+BT244+CB244,5)</f>
        <v>27</v>
      </c>
      <c r="CK244" s="8"/>
      <c r="CL244" s="7"/>
      <c r="CM244" s="8"/>
      <c r="CN244" s="7">
        <f>ROUND((CJ244-CL244),5)</f>
        <v>27</v>
      </c>
      <c r="CO244" s="8"/>
      <c r="CP244" s="9">
        <f>ROUND(IF(CL244=0, IF(CJ244=0, 0, 1), CJ244/CL244),5)</f>
        <v>1</v>
      </c>
      <c r="CQ244" s="76">
        <f>CQ243</f>
        <v>100</v>
      </c>
    </row>
    <row r="245" spans="1:98" ht="28.8" customHeight="1" x14ac:dyDescent="0.3">
      <c r="A245" s="2"/>
      <c r="B245" s="2"/>
      <c r="C245" s="2"/>
      <c r="D245" s="2"/>
      <c r="E245" s="2" t="s">
        <v>273</v>
      </c>
      <c r="F245" s="2"/>
      <c r="G245" s="2"/>
      <c r="H245" s="7"/>
      <c r="I245" s="8"/>
      <c r="J245" s="7"/>
      <c r="K245" s="8"/>
      <c r="L245" s="7"/>
      <c r="M245" s="8"/>
      <c r="N245" s="9"/>
      <c r="O245" s="8"/>
      <c r="P245" s="7"/>
      <c r="Q245" s="8"/>
      <c r="R245" s="7"/>
      <c r="S245" s="8"/>
      <c r="T245" s="7"/>
      <c r="U245" s="8"/>
      <c r="V245" s="9"/>
      <c r="W245" s="8"/>
      <c r="X245" s="7"/>
      <c r="Y245" s="8"/>
      <c r="Z245" s="7"/>
      <c r="AA245" s="8"/>
      <c r="AB245" s="7"/>
      <c r="AC245" s="8"/>
      <c r="AD245" s="9"/>
      <c r="AE245" s="8"/>
      <c r="AF245" s="7"/>
      <c r="AG245" s="8"/>
      <c r="AH245" s="7">
        <v>250</v>
      </c>
      <c r="AI245" s="8"/>
      <c r="AJ245" s="7">
        <f>ROUND((AF245-AH245),5)</f>
        <v>-250</v>
      </c>
      <c r="AK245" s="8"/>
      <c r="AL245" s="9"/>
      <c r="AM245" s="8"/>
      <c r="AN245" s="7">
        <v>2412</v>
      </c>
      <c r="AO245" s="8"/>
      <c r="AP245" s="7">
        <v>250</v>
      </c>
      <c r="AQ245" s="8"/>
      <c r="AR245" s="7">
        <f>ROUND((AN245-AP245),5)</f>
        <v>2162</v>
      </c>
      <c r="AS245" s="8"/>
      <c r="AT245" s="9">
        <f>ROUND(IF(AP245=0, IF(AN245=0, 0, 1), AN245/AP245),5)</f>
        <v>9.6479999999999997</v>
      </c>
      <c r="AU245" s="8"/>
      <c r="AV245" s="7">
        <v>1147</v>
      </c>
      <c r="AW245" s="8"/>
      <c r="AX245" s="7"/>
      <c r="AY245" s="8"/>
      <c r="AZ245" s="7">
        <f>ROUND((AV245-AX245),5)</f>
        <v>1147</v>
      </c>
      <c r="BA245" s="8"/>
      <c r="BB245" s="9">
        <f>ROUND(IF(AX245=0, IF(AV245=0, 0, 1), AV245/AX245),5)</f>
        <v>1</v>
      </c>
      <c r="BC245" s="8"/>
      <c r="BD245" s="7"/>
      <c r="BE245" s="8"/>
      <c r="BF245" s="7"/>
      <c r="BG245" s="8"/>
      <c r="BH245" s="7"/>
      <c r="BI245" s="8"/>
      <c r="BJ245" s="9"/>
      <c r="BK245" s="8"/>
      <c r="BL245" s="7"/>
      <c r="BM245" s="8"/>
      <c r="BN245" s="7"/>
      <c r="BO245" s="8"/>
      <c r="BP245" s="7"/>
      <c r="BQ245" s="8"/>
      <c r="BR245" s="9"/>
      <c r="BS245" s="8"/>
      <c r="BT245" s="7"/>
      <c r="BU245" s="8"/>
      <c r="BV245" s="7"/>
      <c r="BW245" s="8"/>
      <c r="BX245" s="7"/>
      <c r="BY245" s="8"/>
      <c r="BZ245" s="9"/>
      <c r="CA245" s="8"/>
      <c r="CB245" s="7"/>
      <c r="CC245" s="8"/>
      <c r="CD245" s="7"/>
      <c r="CE245" s="8"/>
      <c r="CF245" s="7"/>
      <c r="CG245" s="8"/>
      <c r="CH245" s="9"/>
      <c r="CI245" s="8"/>
      <c r="CJ245" s="7">
        <f>ROUND(H245+P245+X245+AF245+AN245+AV245+BD245+BL245+BT245+CB245,5)</f>
        <v>3559</v>
      </c>
      <c r="CK245" s="8"/>
      <c r="CL245" s="7">
        <f>ROUND(J245+R245+Z245+AH245+AP245+AX245+BF245+BN245+BV245+CD245,5)</f>
        <v>500</v>
      </c>
      <c r="CM245" s="8"/>
      <c r="CN245" s="7">
        <f>ROUND((CJ245-CL245),5)</f>
        <v>3059</v>
      </c>
      <c r="CO245" s="8"/>
      <c r="CP245" s="9">
        <f>ROUND(IF(CL245=0, IF(CJ245=0, 0, 1), CJ245/CL245),5)</f>
        <v>7.1180000000000003</v>
      </c>
      <c r="CQ245" s="76">
        <v>1500</v>
      </c>
    </row>
    <row r="246" spans="1:98" hidden="1" x14ac:dyDescent="0.3">
      <c r="A246" s="2"/>
      <c r="B246" s="2"/>
      <c r="C246" s="2"/>
      <c r="D246" s="2"/>
      <c r="E246" s="2" t="s">
        <v>274</v>
      </c>
      <c r="F246" s="2"/>
      <c r="G246" s="2"/>
      <c r="H246" s="7"/>
      <c r="I246" s="8"/>
      <c r="J246" s="7"/>
      <c r="K246" s="8"/>
      <c r="L246" s="7"/>
      <c r="M246" s="8"/>
      <c r="N246" s="9"/>
      <c r="O246" s="8"/>
      <c r="P246" s="7"/>
      <c r="Q246" s="8"/>
      <c r="R246" s="7"/>
      <c r="S246" s="8"/>
      <c r="T246" s="7"/>
      <c r="U246" s="8"/>
      <c r="V246" s="9"/>
      <c r="W246" s="8"/>
      <c r="X246" s="7"/>
      <c r="Y246" s="8"/>
      <c r="Z246" s="7"/>
      <c r="AA246" s="8"/>
      <c r="AB246" s="7"/>
      <c r="AC246" s="8"/>
      <c r="AD246" s="9"/>
      <c r="AE246" s="8"/>
      <c r="AF246" s="7"/>
      <c r="AG246" s="8"/>
      <c r="AH246" s="7"/>
      <c r="AI246" s="8"/>
      <c r="AJ246" s="7"/>
      <c r="AK246" s="8"/>
      <c r="AL246" s="9"/>
      <c r="AM246" s="8"/>
      <c r="AN246" s="7"/>
      <c r="AO246" s="8"/>
      <c r="AP246" s="7"/>
      <c r="AQ246" s="8"/>
      <c r="AR246" s="7"/>
      <c r="AS246" s="8"/>
      <c r="AT246" s="9"/>
      <c r="AU246" s="8"/>
      <c r="AV246" s="7"/>
      <c r="AW246" s="8"/>
      <c r="AX246" s="7"/>
      <c r="AY246" s="8"/>
      <c r="AZ246" s="7"/>
      <c r="BA246" s="8"/>
      <c r="BB246" s="9"/>
      <c r="BC246" s="8"/>
      <c r="BD246" s="7"/>
      <c r="BE246" s="8"/>
      <c r="BF246" s="7"/>
      <c r="BG246" s="8"/>
      <c r="BH246" s="7"/>
      <c r="BI246" s="8"/>
      <c r="BJ246" s="9"/>
      <c r="BK246" s="8"/>
      <c r="BL246" s="7"/>
      <c r="BM246" s="8"/>
      <c r="BN246" s="7"/>
      <c r="BO246" s="8"/>
      <c r="BP246" s="7"/>
      <c r="BQ246" s="8"/>
      <c r="BR246" s="9"/>
      <c r="BS246" s="8"/>
      <c r="BT246" s="7"/>
      <c r="BU246" s="8"/>
      <c r="BV246" s="7"/>
      <c r="BW246" s="8"/>
      <c r="BX246" s="7"/>
      <c r="BY246" s="8"/>
      <c r="BZ246" s="9"/>
      <c r="CA246" s="8"/>
      <c r="CB246" s="7"/>
      <c r="CC246" s="8"/>
      <c r="CD246" s="7"/>
      <c r="CE246" s="8"/>
      <c r="CF246" s="7"/>
      <c r="CG246" s="8"/>
      <c r="CH246" s="9"/>
      <c r="CI246" s="8"/>
      <c r="CJ246" s="7"/>
      <c r="CK246" s="8"/>
      <c r="CL246" s="7"/>
      <c r="CM246" s="8"/>
      <c r="CN246" s="7"/>
      <c r="CO246" s="8"/>
      <c r="CP246" s="9"/>
      <c r="CQ246" s="76"/>
    </row>
    <row r="247" spans="1:98" hidden="1" x14ac:dyDescent="0.3">
      <c r="A247" s="2"/>
      <c r="B247" s="2"/>
      <c r="C247" s="2"/>
      <c r="D247" s="2"/>
      <c r="E247" s="2" t="s">
        <v>275</v>
      </c>
      <c r="F247" s="2"/>
      <c r="G247" s="2"/>
      <c r="H247" s="7"/>
      <c r="I247" s="8"/>
      <c r="J247" s="7"/>
      <c r="K247" s="8"/>
      <c r="L247" s="7"/>
      <c r="M247" s="8"/>
      <c r="N247" s="9"/>
      <c r="O247" s="8"/>
      <c r="P247" s="7"/>
      <c r="Q247" s="8"/>
      <c r="R247" s="7"/>
      <c r="S247" s="8"/>
      <c r="T247" s="7"/>
      <c r="U247" s="8"/>
      <c r="V247" s="9"/>
      <c r="W247" s="8"/>
      <c r="X247" s="7"/>
      <c r="Y247" s="8"/>
      <c r="Z247" s="7"/>
      <c r="AA247" s="8"/>
      <c r="AB247" s="7"/>
      <c r="AC247" s="8"/>
      <c r="AD247" s="9"/>
      <c r="AE247" s="8"/>
      <c r="AF247" s="7"/>
      <c r="AG247" s="8"/>
      <c r="AH247" s="7"/>
      <c r="AI247" s="8"/>
      <c r="AJ247" s="7"/>
      <c r="AK247" s="8"/>
      <c r="AL247" s="9"/>
      <c r="AM247" s="8"/>
      <c r="AN247" s="7"/>
      <c r="AO247" s="8"/>
      <c r="AP247" s="7"/>
      <c r="AQ247" s="8"/>
      <c r="AR247" s="7"/>
      <c r="AS247" s="8"/>
      <c r="AT247" s="9"/>
      <c r="AU247" s="8"/>
      <c r="AV247" s="7"/>
      <c r="AW247" s="8"/>
      <c r="AX247" s="7"/>
      <c r="AY247" s="8"/>
      <c r="AZ247" s="7"/>
      <c r="BA247" s="8"/>
      <c r="BB247" s="9"/>
      <c r="BC247" s="8"/>
      <c r="BD247" s="7"/>
      <c r="BE247" s="8"/>
      <c r="BF247" s="7"/>
      <c r="BG247" s="8"/>
      <c r="BH247" s="7"/>
      <c r="BI247" s="8"/>
      <c r="BJ247" s="9"/>
      <c r="BK247" s="8"/>
      <c r="BL247" s="7"/>
      <c r="BM247" s="8"/>
      <c r="BN247" s="7"/>
      <c r="BO247" s="8"/>
      <c r="BP247" s="7"/>
      <c r="BQ247" s="8"/>
      <c r="BR247" s="9"/>
      <c r="BS247" s="8"/>
      <c r="BT247" s="7"/>
      <c r="BU247" s="8"/>
      <c r="BV247" s="7"/>
      <c r="BW247" s="8"/>
      <c r="BX247" s="7"/>
      <c r="BY247" s="8"/>
      <c r="BZ247" s="9"/>
      <c r="CA247" s="8"/>
      <c r="CB247" s="7"/>
      <c r="CC247" s="8"/>
      <c r="CD247" s="7"/>
      <c r="CE247" s="8"/>
      <c r="CF247" s="7"/>
      <c r="CG247" s="8"/>
      <c r="CH247" s="9"/>
      <c r="CI247" s="8"/>
      <c r="CJ247" s="7"/>
      <c r="CK247" s="8"/>
      <c r="CL247" s="7"/>
      <c r="CM247" s="8"/>
      <c r="CN247" s="7"/>
      <c r="CO247" s="8"/>
      <c r="CP247" s="9"/>
      <c r="CQ247" s="76"/>
    </row>
    <row r="248" spans="1:98" hidden="1" x14ac:dyDescent="0.3">
      <c r="A248" s="2"/>
      <c r="B248" s="2"/>
      <c r="C248" s="2"/>
      <c r="D248" s="2"/>
      <c r="E248" s="2" t="s">
        <v>276</v>
      </c>
      <c r="F248" s="2"/>
      <c r="G248" s="2"/>
      <c r="H248" s="7"/>
      <c r="I248" s="8"/>
      <c r="J248" s="7"/>
      <c r="K248" s="8"/>
      <c r="L248" s="7"/>
      <c r="M248" s="8"/>
      <c r="N248" s="9"/>
      <c r="O248" s="8"/>
      <c r="P248" s="7"/>
      <c r="Q248" s="8"/>
      <c r="R248" s="7"/>
      <c r="S248" s="8"/>
      <c r="T248" s="7"/>
      <c r="U248" s="8"/>
      <c r="V248" s="9"/>
      <c r="W248" s="8"/>
      <c r="X248" s="7"/>
      <c r="Y248" s="8"/>
      <c r="Z248" s="7"/>
      <c r="AA248" s="8"/>
      <c r="AB248" s="7"/>
      <c r="AC248" s="8"/>
      <c r="AD248" s="9"/>
      <c r="AE248" s="8"/>
      <c r="AF248" s="7"/>
      <c r="AG248" s="8"/>
      <c r="AH248" s="7"/>
      <c r="AI248" s="8"/>
      <c r="AJ248" s="7"/>
      <c r="AK248" s="8"/>
      <c r="AL248" s="9"/>
      <c r="AM248" s="8"/>
      <c r="AN248" s="7"/>
      <c r="AO248" s="8"/>
      <c r="AP248" s="7"/>
      <c r="AQ248" s="8"/>
      <c r="AR248" s="7"/>
      <c r="AS248" s="8"/>
      <c r="AT248" s="9"/>
      <c r="AU248" s="8"/>
      <c r="AV248" s="7"/>
      <c r="AW248" s="8"/>
      <c r="AX248" s="7"/>
      <c r="AY248" s="8"/>
      <c r="AZ248" s="7"/>
      <c r="BA248" s="8"/>
      <c r="BB248" s="9"/>
      <c r="BC248" s="8"/>
      <c r="BD248" s="7"/>
      <c r="BE248" s="8"/>
      <c r="BF248" s="7"/>
      <c r="BG248" s="8"/>
      <c r="BH248" s="7"/>
      <c r="BI248" s="8"/>
      <c r="BJ248" s="9"/>
      <c r="BK248" s="8"/>
      <c r="BL248" s="7"/>
      <c r="BM248" s="8"/>
      <c r="BN248" s="7"/>
      <c r="BO248" s="8"/>
      <c r="BP248" s="7"/>
      <c r="BQ248" s="8"/>
      <c r="BR248" s="9"/>
      <c r="BS248" s="8"/>
      <c r="BT248" s="7"/>
      <c r="BU248" s="8"/>
      <c r="BV248" s="7"/>
      <c r="BW248" s="8"/>
      <c r="BX248" s="7"/>
      <c r="BY248" s="8"/>
      <c r="BZ248" s="9"/>
      <c r="CA248" s="8"/>
      <c r="CB248" s="7"/>
      <c r="CC248" s="8"/>
      <c r="CD248" s="7"/>
      <c r="CE248" s="8"/>
      <c r="CF248" s="7"/>
      <c r="CG248" s="8"/>
      <c r="CH248" s="9"/>
      <c r="CI248" s="8"/>
      <c r="CJ248" s="7"/>
      <c r="CK248" s="8"/>
      <c r="CL248" s="7"/>
      <c r="CM248" s="8"/>
      <c r="CN248" s="7"/>
      <c r="CO248" s="8"/>
      <c r="CP248" s="9"/>
      <c r="CQ248" s="76"/>
    </row>
    <row r="249" spans="1:98" hidden="1" x14ac:dyDescent="0.3">
      <c r="A249" s="2"/>
      <c r="B249" s="2"/>
      <c r="C249" s="2"/>
      <c r="D249" s="2"/>
      <c r="E249" s="2" t="s">
        <v>277</v>
      </c>
      <c r="F249" s="2"/>
      <c r="G249" s="2"/>
      <c r="H249" s="7"/>
      <c r="I249" s="8"/>
      <c r="J249" s="7"/>
      <c r="K249" s="8"/>
      <c r="L249" s="7"/>
      <c r="M249" s="8"/>
      <c r="N249" s="9"/>
      <c r="O249" s="8"/>
      <c r="P249" s="7"/>
      <c r="Q249" s="8"/>
      <c r="R249" s="7"/>
      <c r="S249" s="8"/>
      <c r="T249" s="7"/>
      <c r="U249" s="8"/>
      <c r="V249" s="9"/>
      <c r="W249" s="8"/>
      <c r="X249" s="7"/>
      <c r="Y249" s="8"/>
      <c r="Z249" s="7"/>
      <c r="AA249" s="8"/>
      <c r="AB249" s="7"/>
      <c r="AC249" s="8"/>
      <c r="AD249" s="9"/>
      <c r="AE249" s="8"/>
      <c r="AF249" s="7"/>
      <c r="AG249" s="8"/>
      <c r="AH249" s="7"/>
      <c r="AI249" s="8"/>
      <c r="AJ249" s="7"/>
      <c r="AK249" s="8"/>
      <c r="AL249" s="9"/>
      <c r="AM249" s="8"/>
      <c r="AN249" s="7"/>
      <c r="AO249" s="8"/>
      <c r="AP249" s="7"/>
      <c r="AQ249" s="8"/>
      <c r="AR249" s="7"/>
      <c r="AS249" s="8"/>
      <c r="AT249" s="9"/>
      <c r="AU249" s="8"/>
      <c r="AV249" s="7"/>
      <c r="AW249" s="8"/>
      <c r="AX249" s="7"/>
      <c r="AY249" s="8"/>
      <c r="AZ249" s="7"/>
      <c r="BA249" s="8"/>
      <c r="BB249" s="9"/>
      <c r="BC249" s="8"/>
      <c r="BD249" s="7"/>
      <c r="BE249" s="8"/>
      <c r="BF249" s="7"/>
      <c r="BG249" s="8"/>
      <c r="BH249" s="7"/>
      <c r="BI249" s="8"/>
      <c r="BJ249" s="9"/>
      <c r="BK249" s="8"/>
      <c r="BL249" s="7"/>
      <c r="BM249" s="8"/>
      <c r="BN249" s="7"/>
      <c r="BO249" s="8"/>
      <c r="BP249" s="7"/>
      <c r="BQ249" s="8"/>
      <c r="BR249" s="9"/>
      <c r="BS249" s="8"/>
      <c r="BT249" s="7"/>
      <c r="BU249" s="8"/>
      <c r="BV249" s="7"/>
      <c r="BW249" s="8"/>
      <c r="BX249" s="7"/>
      <c r="BY249" s="8"/>
      <c r="BZ249" s="9"/>
      <c r="CA249" s="8"/>
      <c r="CB249" s="7"/>
      <c r="CC249" s="8"/>
      <c r="CD249" s="7"/>
      <c r="CE249" s="8"/>
      <c r="CF249" s="7"/>
      <c r="CG249" s="8"/>
      <c r="CH249" s="9"/>
      <c r="CI249" s="8"/>
      <c r="CJ249" s="7"/>
      <c r="CK249" s="8"/>
      <c r="CL249" s="7"/>
      <c r="CM249" s="8"/>
      <c r="CN249" s="7"/>
      <c r="CO249" s="8"/>
      <c r="CP249" s="9"/>
      <c r="CQ249" s="76"/>
    </row>
    <row r="250" spans="1:98" ht="25.95" customHeight="1" x14ac:dyDescent="0.3">
      <c r="A250" s="2"/>
      <c r="B250" s="2"/>
      <c r="C250" s="2"/>
      <c r="D250" s="2"/>
      <c r="E250" s="2" t="s">
        <v>278</v>
      </c>
      <c r="F250" s="2"/>
      <c r="G250" s="2"/>
      <c r="H250" s="7"/>
      <c r="I250" s="8"/>
      <c r="J250" s="7"/>
      <c r="K250" s="8"/>
      <c r="L250" s="7"/>
      <c r="M250" s="8"/>
      <c r="N250" s="9"/>
      <c r="O250" s="8"/>
      <c r="P250" s="7"/>
      <c r="Q250" s="8"/>
      <c r="R250" s="7"/>
      <c r="S250" s="8"/>
      <c r="T250" s="7"/>
      <c r="U250" s="8"/>
      <c r="V250" s="9"/>
      <c r="W250" s="8"/>
      <c r="X250" s="7"/>
      <c r="Y250" s="8"/>
      <c r="Z250" s="7"/>
      <c r="AA250" s="8"/>
      <c r="AB250" s="7"/>
      <c r="AC250" s="8"/>
      <c r="AD250" s="9"/>
      <c r="AE250" s="8"/>
      <c r="AF250" s="7"/>
      <c r="AG250" s="8"/>
      <c r="AH250" s="7"/>
      <c r="AI250" s="8"/>
      <c r="AJ250" s="7"/>
      <c r="AK250" s="8"/>
      <c r="AL250" s="9"/>
      <c r="AM250" s="8"/>
      <c r="AN250" s="7"/>
      <c r="AO250" s="8"/>
      <c r="AP250" s="7"/>
      <c r="AQ250" s="8"/>
      <c r="AR250" s="7"/>
      <c r="AS250" s="8"/>
      <c r="AT250" s="9"/>
      <c r="AU250" s="8"/>
      <c r="AV250" s="7"/>
      <c r="AW250" s="8"/>
      <c r="AX250" s="7"/>
      <c r="AY250" s="8"/>
      <c r="AZ250" s="7"/>
      <c r="BA250" s="8"/>
      <c r="BB250" s="9"/>
      <c r="BC250" s="8"/>
      <c r="BD250" s="7"/>
      <c r="BE250" s="8"/>
      <c r="BF250" s="7"/>
      <c r="BG250" s="8"/>
      <c r="BH250" s="7"/>
      <c r="BI250" s="8"/>
      <c r="BJ250" s="9"/>
      <c r="BK250" s="8"/>
      <c r="BL250" s="7"/>
      <c r="BM250" s="8"/>
      <c r="BN250" s="7"/>
      <c r="BO250" s="8"/>
      <c r="BP250" s="7"/>
      <c r="BQ250" s="8"/>
      <c r="BR250" s="9"/>
      <c r="BS250" s="8"/>
      <c r="BT250" s="7"/>
      <c r="BU250" s="8"/>
      <c r="BV250" s="7"/>
      <c r="BW250" s="8"/>
      <c r="BX250" s="7"/>
      <c r="BY250" s="8"/>
      <c r="BZ250" s="9"/>
      <c r="CA250" s="8"/>
      <c r="CB250" s="7"/>
      <c r="CC250" s="8"/>
      <c r="CD250" s="7"/>
      <c r="CE250" s="8"/>
      <c r="CF250" s="7"/>
      <c r="CG250" s="8"/>
      <c r="CH250" s="9"/>
      <c r="CI250" s="8"/>
      <c r="CJ250" s="7"/>
      <c r="CK250" s="8"/>
      <c r="CL250" s="7"/>
      <c r="CM250" s="8"/>
      <c r="CN250" s="7"/>
      <c r="CO250" s="8"/>
      <c r="CP250" s="9"/>
      <c r="CQ250" s="76"/>
    </row>
    <row r="251" spans="1:98" x14ac:dyDescent="0.3">
      <c r="A251" s="2"/>
      <c r="B251" s="2"/>
      <c r="C251" s="2"/>
      <c r="D251" s="2"/>
      <c r="E251" s="2"/>
      <c r="F251" s="2" t="s">
        <v>279</v>
      </c>
      <c r="G251" s="2"/>
      <c r="H251" s="7">
        <v>110.95</v>
      </c>
      <c r="I251" s="8"/>
      <c r="J251" s="7"/>
      <c r="K251" s="8"/>
      <c r="L251" s="7">
        <f>ROUND((H251-J251),5)</f>
        <v>110.95</v>
      </c>
      <c r="M251" s="8"/>
      <c r="N251" s="9">
        <f>ROUND(IF(J251=0, IF(H251=0, 0, 1), H251/J251),5)</f>
        <v>1</v>
      </c>
      <c r="O251" s="8"/>
      <c r="P251" s="7"/>
      <c r="Q251" s="8"/>
      <c r="R251" s="7"/>
      <c r="S251" s="8"/>
      <c r="T251" s="7"/>
      <c r="U251" s="8"/>
      <c r="V251" s="9"/>
      <c r="W251" s="8"/>
      <c r="X251" s="7"/>
      <c r="Y251" s="8"/>
      <c r="Z251" s="7"/>
      <c r="AA251" s="8"/>
      <c r="AB251" s="7"/>
      <c r="AC251" s="8"/>
      <c r="AD251" s="9"/>
      <c r="AE251" s="8"/>
      <c r="AF251" s="7"/>
      <c r="AG251" s="8"/>
      <c r="AH251" s="7">
        <v>1000</v>
      </c>
      <c r="AI251" s="8"/>
      <c r="AJ251" s="7">
        <f>ROUND((AF251-AH251),5)</f>
        <v>-1000</v>
      </c>
      <c r="AK251" s="8"/>
      <c r="AL251" s="9"/>
      <c r="AM251" s="8"/>
      <c r="AN251" s="7">
        <v>21.39</v>
      </c>
      <c r="AO251" s="8"/>
      <c r="AP251" s="7"/>
      <c r="AQ251" s="8"/>
      <c r="AR251" s="7">
        <f>ROUND((AN251-AP251),5)</f>
        <v>21.39</v>
      </c>
      <c r="AS251" s="8"/>
      <c r="AT251" s="9">
        <f>ROUND(IF(AP251=0, IF(AN251=0, 0, 1), AN251/AP251),5)</f>
        <v>1</v>
      </c>
      <c r="AU251" s="8"/>
      <c r="AV251" s="7">
        <v>297.77999999999997</v>
      </c>
      <c r="AW251" s="8"/>
      <c r="AX251" s="7"/>
      <c r="AY251" s="8"/>
      <c r="AZ251" s="7">
        <f>ROUND((AV251-AX251),5)</f>
        <v>297.77999999999997</v>
      </c>
      <c r="BA251" s="8"/>
      <c r="BB251" s="9">
        <f>ROUND(IF(AX251=0, IF(AV251=0, 0, 1), AV251/AX251),5)</f>
        <v>1</v>
      </c>
      <c r="BC251" s="8"/>
      <c r="BD251" s="7">
        <v>105.9</v>
      </c>
      <c r="BE251" s="8"/>
      <c r="BF251" s="7">
        <v>500</v>
      </c>
      <c r="BG251" s="8"/>
      <c r="BH251" s="7">
        <f>ROUND((BD251-BF251),5)</f>
        <v>-394.1</v>
      </c>
      <c r="BI251" s="8"/>
      <c r="BJ251" s="9">
        <f>ROUND(IF(BF251=0, IF(BD251=0, 0, 1), BD251/BF251),5)</f>
        <v>0.21179999999999999</v>
      </c>
      <c r="BK251" s="8"/>
      <c r="BL251" s="7"/>
      <c r="BM251" s="8"/>
      <c r="BN251" s="7"/>
      <c r="BO251" s="8"/>
      <c r="BP251" s="7"/>
      <c r="BQ251" s="8"/>
      <c r="BR251" s="9"/>
      <c r="BS251" s="8"/>
      <c r="BT251" s="7">
        <v>389.99</v>
      </c>
      <c r="BU251" s="8"/>
      <c r="BV251" s="7"/>
      <c r="BW251" s="8"/>
      <c r="BX251" s="7">
        <f>ROUND((BT251-BV251),5)</f>
        <v>389.99</v>
      </c>
      <c r="BY251" s="8"/>
      <c r="BZ251" s="9">
        <f>ROUND(IF(BV251=0, IF(BT251=0, 0, 1), BT251/BV251),5)</f>
        <v>1</v>
      </c>
      <c r="CA251" s="8"/>
      <c r="CB251" s="7"/>
      <c r="CC251" s="8"/>
      <c r="CD251" s="7"/>
      <c r="CE251" s="8"/>
      <c r="CF251" s="7"/>
      <c r="CG251" s="8"/>
      <c r="CH251" s="9"/>
      <c r="CI251" s="8"/>
      <c r="CJ251" s="7">
        <f>ROUND(H251+P251+X251+AF251+AN251+AV251+BD251+BL251+BT251+CB251,5)</f>
        <v>926.01</v>
      </c>
      <c r="CK251" s="8"/>
      <c r="CL251" s="7">
        <v>2000</v>
      </c>
      <c r="CM251" s="8"/>
      <c r="CN251" s="7">
        <f>ROUND((CJ251-CL251),5)</f>
        <v>-1073.99</v>
      </c>
      <c r="CO251" s="8"/>
      <c r="CP251" s="9">
        <f>ROUND(IF(CL251=0, IF(CJ251=0, 0, 1), CJ251/CL251),5)</f>
        <v>0.46300999999999998</v>
      </c>
      <c r="CQ251" s="76">
        <v>1600</v>
      </c>
      <c r="CS251" s="98"/>
      <c r="CT251" s="98"/>
    </row>
    <row r="252" spans="1:98" hidden="1" x14ac:dyDescent="0.3">
      <c r="A252" s="2"/>
      <c r="B252" s="2"/>
      <c r="C252" s="2"/>
      <c r="D252" s="2"/>
      <c r="E252" s="2"/>
      <c r="F252" s="2" t="s">
        <v>280</v>
      </c>
      <c r="G252" s="2"/>
      <c r="H252" s="7"/>
      <c r="I252" s="8"/>
      <c r="J252" s="7"/>
      <c r="K252" s="8"/>
      <c r="L252" s="7"/>
      <c r="M252" s="8"/>
      <c r="N252" s="9"/>
      <c r="O252" s="8"/>
      <c r="P252" s="7"/>
      <c r="Q252" s="8"/>
      <c r="R252" s="7"/>
      <c r="S252" s="8"/>
      <c r="T252" s="7"/>
      <c r="U252" s="8"/>
      <c r="V252" s="9"/>
      <c r="W252" s="8"/>
      <c r="X252" s="7"/>
      <c r="Y252" s="8"/>
      <c r="Z252" s="7"/>
      <c r="AA252" s="8"/>
      <c r="AB252" s="7"/>
      <c r="AC252" s="8"/>
      <c r="AD252" s="9"/>
      <c r="AE252" s="8"/>
      <c r="AF252" s="7"/>
      <c r="AG252" s="8"/>
      <c r="AH252" s="7"/>
      <c r="AI252" s="8"/>
      <c r="AJ252" s="7"/>
      <c r="AK252" s="8"/>
      <c r="AL252" s="9"/>
      <c r="AM252" s="8"/>
      <c r="AN252" s="7"/>
      <c r="AO252" s="8"/>
      <c r="AP252" s="7"/>
      <c r="AQ252" s="8"/>
      <c r="AR252" s="7"/>
      <c r="AS252" s="8"/>
      <c r="AT252" s="9"/>
      <c r="AU252" s="8"/>
      <c r="AV252" s="7"/>
      <c r="AW252" s="8"/>
      <c r="AX252" s="7"/>
      <c r="AY252" s="8"/>
      <c r="AZ252" s="7"/>
      <c r="BA252" s="8"/>
      <c r="BB252" s="9"/>
      <c r="BC252" s="8"/>
      <c r="BD252" s="7"/>
      <c r="BE252" s="8"/>
      <c r="BF252" s="7"/>
      <c r="BG252" s="8"/>
      <c r="BH252" s="7"/>
      <c r="BI252" s="8"/>
      <c r="BJ252" s="9"/>
      <c r="BK252" s="8"/>
      <c r="BL252" s="7"/>
      <c r="BM252" s="8"/>
      <c r="BN252" s="7"/>
      <c r="BO252" s="8"/>
      <c r="BP252" s="7"/>
      <c r="BQ252" s="8"/>
      <c r="BR252" s="9"/>
      <c r="BS252" s="8"/>
      <c r="BT252" s="7"/>
      <c r="BU252" s="8"/>
      <c r="BV252" s="7"/>
      <c r="BW252" s="8"/>
      <c r="BX252" s="7"/>
      <c r="BY252" s="8"/>
      <c r="BZ252" s="9"/>
      <c r="CA252" s="8"/>
      <c r="CB252" s="7"/>
      <c r="CC252" s="8"/>
      <c r="CD252" s="7"/>
      <c r="CE252" s="8"/>
      <c r="CF252" s="7"/>
      <c r="CG252" s="8"/>
      <c r="CH252" s="9"/>
      <c r="CI252" s="8"/>
      <c r="CJ252" s="7"/>
      <c r="CK252" s="8"/>
      <c r="CL252" s="7"/>
      <c r="CM252" s="8"/>
      <c r="CN252" s="7"/>
      <c r="CO252" s="8"/>
      <c r="CP252" s="9"/>
      <c r="CQ252" s="76"/>
    </row>
    <row r="253" spans="1:98" x14ac:dyDescent="0.3">
      <c r="A253" s="2"/>
      <c r="B253" s="2"/>
      <c r="C253" s="2"/>
      <c r="D253" s="2"/>
      <c r="E253" s="2"/>
      <c r="F253" s="2" t="s">
        <v>281</v>
      </c>
      <c r="G253" s="2"/>
      <c r="H253" s="7">
        <v>439.88</v>
      </c>
      <c r="I253" s="8"/>
      <c r="J253" s="7">
        <v>439.88</v>
      </c>
      <c r="K253" s="8"/>
      <c r="L253" s="7"/>
      <c r="M253" s="8"/>
      <c r="N253" s="9">
        <f>ROUND(IF(J253=0, IF(H253=0, 0, 1), H253/J253),5)</f>
        <v>1</v>
      </c>
      <c r="O253" s="8"/>
      <c r="P253" s="7">
        <v>439.88</v>
      </c>
      <c r="Q253" s="8"/>
      <c r="R253" s="7">
        <v>439.88</v>
      </c>
      <c r="S253" s="8"/>
      <c r="T253" s="7"/>
      <c r="U253" s="8"/>
      <c r="V253" s="9">
        <f>ROUND(IF(R253=0, IF(P253=0, 0, 1), P253/R253),5)</f>
        <v>1</v>
      </c>
      <c r="W253" s="8"/>
      <c r="X253" s="7"/>
      <c r="Y253" s="8"/>
      <c r="Z253" s="7">
        <v>439.88</v>
      </c>
      <c r="AA253" s="8"/>
      <c r="AB253" s="7">
        <f>ROUND((X253-Z253),5)</f>
        <v>-439.88</v>
      </c>
      <c r="AC253" s="8"/>
      <c r="AD253" s="9"/>
      <c r="AE253" s="8"/>
      <c r="AF253" s="7">
        <v>879.76</v>
      </c>
      <c r="AG253" s="8"/>
      <c r="AH253" s="7">
        <v>439.88</v>
      </c>
      <c r="AI253" s="8"/>
      <c r="AJ253" s="7">
        <f>ROUND((AF253-AH253),5)</f>
        <v>439.88</v>
      </c>
      <c r="AK253" s="8"/>
      <c r="AL253" s="9">
        <f>ROUND(IF(AH253=0, IF(AF253=0, 0, 1), AF253/AH253),5)</f>
        <v>2</v>
      </c>
      <c r="AM253" s="8"/>
      <c r="AN253" s="7">
        <v>439.88</v>
      </c>
      <c r="AO253" s="8"/>
      <c r="AP253" s="7">
        <v>439.88</v>
      </c>
      <c r="AQ253" s="8"/>
      <c r="AR253" s="7"/>
      <c r="AS253" s="8"/>
      <c r="AT253" s="9">
        <f>ROUND(IF(AP253=0, IF(AN253=0, 0, 1), AN253/AP253),5)</f>
        <v>1</v>
      </c>
      <c r="AU253" s="8"/>
      <c r="AV253" s="7">
        <v>439.88</v>
      </c>
      <c r="AW253" s="8"/>
      <c r="AX253" s="7">
        <v>439.88</v>
      </c>
      <c r="AY253" s="8"/>
      <c r="AZ253" s="7"/>
      <c r="BA253" s="8"/>
      <c r="BB253" s="9">
        <f>ROUND(IF(AX253=0, IF(AV253=0, 0, 1), AV253/AX253),5)</f>
        <v>1</v>
      </c>
      <c r="BC253" s="8"/>
      <c r="BD253" s="7">
        <v>439.88</v>
      </c>
      <c r="BE253" s="8"/>
      <c r="BF253" s="7">
        <v>439.88</v>
      </c>
      <c r="BG253" s="8"/>
      <c r="BH253" s="7"/>
      <c r="BI253" s="8"/>
      <c r="BJ253" s="9">
        <f>ROUND(IF(BF253=0, IF(BD253=0, 0, 1), BD253/BF253),5)</f>
        <v>1</v>
      </c>
      <c r="BK253" s="8"/>
      <c r="BL253" s="7">
        <v>439.88</v>
      </c>
      <c r="BM253" s="8"/>
      <c r="BN253" s="7">
        <v>439.88</v>
      </c>
      <c r="BO253" s="8"/>
      <c r="BP253" s="7"/>
      <c r="BQ253" s="8"/>
      <c r="BR253" s="9">
        <f>ROUND(IF(BN253=0, IF(BL253=0, 0, 1), BL253/BN253),5)</f>
        <v>1</v>
      </c>
      <c r="BS253" s="8"/>
      <c r="BT253" s="7">
        <v>439.88</v>
      </c>
      <c r="BU253" s="8"/>
      <c r="BV253" s="7">
        <v>439.88</v>
      </c>
      <c r="BW253" s="8"/>
      <c r="BX253" s="7"/>
      <c r="BY253" s="8"/>
      <c r="BZ253" s="9">
        <f>ROUND(IF(BV253=0, IF(BT253=0, 0, 1), BT253/BV253),5)</f>
        <v>1</v>
      </c>
      <c r="CA253" s="8"/>
      <c r="CB253" s="7"/>
      <c r="CC253" s="8"/>
      <c r="CD253" s="7">
        <v>113.52</v>
      </c>
      <c r="CE253" s="8"/>
      <c r="CF253" s="7">
        <f>ROUND((CB253-CD253),5)</f>
        <v>-113.52</v>
      </c>
      <c r="CG253" s="8"/>
      <c r="CH253" s="9"/>
      <c r="CI253" s="8"/>
      <c r="CJ253" s="7">
        <f>ROUND(H253+P253+X253+AF253+AN253+AV253+BD253+BL253+BT253+CB253,5)</f>
        <v>3958.92</v>
      </c>
      <c r="CK253" s="8"/>
      <c r="CL253" s="7">
        <v>5300</v>
      </c>
      <c r="CM253" s="8"/>
      <c r="CN253" s="7">
        <f>ROUND((CJ253-CL253),5)</f>
        <v>-1341.08</v>
      </c>
      <c r="CO253" s="8"/>
      <c r="CP253" s="9">
        <f>ROUND(IF(CL253=0, IF(CJ253=0, 0, 1), CJ253/CL253),5)</f>
        <v>0.74697000000000002</v>
      </c>
      <c r="CQ253" s="76">
        <v>6000</v>
      </c>
    </row>
    <row r="254" spans="1:98" x14ac:dyDescent="0.3">
      <c r="A254" s="2"/>
      <c r="B254" s="2"/>
      <c r="C254" s="2"/>
      <c r="D254" s="2"/>
      <c r="E254" s="2"/>
      <c r="F254" s="2" t="s">
        <v>282</v>
      </c>
      <c r="G254" s="2"/>
      <c r="H254" s="7">
        <v>365.35</v>
      </c>
      <c r="I254" s="8"/>
      <c r="J254" s="7">
        <v>90</v>
      </c>
      <c r="K254" s="8"/>
      <c r="L254" s="7">
        <f>ROUND((H254-J254),5)</f>
        <v>275.35000000000002</v>
      </c>
      <c r="M254" s="8"/>
      <c r="N254" s="9">
        <f>ROUND(IF(J254=0, IF(H254=0, 0, 1), H254/J254),5)</f>
        <v>4.0594400000000004</v>
      </c>
      <c r="O254" s="8"/>
      <c r="P254" s="7">
        <v>350.69</v>
      </c>
      <c r="Q254" s="8"/>
      <c r="R254" s="7">
        <v>90</v>
      </c>
      <c r="S254" s="8"/>
      <c r="T254" s="7">
        <f>ROUND((P254-R254),5)</f>
        <v>260.69</v>
      </c>
      <c r="U254" s="8"/>
      <c r="V254" s="9">
        <f>ROUND(IF(R254=0, IF(P254=0, 0, 1), P254/R254),5)</f>
        <v>3.89656</v>
      </c>
      <c r="W254" s="8"/>
      <c r="X254" s="7">
        <v>211.6</v>
      </c>
      <c r="Y254" s="8"/>
      <c r="Z254" s="7">
        <v>90</v>
      </c>
      <c r="AA254" s="8"/>
      <c r="AB254" s="7">
        <f>ROUND((X254-Z254),5)</f>
        <v>121.6</v>
      </c>
      <c r="AC254" s="8"/>
      <c r="AD254" s="9">
        <f>ROUND(IF(Z254=0, IF(X254=0, 0, 1), X254/Z254),5)</f>
        <v>2.3511099999999998</v>
      </c>
      <c r="AE254" s="8"/>
      <c r="AF254" s="7">
        <v>102.95</v>
      </c>
      <c r="AG254" s="8"/>
      <c r="AH254" s="7">
        <v>100</v>
      </c>
      <c r="AI254" s="8"/>
      <c r="AJ254" s="7">
        <f>ROUND((AF254-AH254),5)</f>
        <v>2.95</v>
      </c>
      <c r="AK254" s="8"/>
      <c r="AL254" s="9">
        <f>ROUND(IF(AH254=0, IF(AF254=0, 0, 1), AF254/AH254),5)</f>
        <v>1.0295000000000001</v>
      </c>
      <c r="AM254" s="8"/>
      <c r="AN254" s="7">
        <v>92.74</v>
      </c>
      <c r="AO254" s="8"/>
      <c r="AP254" s="7">
        <v>120</v>
      </c>
      <c r="AQ254" s="8"/>
      <c r="AR254" s="7">
        <f>ROUND((AN254-AP254),5)</f>
        <v>-27.26</v>
      </c>
      <c r="AS254" s="8"/>
      <c r="AT254" s="9">
        <f>ROUND(IF(AP254=0, IF(AN254=0, 0, 1), AN254/AP254),5)</f>
        <v>0.77283000000000002</v>
      </c>
      <c r="AU254" s="8"/>
      <c r="AV254" s="7">
        <v>201.61</v>
      </c>
      <c r="AW254" s="8"/>
      <c r="AX254" s="7">
        <v>120</v>
      </c>
      <c r="AY254" s="8"/>
      <c r="AZ254" s="7">
        <f>ROUND((AV254-AX254),5)</f>
        <v>81.61</v>
      </c>
      <c r="BA254" s="8"/>
      <c r="BB254" s="9">
        <f>ROUND(IF(AX254=0, IF(AV254=0, 0, 1), AV254/AX254),5)</f>
        <v>1.68008</v>
      </c>
      <c r="BC254" s="8"/>
      <c r="BD254" s="7">
        <v>109.05</v>
      </c>
      <c r="BE254" s="8"/>
      <c r="BF254" s="7">
        <v>120</v>
      </c>
      <c r="BG254" s="8"/>
      <c r="BH254" s="7">
        <f>ROUND((BD254-BF254),5)</f>
        <v>-10.95</v>
      </c>
      <c r="BI254" s="8"/>
      <c r="BJ254" s="9">
        <f>ROUND(IF(BF254=0, IF(BD254=0, 0, 1), BD254/BF254),5)</f>
        <v>0.90874999999999995</v>
      </c>
      <c r="BK254" s="8"/>
      <c r="BL254" s="7">
        <v>259.58</v>
      </c>
      <c r="BM254" s="8"/>
      <c r="BN254" s="7">
        <v>110</v>
      </c>
      <c r="BO254" s="8"/>
      <c r="BP254" s="7">
        <f>ROUND((BL254-BN254),5)</f>
        <v>149.58000000000001</v>
      </c>
      <c r="BQ254" s="8"/>
      <c r="BR254" s="9">
        <f>ROUND(IF(BN254=0, IF(BL254=0, 0, 1), BL254/BN254),5)</f>
        <v>2.35982</v>
      </c>
      <c r="BS254" s="8"/>
      <c r="BT254" s="7">
        <v>234.74</v>
      </c>
      <c r="BU254" s="8"/>
      <c r="BV254" s="7">
        <v>90</v>
      </c>
      <c r="BW254" s="8"/>
      <c r="BX254" s="7">
        <f>ROUND((BT254-BV254),5)</f>
        <v>144.74</v>
      </c>
      <c r="BY254" s="8"/>
      <c r="BZ254" s="9">
        <f>ROUND(IF(BV254=0, IF(BT254=0, 0, 1), BT254/BV254),5)</f>
        <v>2.6082200000000002</v>
      </c>
      <c r="CA254" s="8"/>
      <c r="CB254" s="7">
        <v>35.83</v>
      </c>
      <c r="CC254" s="8"/>
      <c r="CD254" s="7">
        <v>23.23</v>
      </c>
      <c r="CE254" s="8"/>
      <c r="CF254" s="7">
        <f>ROUND((CB254-CD254),5)</f>
        <v>12.6</v>
      </c>
      <c r="CG254" s="8"/>
      <c r="CH254" s="9">
        <f>ROUND(IF(CD254=0, IF(CB254=0, 0, 1), CB254/CD254),5)</f>
        <v>1.5424</v>
      </c>
      <c r="CI254" s="8"/>
      <c r="CJ254" s="7">
        <f>ROUND(H254+P254+X254+AF254+AN254+AV254+BD254+BL254+BT254+CB254,5)</f>
        <v>1964.14</v>
      </c>
      <c r="CK254" s="8"/>
      <c r="CL254" s="7">
        <v>1200</v>
      </c>
      <c r="CM254" s="8"/>
      <c r="CN254" s="7">
        <f>ROUND((CJ254-CL254),5)</f>
        <v>764.14</v>
      </c>
      <c r="CO254" s="8"/>
      <c r="CP254" s="9">
        <f>ROUND(IF(CL254=0, IF(CJ254=0, 0, 1), CJ254/CL254),5)</f>
        <v>1.6367799999999999</v>
      </c>
      <c r="CQ254" s="76">
        <v>2000</v>
      </c>
    </row>
    <row r="255" spans="1:98" x14ac:dyDescent="0.3">
      <c r="A255" s="2"/>
      <c r="B255" s="2"/>
      <c r="C255" s="2"/>
      <c r="D255" s="2"/>
      <c r="E255" s="2"/>
      <c r="F255" s="2" t="s">
        <v>283</v>
      </c>
      <c r="G255" s="2"/>
      <c r="H255" s="7">
        <v>3806.25</v>
      </c>
      <c r="I255" s="8"/>
      <c r="J255" s="7">
        <v>3192.3</v>
      </c>
      <c r="K255" s="8"/>
      <c r="L255" s="7">
        <f>ROUND((H255-J255),5)</f>
        <v>613.95000000000005</v>
      </c>
      <c r="M255" s="8"/>
      <c r="N255" s="9">
        <f>ROUND(IF(J255=0, IF(H255=0, 0, 1), H255/J255),5)</f>
        <v>1.19232</v>
      </c>
      <c r="O255" s="8"/>
      <c r="P255" s="7">
        <v>4005.63</v>
      </c>
      <c r="Q255" s="8"/>
      <c r="R255" s="7">
        <v>3192.3</v>
      </c>
      <c r="S255" s="8"/>
      <c r="T255" s="7">
        <f>ROUND((P255-R255),5)</f>
        <v>813.33</v>
      </c>
      <c r="U255" s="8"/>
      <c r="V255" s="9">
        <f>ROUND(IF(R255=0, IF(P255=0, 0, 1), P255/R255),5)</f>
        <v>1.25478</v>
      </c>
      <c r="W255" s="8"/>
      <c r="X255" s="7">
        <v>3925</v>
      </c>
      <c r="Y255" s="8"/>
      <c r="Z255" s="7">
        <v>3192.3</v>
      </c>
      <c r="AA255" s="8"/>
      <c r="AB255" s="7">
        <f>ROUND((X255-Z255),5)</f>
        <v>732.7</v>
      </c>
      <c r="AC255" s="8"/>
      <c r="AD255" s="9">
        <f>ROUND(IF(Z255=0, IF(X255=0, 0, 1), X255/Z255),5)</f>
        <v>1.2295199999999999</v>
      </c>
      <c r="AE255" s="8"/>
      <c r="AF255" s="7">
        <v>4262.5</v>
      </c>
      <c r="AG255" s="8"/>
      <c r="AH255" s="7">
        <v>4788.5</v>
      </c>
      <c r="AI255" s="8"/>
      <c r="AJ255" s="7">
        <f>ROUND((AF255-AH255),5)</f>
        <v>-526</v>
      </c>
      <c r="AK255" s="8"/>
      <c r="AL255" s="9">
        <f>ROUND(IF(AH255=0, IF(AF255=0, 0, 1), AF255/AH255),5)</f>
        <v>0.89015</v>
      </c>
      <c r="AM255" s="8"/>
      <c r="AN255" s="7">
        <v>3035.63</v>
      </c>
      <c r="AO255" s="8"/>
      <c r="AP255" s="7">
        <v>3192.3</v>
      </c>
      <c r="AQ255" s="8"/>
      <c r="AR255" s="7">
        <f>ROUND((AN255-AP255),5)</f>
        <v>-156.66999999999999</v>
      </c>
      <c r="AS255" s="8"/>
      <c r="AT255" s="9">
        <f>ROUND(IF(AP255=0, IF(AN255=0, 0, 1), AN255/AP255),5)</f>
        <v>0.95091999999999999</v>
      </c>
      <c r="AU255" s="8"/>
      <c r="AV255" s="7">
        <v>2565</v>
      </c>
      <c r="AW255" s="8"/>
      <c r="AX255" s="7">
        <v>3192.3</v>
      </c>
      <c r="AY255" s="8"/>
      <c r="AZ255" s="7">
        <f>ROUND((AV255-AX255),5)</f>
        <v>-627.29999999999995</v>
      </c>
      <c r="BA255" s="8"/>
      <c r="BB255" s="9">
        <f>ROUND(IF(AX255=0, IF(AV255=0, 0, 1), AV255/AX255),5)</f>
        <v>0.80349999999999999</v>
      </c>
      <c r="BC255" s="8"/>
      <c r="BD255" s="7">
        <v>3822.32</v>
      </c>
      <c r="BE255" s="8"/>
      <c r="BF255" s="7">
        <v>3192.3</v>
      </c>
      <c r="BG255" s="8"/>
      <c r="BH255" s="7">
        <f>ROUND((BD255-BF255),5)</f>
        <v>630.02</v>
      </c>
      <c r="BI255" s="8"/>
      <c r="BJ255" s="9">
        <f>ROUND(IF(BF255=0, IF(BD255=0, 0, 1), BD255/BF255),5)</f>
        <v>1.19736</v>
      </c>
      <c r="BK255" s="8"/>
      <c r="BL255" s="7">
        <v>3978.19</v>
      </c>
      <c r="BM255" s="8"/>
      <c r="BN255" s="7">
        <v>3192.3</v>
      </c>
      <c r="BO255" s="8"/>
      <c r="BP255" s="7">
        <f>ROUND((BL255-BN255),5)</f>
        <v>785.89</v>
      </c>
      <c r="BQ255" s="8"/>
      <c r="BR255" s="9">
        <f>ROUND(IF(BN255=0, IF(BL255=0, 0, 1), BL255/BN255),5)</f>
        <v>1.2461800000000001</v>
      </c>
      <c r="BS255" s="8"/>
      <c r="BT255" s="7">
        <v>4059.75</v>
      </c>
      <c r="BU255" s="8"/>
      <c r="BV255" s="7">
        <v>3192.3</v>
      </c>
      <c r="BW255" s="8"/>
      <c r="BX255" s="7">
        <f>ROUND((BT255-BV255),5)</f>
        <v>867.45</v>
      </c>
      <c r="BY255" s="8"/>
      <c r="BZ255" s="9">
        <f>ROUND(IF(BV255=0, IF(BT255=0, 0, 1), BT255/BV255),5)</f>
        <v>1.27173</v>
      </c>
      <c r="CA255" s="8"/>
      <c r="CB255" s="7">
        <v>1881.63</v>
      </c>
      <c r="CC255" s="8"/>
      <c r="CD255" s="7">
        <v>1235.74</v>
      </c>
      <c r="CE255" s="8"/>
      <c r="CF255" s="7">
        <f>ROUND((CB255-CD255),5)</f>
        <v>645.89</v>
      </c>
      <c r="CG255" s="8"/>
      <c r="CH255" s="9">
        <f>ROUND(IF(CD255=0, IF(CB255=0, 0, 1), CB255/CD255),5)</f>
        <v>1.52267</v>
      </c>
      <c r="CI255" s="8"/>
      <c r="CJ255" s="7">
        <f>ROUND(H255+P255+X255+AF255+AN255+AV255+BD255+BL255+BT255+CB255,5)</f>
        <v>35341.9</v>
      </c>
      <c r="CK255" s="8"/>
      <c r="CL255" s="7">
        <v>41500</v>
      </c>
      <c r="CM255" s="8"/>
      <c r="CN255" s="7">
        <f>ROUND((CJ255-CL255),5)</f>
        <v>-6158.1</v>
      </c>
      <c r="CO255" s="8"/>
      <c r="CP255" s="9">
        <f>ROUND(IF(CL255=0, IF(CJ255=0, 0, 1), CJ255/CL255),5)</f>
        <v>0.85160999999999998</v>
      </c>
      <c r="CQ255" s="76">
        <v>54000</v>
      </c>
    </row>
    <row r="256" spans="1:98" x14ac:dyDescent="0.3">
      <c r="A256" s="2"/>
      <c r="B256" s="2"/>
      <c r="C256" s="2"/>
      <c r="D256" s="2"/>
      <c r="E256" s="2"/>
      <c r="F256" s="2" t="s">
        <v>284</v>
      </c>
      <c r="G256" s="2"/>
      <c r="H256" s="7">
        <v>667.46</v>
      </c>
      <c r="I256" s="8"/>
      <c r="J256" s="7"/>
      <c r="K256" s="8"/>
      <c r="L256" s="7">
        <f>ROUND((H256-J256),5)</f>
        <v>667.46</v>
      </c>
      <c r="M256" s="8"/>
      <c r="N256" s="9">
        <f>ROUND(IF(J256=0, IF(H256=0, 0, 1), H256/J256),5)</f>
        <v>1</v>
      </c>
      <c r="O256" s="8"/>
      <c r="P256" s="7"/>
      <c r="Q256" s="8"/>
      <c r="R256" s="7">
        <v>250</v>
      </c>
      <c r="S256" s="8"/>
      <c r="T256" s="7">
        <f>ROUND((P256-R256),5)</f>
        <v>-250</v>
      </c>
      <c r="U256" s="8"/>
      <c r="V256" s="9"/>
      <c r="W256" s="8"/>
      <c r="X256" s="7"/>
      <c r="Y256" s="8"/>
      <c r="Z256" s="7"/>
      <c r="AA256" s="8"/>
      <c r="AB256" s="7"/>
      <c r="AC256" s="8"/>
      <c r="AD256" s="9"/>
      <c r="AE256" s="8"/>
      <c r="AF256" s="7"/>
      <c r="AG256" s="8"/>
      <c r="AH256" s="7"/>
      <c r="AI256" s="8"/>
      <c r="AJ256" s="7"/>
      <c r="AK256" s="8"/>
      <c r="AL256" s="9"/>
      <c r="AM256" s="8"/>
      <c r="AN256" s="7">
        <v>1071.8499999999999</v>
      </c>
      <c r="AO256" s="8"/>
      <c r="AP256" s="7">
        <v>500</v>
      </c>
      <c r="AQ256" s="8"/>
      <c r="AR256" s="7">
        <f>ROUND((AN256-AP256),5)</f>
        <v>571.85</v>
      </c>
      <c r="AS256" s="8"/>
      <c r="AT256" s="9">
        <f>ROUND(IF(AP256=0, IF(AN256=0, 0, 1), AN256/AP256),5)</f>
        <v>2.1436999999999999</v>
      </c>
      <c r="AU256" s="8"/>
      <c r="AV256" s="7">
        <v>252.4</v>
      </c>
      <c r="AW256" s="8"/>
      <c r="AX256" s="7">
        <v>250</v>
      </c>
      <c r="AY256" s="8"/>
      <c r="AZ256" s="7">
        <f>ROUND((AV256-AX256),5)</f>
        <v>2.4</v>
      </c>
      <c r="BA256" s="8"/>
      <c r="BB256" s="9">
        <f>ROUND(IF(AX256=0, IF(AV256=0, 0, 1), AV256/AX256),5)</f>
        <v>1.0096000000000001</v>
      </c>
      <c r="BC256" s="8"/>
      <c r="BD256" s="7">
        <v>2264.12</v>
      </c>
      <c r="BE256" s="8"/>
      <c r="BF256" s="7">
        <v>250</v>
      </c>
      <c r="BG256" s="8"/>
      <c r="BH256" s="7">
        <f>ROUND((BD256-BF256),5)</f>
        <v>2014.12</v>
      </c>
      <c r="BI256" s="8"/>
      <c r="BJ256" s="9">
        <f>ROUND(IF(BF256=0, IF(BD256=0, 0, 1), BD256/BF256),5)</f>
        <v>9.0564800000000005</v>
      </c>
      <c r="BK256" s="8"/>
      <c r="BL256" s="7">
        <v>369.69</v>
      </c>
      <c r="BM256" s="8"/>
      <c r="BN256" s="7">
        <v>500</v>
      </c>
      <c r="BO256" s="8"/>
      <c r="BP256" s="7">
        <f>ROUND((BL256-BN256),5)</f>
        <v>-130.31</v>
      </c>
      <c r="BQ256" s="8"/>
      <c r="BR256" s="9">
        <f>ROUND(IF(BN256=0, IF(BL256=0, 0, 1), BL256/BN256),5)</f>
        <v>0.73938000000000004</v>
      </c>
      <c r="BS256" s="8"/>
      <c r="BT256" s="7">
        <v>258.98</v>
      </c>
      <c r="BU256" s="8"/>
      <c r="BV256" s="7"/>
      <c r="BW256" s="8"/>
      <c r="BX256" s="7">
        <f>ROUND((BT256-BV256),5)</f>
        <v>258.98</v>
      </c>
      <c r="BY256" s="8"/>
      <c r="BZ256" s="9">
        <f>ROUND(IF(BV256=0, IF(BT256=0, 0, 1), BT256/BV256),5)</f>
        <v>1</v>
      </c>
      <c r="CA256" s="8"/>
      <c r="CB256" s="7"/>
      <c r="CC256" s="8"/>
      <c r="CD256" s="7"/>
      <c r="CE256" s="8"/>
      <c r="CF256" s="7"/>
      <c r="CG256" s="8"/>
      <c r="CH256" s="9"/>
      <c r="CI256" s="8"/>
      <c r="CJ256" s="7">
        <f>ROUND(H256+P256+X256+AF256+AN256+AV256+BD256+BL256+BT256+CB256,5)</f>
        <v>4884.5</v>
      </c>
      <c r="CK256" s="8"/>
      <c r="CL256" s="7">
        <v>2500</v>
      </c>
      <c r="CM256" s="8"/>
      <c r="CN256" s="7">
        <f>ROUND((CJ256-CL256),5)</f>
        <v>2384.5</v>
      </c>
      <c r="CO256" s="8"/>
      <c r="CP256" s="9">
        <f>ROUND(IF(CL256=0, IF(CJ256=0, 0, 1), CJ256/CL256),5)</f>
        <v>1.9538</v>
      </c>
      <c r="CQ256" s="76">
        <v>6700</v>
      </c>
      <c r="CS256" s="99"/>
    </row>
    <row r="257" spans="1:98" x14ac:dyDescent="0.3">
      <c r="A257" s="2"/>
      <c r="B257" s="2"/>
      <c r="C257" s="2"/>
      <c r="D257" s="2"/>
      <c r="E257" s="2"/>
      <c r="F257" s="2" t="s">
        <v>285</v>
      </c>
      <c r="G257" s="2"/>
      <c r="H257" s="7"/>
      <c r="I257" s="8"/>
      <c r="J257" s="7"/>
      <c r="K257" s="8"/>
      <c r="L257" s="7"/>
      <c r="M257" s="8"/>
      <c r="N257" s="9"/>
      <c r="O257" s="8"/>
      <c r="P257" s="7"/>
      <c r="Q257" s="8"/>
      <c r="R257" s="7"/>
      <c r="S257" s="8"/>
      <c r="T257" s="7"/>
      <c r="U257" s="8"/>
      <c r="V257" s="9"/>
      <c r="W257" s="8"/>
      <c r="X257" s="7"/>
      <c r="Y257" s="8"/>
      <c r="Z257" s="7"/>
      <c r="AA257" s="8"/>
      <c r="AB257" s="7"/>
      <c r="AC257" s="8"/>
      <c r="AD257" s="9"/>
      <c r="AE257" s="8"/>
      <c r="AF257" s="7"/>
      <c r="AG257" s="8"/>
      <c r="AH257" s="7"/>
      <c r="AI257" s="8"/>
      <c r="AJ257" s="7"/>
      <c r="AK257" s="8"/>
      <c r="AL257" s="9"/>
      <c r="AM257" s="8"/>
      <c r="AN257" s="7">
        <v>750</v>
      </c>
      <c r="AO257" s="8"/>
      <c r="AP257" s="7">
        <v>500</v>
      </c>
      <c r="AQ257" s="8"/>
      <c r="AR257" s="7">
        <f>ROUND((AN257-AP257),5)</f>
        <v>250</v>
      </c>
      <c r="AS257" s="8"/>
      <c r="AT257" s="9">
        <f>ROUND(IF(AP257=0, IF(AN257=0, 0, 1), AN257/AP257),5)</f>
        <v>1.5</v>
      </c>
      <c r="AU257" s="8"/>
      <c r="AV257" s="7">
        <v>600</v>
      </c>
      <c r="AW257" s="8"/>
      <c r="AX257" s="7"/>
      <c r="AY257" s="8"/>
      <c r="AZ257" s="7">
        <f>ROUND((AV257-AX257),5)</f>
        <v>600</v>
      </c>
      <c r="BA257" s="8"/>
      <c r="BB257" s="9">
        <f>ROUND(IF(AX257=0, IF(AV257=0, 0, 1), AV257/AX257),5)</f>
        <v>1</v>
      </c>
      <c r="BC257" s="8"/>
      <c r="BD257" s="7"/>
      <c r="BE257" s="8"/>
      <c r="BF257" s="7"/>
      <c r="BG257" s="8"/>
      <c r="BH257" s="7"/>
      <c r="BI257" s="8"/>
      <c r="BJ257" s="9"/>
      <c r="BK257" s="8"/>
      <c r="BL257" s="7">
        <v>350</v>
      </c>
      <c r="BM257" s="8"/>
      <c r="BN257" s="7"/>
      <c r="BO257" s="8"/>
      <c r="BP257" s="7">
        <f>ROUND((BL257-BN257),5)</f>
        <v>350</v>
      </c>
      <c r="BQ257" s="8"/>
      <c r="BR257" s="9">
        <f>ROUND(IF(BN257=0, IF(BL257=0, 0, 1), BL257/BN257),5)</f>
        <v>1</v>
      </c>
      <c r="BS257" s="8"/>
      <c r="BT257" s="7"/>
      <c r="BU257" s="8"/>
      <c r="BV257" s="7"/>
      <c r="BW257" s="8"/>
      <c r="BX257" s="7"/>
      <c r="BY257" s="8"/>
      <c r="BZ257" s="9"/>
      <c r="CA257" s="8"/>
      <c r="CB257" s="7">
        <v>600</v>
      </c>
      <c r="CC257" s="8"/>
      <c r="CD257" s="7"/>
      <c r="CE257" s="8"/>
      <c r="CF257" s="7">
        <f>ROUND((CB257-CD257),5)</f>
        <v>600</v>
      </c>
      <c r="CG257" s="8"/>
      <c r="CH257" s="9">
        <f>ROUND(IF(CD257=0, IF(CB257=0, 0, 1), CB257/CD257),5)</f>
        <v>1</v>
      </c>
      <c r="CI257" s="8"/>
      <c r="CJ257" s="7">
        <f>ROUND(H257+P257+X257+AF257+AN257+AV257+BD257+BL257+BT257+CB257,5)</f>
        <v>2300</v>
      </c>
      <c r="CK257" s="8"/>
      <c r="CL257" s="7">
        <f>ROUND(J257+R257+Z257+AH257+AP257+AX257+BF257+BN257+BV257+CD257,5)</f>
        <v>500</v>
      </c>
      <c r="CM257" s="8"/>
      <c r="CN257" s="7">
        <f>ROUND((CJ257-CL257),5)</f>
        <v>1800</v>
      </c>
      <c r="CO257" s="8"/>
      <c r="CP257" s="9">
        <f>ROUND(IF(CL257=0, IF(CJ257=0, 0, 1), CJ257/CL257),5)</f>
        <v>4.5999999999999996</v>
      </c>
      <c r="CQ257" s="76">
        <v>2400</v>
      </c>
    </row>
    <row r="258" spans="1:98" hidden="1" x14ac:dyDescent="0.3">
      <c r="A258" s="2"/>
      <c r="B258" s="2"/>
      <c r="C258" s="2"/>
      <c r="D258" s="2"/>
      <c r="E258" s="2"/>
      <c r="F258" s="2" t="s">
        <v>286</v>
      </c>
      <c r="G258" s="2"/>
      <c r="H258" s="7"/>
      <c r="I258" s="8"/>
      <c r="J258" s="7"/>
      <c r="K258" s="8"/>
      <c r="L258" s="7"/>
      <c r="M258" s="8"/>
      <c r="N258" s="9"/>
      <c r="O258" s="8"/>
      <c r="P258" s="7"/>
      <c r="Q258" s="8"/>
      <c r="R258" s="7"/>
      <c r="S258" s="8"/>
      <c r="T258" s="7"/>
      <c r="U258" s="8"/>
      <c r="V258" s="9"/>
      <c r="W258" s="8"/>
      <c r="X258" s="7"/>
      <c r="Y258" s="8"/>
      <c r="Z258" s="7"/>
      <c r="AA258" s="8"/>
      <c r="AB258" s="7"/>
      <c r="AC258" s="8"/>
      <c r="AD258" s="9"/>
      <c r="AE258" s="8"/>
      <c r="AF258" s="7"/>
      <c r="AG258" s="8"/>
      <c r="AH258" s="7"/>
      <c r="AI258" s="8"/>
      <c r="AJ258" s="7"/>
      <c r="AK258" s="8"/>
      <c r="AL258" s="9"/>
      <c r="AM258" s="8"/>
      <c r="AN258" s="7"/>
      <c r="AO258" s="8"/>
      <c r="AP258" s="7"/>
      <c r="AQ258" s="8"/>
      <c r="AR258" s="7"/>
      <c r="AS258" s="8"/>
      <c r="AT258" s="9"/>
      <c r="AU258" s="8"/>
      <c r="AV258" s="7"/>
      <c r="AW258" s="8"/>
      <c r="AX258" s="7"/>
      <c r="AY258" s="8"/>
      <c r="AZ258" s="7"/>
      <c r="BA258" s="8"/>
      <c r="BB258" s="9"/>
      <c r="BC258" s="8"/>
      <c r="BD258" s="7"/>
      <c r="BE258" s="8"/>
      <c r="BF258" s="7"/>
      <c r="BG258" s="8"/>
      <c r="BH258" s="7"/>
      <c r="BI258" s="8"/>
      <c r="BJ258" s="9"/>
      <c r="BK258" s="8"/>
      <c r="BL258" s="7"/>
      <c r="BM258" s="8"/>
      <c r="BN258" s="7"/>
      <c r="BO258" s="8"/>
      <c r="BP258" s="7"/>
      <c r="BQ258" s="8"/>
      <c r="BR258" s="9"/>
      <c r="BS258" s="8"/>
      <c r="BT258" s="7"/>
      <c r="BU258" s="8"/>
      <c r="BV258" s="7"/>
      <c r="BW258" s="8"/>
      <c r="BX258" s="7"/>
      <c r="BY258" s="8"/>
      <c r="BZ258" s="9"/>
      <c r="CA258" s="8"/>
      <c r="CB258" s="7"/>
      <c r="CC258" s="8"/>
      <c r="CD258" s="7"/>
      <c r="CE258" s="8"/>
      <c r="CF258" s="7"/>
      <c r="CG258" s="8"/>
      <c r="CH258" s="9"/>
      <c r="CI258" s="8"/>
      <c r="CJ258" s="7"/>
      <c r="CK258" s="8"/>
      <c r="CL258" s="7"/>
      <c r="CM258" s="8"/>
      <c r="CN258" s="7"/>
      <c r="CO258" s="8"/>
      <c r="CP258" s="9"/>
      <c r="CQ258" s="76"/>
    </row>
    <row r="259" spans="1:98" hidden="1" x14ac:dyDescent="0.3">
      <c r="A259" s="2"/>
      <c r="B259" s="2"/>
      <c r="C259" s="2"/>
      <c r="D259" s="2"/>
      <c r="E259" s="2"/>
      <c r="F259" s="2" t="s">
        <v>287</v>
      </c>
      <c r="G259" s="2"/>
      <c r="H259" s="7"/>
      <c r="I259" s="8"/>
      <c r="J259" s="7"/>
      <c r="K259" s="8"/>
      <c r="L259" s="7"/>
      <c r="M259" s="8"/>
      <c r="N259" s="9"/>
      <c r="O259" s="8"/>
      <c r="P259" s="7"/>
      <c r="Q259" s="8"/>
      <c r="R259" s="7"/>
      <c r="S259" s="8"/>
      <c r="T259" s="7"/>
      <c r="U259" s="8"/>
      <c r="V259" s="9"/>
      <c r="W259" s="8"/>
      <c r="X259" s="7"/>
      <c r="Y259" s="8"/>
      <c r="Z259" s="7"/>
      <c r="AA259" s="8"/>
      <c r="AB259" s="7"/>
      <c r="AC259" s="8"/>
      <c r="AD259" s="9"/>
      <c r="AE259" s="8"/>
      <c r="AF259" s="7"/>
      <c r="AG259" s="8"/>
      <c r="AH259" s="7"/>
      <c r="AI259" s="8"/>
      <c r="AJ259" s="7"/>
      <c r="AK259" s="8"/>
      <c r="AL259" s="9"/>
      <c r="AM259" s="8"/>
      <c r="AN259" s="7"/>
      <c r="AO259" s="8"/>
      <c r="AP259" s="7"/>
      <c r="AQ259" s="8"/>
      <c r="AR259" s="7"/>
      <c r="AS259" s="8"/>
      <c r="AT259" s="9"/>
      <c r="AU259" s="8"/>
      <c r="AV259" s="7"/>
      <c r="AW259" s="8"/>
      <c r="AX259" s="7"/>
      <c r="AY259" s="8"/>
      <c r="AZ259" s="7"/>
      <c r="BA259" s="8"/>
      <c r="BB259" s="9"/>
      <c r="BC259" s="8"/>
      <c r="BD259" s="7"/>
      <c r="BE259" s="8"/>
      <c r="BF259" s="7"/>
      <c r="BG259" s="8"/>
      <c r="BH259" s="7"/>
      <c r="BI259" s="8"/>
      <c r="BJ259" s="9"/>
      <c r="BK259" s="8"/>
      <c r="BL259" s="7"/>
      <c r="BM259" s="8"/>
      <c r="BN259" s="7"/>
      <c r="BO259" s="8"/>
      <c r="BP259" s="7"/>
      <c r="BQ259" s="8"/>
      <c r="BR259" s="9"/>
      <c r="BS259" s="8"/>
      <c r="BT259" s="7"/>
      <c r="BU259" s="8"/>
      <c r="BV259" s="7"/>
      <c r="BW259" s="8"/>
      <c r="BX259" s="7"/>
      <c r="BY259" s="8"/>
      <c r="BZ259" s="9"/>
      <c r="CA259" s="8"/>
      <c r="CB259" s="7"/>
      <c r="CC259" s="8"/>
      <c r="CD259" s="7"/>
      <c r="CE259" s="8"/>
      <c r="CF259" s="7"/>
      <c r="CG259" s="8"/>
      <c r="CH259" s="9"/>
      <c r="CI259" s="8"/>
      <c r="CJ259" s="7"/>
      <c r="CK259" s="8"/>
      <c r="CL259" s="7"/>
      <c r="CM259" s="8"/>
      <c r="CN259" s="7"/>
      <c r="CO259" s="8"/>
      <c r="CP259" s="9"/>
      <c r="CQ259" s="76"/>
    </row>
    <row r="260" spans="1:98" hidden="1" x14ac:dyDescent="0.3">
      <c r="A260" s="2"/>
      <c r="B260" s="2"/>
      <c r="C260" s="2"/>
      <c r="D260" s="2"/>
      <c r="E260" s="2"/>
      <c r="F260" s="2" t="s">
        <v>288</v>
      </c>
      <c r="G260" s="2"/>
      <c r="H260" s="7"/>
      <c r="I260" s="8"/>
      <c r="J260" s="7"/>
      <c r="K260" s="8"/>
      <c r="L260" s="7"/>
      <c r="M260" s="8"/>
      <c r="N260" s="9"/>
      <c r="O260" s="8"/>
      <c r="P260" s="7"/>
      <c r="Q260" s="8"/>
      <c r="R260" s="7"/>
      <c r="S260" s="8"/>
      <c r="T260" s="7"/>
      <c r="U260" s="8"/>
      <c r="V260" s="9"/>
      <c r="W260" s="8"/>
      <c r="X260" s="7"/>
      <c r="Y260" s="8"/>
      <c r="Z260" s="7"/>
      <c r="AA260" s="8"/>
      <c r="AB260" s="7"/>
      <c r="AC260" s="8"/>
      <c r="AD260" s="9"/>
      <c r="AE260" s="8"/>
      <c r="AF260" s="7"/>
      <c r="AG260" s="8"/>
      <c r="AH260" s="7"/>
      <c r="AI260" s="8"/>
      <c r="AJ260" s="7"/>
      <c r="AK260" s="8"/>
      <c r="AL260" s="9"/>
      <c r="AM260" s="8"/>
      <c r="AN260" s="7"/>
      <c r="AO260" s="8"/>
      <c r="AP260" s="7"/>
      <c r="AQ260" s="8"/>
      <c r="AR260" s="7"/>
      <c r="AS260" s="8"/>
      <c r="AT260" s="9"/>
      <c r="AU260" s="8"/>
      <c r="AV260" s="7"/>
      <c r="AW260" s="8"/>
      <c r="AX260" s="7"/>
      <c r="AY260" s="8"/>
      <c r="AZ260" s="7"/>
      <c r="BA260" s="8"/>
      <c r="BB260" s="9"/>
      <c r="BC260" s="8"/>
      <c r="BD260" s="7"/>
      <c r="BE260" s="8"/>
      <c r="BF260" s="7"/>
      <c r="BG260" s="8"/>
      <c r="BH260" s="7"/>
      <c r="BI260" s="8"/>
      <c r="BJ260" s="9"/>
      <c r="BK260" s="8"/>
      <c r="BL260" s="7"/>
      <c r="BM260" s="8"/>
      <c r="BN260" s="7"/>
      <c r="BO260" s="8"/>
      <c r="BP260" s="7"/>
      <c r="BQ260" s="8"/>
      <c r="BR260" s="9"/>
      <c r="BS260" s="8"/>
      <c r="BT260" s="7"/>
      <c r="BU260" s="8"/>
      <c r="BV260" s="7"/>
      <c r="BW260" s="8"/>
      <c r="BX260" s="7"/>
      <c r="BY260" s="8"/>
      <c r="BZ260" s="9"/>
      <c r="CA260" s="8"/>
      <c r="CB260" s="7"/>
      <c r="CC260" s="8"/>
      <c r="CD260" s="7"/>
      <c r="CE260" s="8"/>
      <c r="CF260" s="7"/>
      <c r="CG260" s="8"/>
      <c r="CH260" s="9"/>
      <c r="CI260" s="8"/>
      <c r="CJ260" s="7"/>
      <c r="CK260" s="8"/>
      <c r="CL260" s="7"/>
      <c r="CM260" s="8"/>
      <c r="CN260" s="7"/>
      <c r="CO260" s="8"/>
      <c r="CP260" s="9"/>
      <c r="CQ260" s="76"/>
    </row>
    <row r="261" spans="1:98" x14ac:dyDescent="0.3">
      <c r="A261" s="2"/>
      <c r="B261" s="2"/>
      <c r="C261" s="2"/>
      <c r="D261" s="2"/>
      <c r="E261" s="2"/>
      <c r="F261" s="2" t="s">
        <v>289</v>
      </c>
      <c r="G261" s="2"/>
      <c r="H261" s="7">
        <v>90.2</v>
      </c>
      <c r="I261" s="8"/>
      <c r="J261" s="7"/>
      <c r="K261" s="8"/>
      <c r="L261" s="7">
        <f>ROUND((H261-J261),5)</f>
        <v>90.2</v>
      </c>
      <c r="M261" s="8"/>
      <c r="N261" s="9">
        <f>ROUND(IF(J261=0, IF(H261=0, 0, 1), H261/J261),5)</f>
        <v>1</v>
      </c>
      <c r="O261" s="8"/>
      <c r="P261" s="7"/>
      <c r="Q261" s="8"/>
      <c r="R261" s="7"/>
      <c r="S261" s="8"/>
      <c r="T261" s="7"/>
      <c r="U261" s="8"/>
      <c r="V261" s="9"/>
      <c r="W261" s="8"/>
      <c r="X261" s="7">
        <v>20.3</v>
      </c>
      <c r="Y261" s="8"/>
      <c r="Z261" s="7"/>
      <c r="AA261" s="8"/>
      <c r="AB261" s="7">
        <f>ROUND((X261-Z261),5)</f>
        <v>20.3</v>
      </c>
      <c r="AC261" s="8"/>
      <c r="AD261" s="9">
        <f>ROUND(IF(Z261=0, IF(X261=0, 0, 1), X261/Z261),5)</f>
        <v>1</v>
      </c>
      <c r="AE261" s="8"/>
      <c r="AF261" s="7">
        <v>94.1</v>
      </c>
      <c r="AG261" s="8"/>
      <c r="AH261" s="7">
        <v>250</v>
      </c>
      <c r="AI261" s="8"/>
      <c r="AJ261" s="7">
        <f>ROUND((AF261-AH261),5)</f>
        <v>-155.9</v>
      </c>
      <c r="AK261" s="8"/>
      <c r="AL261" s="9">
        <f>ROUND(IF(AH261=0, IF(AF261=0, 0, 1), AF261/AH261),5)</f>
        <v>0.37640000000000001</v>
      </c>
      <c r="AM261" s="8"/>
      <c r="AN261" s="7">
        <v>126.72</v>
      </c>
      <c r="AO261" s="8"/>
      <c r="AP261" s="7">
        <v>250</v>
      </c>
      <c r="AQ261" s="8"/>
      <c r="AR261" s="7">
        <f>ROUND((AN261-AP261),5)</f>
        <v>-123.28</v>
      </c>
      <c r="AS261" s="8"/>
      <c r="AT261" s="9">
        <f>ROUND(IF(AP261=0, IF(AN261=0, 0, 1), AN261/AP261),5)</f>
        <v>0.50688</v>
      </c>
      <c r="AU261" s="8"/>
      <c r="AV261" s="7">
        <v>460.93</v>
      </c>
      <c r="AW261" s="8"/>
      <c r="AX261" s="7">
        <v>400</v>
      </c>
      <c r="AY261" s="8"/>
      <c r="AZ261" s="7">
        <f>ROUND((AV261-AX261),5)</f>
        <v>60.93</v>
      </c>
      <c r="BA261" s="8"/>
      <c r="BB261" s="9">
        <f>ROUND(IF(AX261=0, IF(AV261=0, 0, 1), AV261/AX261),5)</f>
        <v>1.1523300000000001</v>
      </c>
      <c r="BC261" s="8"/>
      <c r="BD261" s="7">
        <v>248.95</v>
      </c>
      <c r="BE261" s="8"/>
      <c r="BF261" s="7"/>
      <c r="BG261" s="8"/>
      <c r="BH261" s="7">
        <f>ROUND((BD261-BF261),5)</f>
        <v>248.95</v>
      </c>
      <c r="BI261" s="8"/>
      <c r="BJ261" s="9">
        <f>ROUND(IF(BF261=0, IF(BD261=0, 0, 1), BD261/BF261),5)</f>
        <v>1</v>
      </c>
      <c r="BK261" s="8"/>
      <c r="BL261" s="7">
        <v>237.35</v>
      </c>
      <c r="BM261" s="8"/>
      <c r="BN261" s="7">
        <v>350</v>
      </c>
      <c r="BO261" s="8"/>
      <c r="BP261" s="7">
        <f>ROUND((BL261-BN261),5)</f>
        <v>-112.65</v>
      </c>
      <c r="BQ261" s="8"/>
      <c r="BR261" s="9">
        <f>ROUND(IF(BN261=0, IF(BL261=0, 0, 1), BL261/BN261),5)</f>
        <v>0.67813999999999997</v>
      </c>
      <c r="BS261" s="8"/>
      <c r="BT261" s="7">
        <v>152.68</v>
      </c>
      <c r="BU261" s="8"/>
      <c r="BV261" s="7"/>
      <c r="BW261" s="8"/>
      <c r="BX261" s="7">
        <f>ROUND((BT261-BV261),5)</f>
        <v>152.68</v>
      </c>
      <c r="BY261" s="8"/>
      <c r="BZ261" s="9">
        <f>ROUND(IF(BV261=0, IF(BT261=0, 0, 1), BT261/BV261),5)</f>
        <v>1</v>
      </c>
      <c r="CA261" s="8"/>
      <c r="CB261" s="7"/>
      <c r="CC261" s="8"/>
      <c r="CD261" s="7"/>
      <c r="CE261" s="8"/>
      <c r="CF261" s="7"/>
      <c r="CG261" s="8"/>
      <c r="CH261" s="9"/>
      <c r="CI261" s="8"/>
      <c r="CJ261" s="7">
        <f>ROUND(H261+P261+X261+AF261+AN261+AV261+BD261+BL261+BT261+CB261,5)</f>
        <v>1431.23</v>
      </c>
      <c r="CK261" s="8"/>
      <c r="CL261" s="7">
        <v>1500</v>
      </c>
      <c r="CM261" s="8"/>
      <c r="CN261" s="7">
        <f>ROUND((CJ261-CL261),5)</f>
        <v>-68.77</v>
      </c>
      <c r="CO261" s="8"/>
      <c r="CP261" s="9">
        <f>ROUND(IF(CL261=0, IF(CJ261=0, 0, 1), CJ261/CL261),5)</f>
        <v>0.95415000000000005</v>
      </c>
      <c r="CQ261" s="76">
        <v>2000</v>
      </c>
    </row>
    <row r="262" spans="1:98" x14ac:dyDescent="0.3">
      <c r="A262" s="2"/>
      <c r="B262" s="2"/>
      <c r="C262" s="2"/>
      <c r="D262" s="2"/>
      <c r="E262" s="2"/>
      <c r="F262" s="2" t="s">
        <v>290</v>
      </c>
      <c r="G262" s="2"/>
      <c r="H262" s="7"/>
      <c r="I262" s="8"/>
      <c r="J262" s="7"/>
      <c r="K262" s="8"/>
      <c r="L262" s="7"/>
      <c r="M262" s="8"/>
      <c r="N262" s="9"/>
      <c r="O262" s="8"/>
      <c r="P262" s="7"/>
      <c r="Q262" s="8"/>
      <c r="R262" s="7"/>
      <c r="S262" s="8"/>
      <c r="T262" s="7"/>
      <c r="U262" s="8"/>
      <c r="V262" s="9"/>
      <c r="W262" s="8"/>
      <c r="X262" s="7"/>
      <c r="Y262" s="8"/>
      <c r="Z262" s="7"/>
      <c r="AA262" s="8"/>
      <c r="AB262" s="7"/>
      <c r="AC262" s="8"/>
      <c r="AD262" s="9"/>
      <c r="AE262" s="8"/>
      <c r="AF262" s="7"/>
      <c r="AG262" s="8"/>
      <c r="AH262" s="7"/>
      <c r="AI262" s="8"/>
      <c r="AJ262" s="7"/>
      <c r="AK262" s="8"/>
      <c r="AL262" s="9"/>
      <c r="AM262" s="8"/>
      <c r="AN262" s="7"/>
      <c r="AO262" s="8"/>
      <c r="AP262" s="7"/>
      <c r="AQ262" s="8"/>
      <c r="AR262" s="7"/>
      <c r="AS262" s="8"/>
      <c r="AT262" s="9"/>
      <c r="AU262" s="8"/>
      <c r="AV262" s="7"/>
      <c r="AW262" s="8"/>
      <c r="AX262" s="7"/>
      <c r="AY262" s="8"/>
      <c r="AZ262" s="7"/>
      <c r="BA262" s="8"/>
      <c r="BB262" s="9"/>
      <c r="BC262" s="8"/>
      <c r="BD262" s="7"/>
      <c r="BE262" s="8"/>
      <c r="BF262" s="7"/>
      <c r="BG262" s="8"/>
      <c r="BH262" s="7"/>
      <c r="BI262" s="8"/>
      <c r="BJ262" s="9"/>
      <c r="BK262" s="8"/>
      <c r="BL262" s="7"/>
      <c r="BM262" s="8"/>
      <c r="BN262" s="7"/>
      <c r="BO262" s="8"/>
      <c r="BP262" s="7"/>
      <c r="BQ262" s="8"/>
      <c r="BR262" s="9"/>
      <c r="BS262" s="8"/>
      <c r="BT262" s="7"/>
      <c r="BU262" s="8"/>
      <c r="BV262" s="7"/>
      <c r="BW262" s="8"/>
      <c r="BX262" s="7"/>
      <c r="BY262" s="8"/>
      <c r="BZ262" s="9"/>
      <c r="CA262" s="8"/>
      <c r="CB262" s="7"/>
      <c r="CC262" s="8"/>
      <c r="CD262" s="7"/>
      <c r="CE262" s="8"/>
      <c r="CF262" s="7"/>
      <c r="CG262" s="8"/>
      <c r="CH262" s="9"/>
      <c r="CI262" s="8"/>
      <c r="CJ262" s="82">
        <v>0</v>
      </c>
      <c r="CK262" s="82"/>
      <c r="CL262" s="82">
        <v>0</v>
      </c>
      <c r="CM262" s="82"/>
      <c r="CN262" s="82"/>
      <c r="CO262" s="82"/>
      <c r="CP262" s="82"/>
      <c r="CQ262" s="76">
        <v>0</v>
      </c>
    </row>
    <row r="263" spans="1:98" x14ac:dyDescent="0.3">
      <c r="A263" s="2"/>
      <c r="B263" s="2"/>
      <c r="C263" s="2"/>
      <c r="D263" s="2"/>
      <c r="E263" s="2"/>
      <c r="F263" s="2" t="s">
        <v>291</v>
      </c>
      <c r="G263" s="2"/>
      <c r="H263" s="7"/>
      <c r="I263" s="8"/>
      <c r="J263" s="7"/>
      <c r="K263" s="8"/>
      <c r="L263" s="7"/>
      <c r="M263" s="8"/>
      <c r="N263" s="9"/>
      <c r="O263" s="8"/>
      <c r="P263" s="7"/>
      <c r="Q263" s="8"/>
      <c r="R263" s="7"/>
      <c r="S263" s="8"/>
      <c r="T263" s="7"/>
      <c r="U263" s="8"/>
      <c r="V263" s="9"/>
      <c r="W263" s="8"/>
      <c r="X263" s="7"/>
      <c r="Y263" s="8"/>
      <c r="Z263" s="7"/>
      <c r="AA263" s="8"/>
      <c r="AB263" s="7"/>
      <c r="AC263" s="8"/>
      <c r="AD263" s="9"/>
      <c r="AE263" s="8"/>
      <c r="AF263" s="7"/>
      <c r="AG263" s="8"/>
      <c r="AH263" s="7"/>
      <c r="AI263" s="8"/>
      <c r="AJ263" s="7"/>
      <c r="AK263" s="8"/>
      <c r="AL263" s="9"/>
      <c r="AM263" s="8"/>
      <c r="AN263" s="7"/>
      <c r="AO263" s="8"/>
      <c r="AP263" s="7"/>
      <c r="AQ263" s="8"/>
      <c r="AR263" s="7"/>
      <c r="AS263" s="8"/>
      <c r="AT263" s="9"/>
      <c r="AU263" s="8"/>
      <c r="AV263" s="7"/>
      <c r="AW263" s="8"/>
      <c r="AX263" s="7"/>
      <c r="AY263" s="8"/>
      <c r="AZ263" s="7"/>
      <c r="BA263" s="8"/>
      <c r="BB263" s="9"/>
      <c r="BC263" s="8"/>
      <c r="BD263" s="7"/>
      <c r="BE263" s="8"/>
      <c r="BF263" s="7"/>
      <c r="BG263" s="8"/>
      <c r="BH263" s="7"/>
      <c r="BI263" s="8"/>
      <c r="BJ263" s="9"/>
      <c r="BK263" s="8"/>
      <c r="BL263" s="7"/>
      <c r="BM263" s="8"/>
      <c r="BN263" s="7"/>
      <c r="BO263" s="8"/>
      <c r="BP263" s="7"/>
      <c r="BQ263" s="8"/>
      <c r="BR263" s="9"/>
      <c r="BS263" s="8"/>
      <c r="BT263" s="7"/>
      <c r="BU263" s="8"/>
      <c r="BV263" s="7"/>
      <c r="BW263" s="8"/>
      <c r="BX263" s="7"/>
      <c r="BY263" s="8"/>
      <c r="BZ263" s="9"/>
      <c r="CA263" s="8"/>
      <c r="CB263" s="7"/>
      <c r="CC263" s="8"/>
      <c r="CD263" s="7"/>
      <c r="CE263" s="8"/>
      <c r="CF263" s="7"/>
      <c r="CG263" s="8"/>
      <c r="CH263" s="9"/>
      <c r="CI263" s="8"/>
      <c r="CJ263" s="82">
        <v>0</v>
      </c>
      <c r="CK263" s="82"/>
      <c r="CL263" s="82">
        <v>0</v>
      </c>
      <c r="CM263" s="82"/>
      <c r="CN263" s="82"/>
      <c r="CO263" s="82"/>
      <c r="CP263" s="82"/>
      <c r="CQ263" s="76">
        <v>0</v>
      </c>
    </row>
    <row r="264" spans="1:98" ht="15" thickBot="1" x14ac:dyDescent="0.35">
      <c r="A264" s="2"/>
      <c r="B264" s="2"/>
      <c r="C264" s="2"/>
      <c r="D264" s="2"/>
      <c r="E264" s="2"/>
      <c r="F264" s="2" t="s">
        <v>292</v>
      </c>
      <c r="G264" s="2"/>
      <c r="H264" s="10"/>
      <c r="I264" s="8"/>
      <c r="J264" s="10"/>
      <c r="K264" s="8"/>
      <c r="L264" s="10"/>
      <c r="M264" s="8"/>
      <c r="N264" s="11"/>
      <c r="O264" s="8"/>
      <c r="P264" s="10"/>
      <c r="Q264" s="8"/>
      <c r="R264" s="10"/>
      <c r="S264" s="8"/>
      <c r="T264" s="10"/>
      <c r="U264" s="8"/>
      <c r="V264" s="11"/>
      <c r="W264" s="8"/>
      <c r="X264" s="10"/>
      <c r="Y264" s="8"/>
      <c r="Z264" s="10"/>
      <c r="AA264" s="8"/>
      <c r="AB264" s="10"/>
      <c r="AC264" s="8"/>
      <c r="AD264" s="11"/>
      <c r="AE264" s="8"/>
      <c r="AF264" s="10"/>
      <c r="AG264" s="8"/>
      <c r="AH264" s="10"/>
      <c r="AI264" s="8"/>
      <c r="AJ264" s="10"/>
      <c r="AK264" s="8"/>
      <c r="AL264" s="11"/>
      <c r="AM264" s="8"/>
      <c r="AN264" s="10"/>
      <c r="AO264" s="8"/>
      <c r="AP264" s="10"/>
      <c r="AQ264" s="8"/>
      <c r="AR264" s="10"/>
      <c r="AS264" s="8"/>
      <c r="AT264" s="11"/>
      <c r="AU264" s="8"/>
      <c r="AV264" s="10"/>
      <c r="AW264" s="8"/>
      <c r="AX264" s="10"/>
      <c r="AY264" s="8"/>
      <c r="AZ264" s="10"/>
      <c r="BA264" s="8"/>
      <c r="BB264" s="11"/>
      <c r="BC264" s="8"/>
      <c r="BD264" s="10"/>
      <c r="BE264" s="8"/>
      <c r="BF264" s="10"/>
      <c r="BG264" s="8"/>
      <c r="BH264" s="10"/>
      <c r="BI264" s="8"/>
      <c r="BJ264" s="11"/>
      <c r="BK264" s="8"/>
      <c r="BL264" s="10"/>
      <c r="BM264" s="8"/>
      <c r="BN264" s="10"/>
      <c r="BO264" s="8"/>
      <c r="BP264" s="10"/>
      <c r="BQ264" s="8"/>
      <c r="BR264" s="11"/>
      <c r="BS264" s="8"/>
      <c r="BT264" s="10"/>
      <c r="BU264" s="8"/>
      <c r="BV264" s="10"/>
      <c r="BW264" s="8"/>
      <c r="BX264" s="10"/>
      <c r="BY264" s="8"/>
      <c r="BZ264" s="11"/>
      <c r="CA264" s="8"/>
      <c r="CB264" s="10"/>
      <c r="CC264" s="8"/>
      <c r="CD264" s="10"/>
      <c r="CE264" s="8"/>
      <c r="CF264" s="10"/>
      <c r="CG264" s="8"/>
      <c r="CH264" s="11"/>
      <c r="CI264" s="8"/>
      <c r="CJ264" s="85">
        <v>0</v>
      </c>
      <c r="CK264" s="82"/>
      <c r="CL264" s="85">
        <v>0</v>
      </c>
      <c r="CM264" s="82"/>
      <c r="CN264" s="85"/>
      <c r="CO264" s="82"/>
      <c r="CP264" s="85"/>
      <c r="CQ264" s="85">
        <v>0</v>
      </c>
    </row>
    <row r="265" spans="1:98" x14ac:dyDescent="0.3">
      <c r="A265" s="2"/>
      <c r="B265" s="2"/>
      <c r="C265" s="2"/>
      <c r="D265" s="2"/>
      <c r="E265" s="2" t="s">
        <v>293</v>
      </c>
      <c r="F265" s="2"/>
      <c r="G265" s="2"/>
      <c r="H265" s="7">
        <f>ROUND(SUM(H250:H264),5)</f>
        <v>5480.09</v>
      </c>
      <c r="I265" s="8"/>
      <c r="J265" s="7">
        <f>ROUND(SUM(J250:J264),5)</f>
        <v>3722.18</v>
      </c>
      <c r="K265" s="8"/>
      <c r="L265" s="7">
        <f>ROUND((H265-J265),5)</f>
        <v>1757.91</v>
      </c>
      <c r="M265" s="8"/>
      <c r="N265" s="9">
        <f>ROUND(IF(J265=0, IF(H265=0, 0, 1), H265/J265),5)</f>
        <v>1.47228</v>
      </c>
      <c r="O265" s="8"/>
      <c r="P265" s="7">
        <f>ROUND(SUM(P250:P264),5)</f>
        <v>4796.2</v>
      </c>
      <c r="Q265" s="8"/>
      <c r="R265" s="7">
        <f>ROUND(SUM(R250:R264),5)</f>
        <v>3972.18</v>
      </c>
      <c r="S265" s="8"/>
      <c r="T265" s="7">
        <f>ROUND((P265-R265),5)</f>
        <v>824.02</v>
      </c>
      <c r="U265" s="8"/>
      <c r="V265" s="9">
        <f>ROUND(IF(R265=0, IF(P265=0, 0, 1), P265/R265),5)</f>
        <v>1.2074499999999999</v>
      </c>
      <c r="W265" s="8"/>
      <c r="X265" s="7">
        <f>ROUND(SUM(X250:X264),5)</f>
        <v>4156.8999999999996</v>
      </c>
      <c r="Y265" s="8"/>
      <c r="Z265" s="7">
        <f>ROUND(SUM(Z250:Z264),5)</f>
        <v>3722.18</v>
      </c>
      <c r="AA265" s="8"/>
      <c r="AB265" s="7">
        <f>ROUND((X265-Z265),5)</f>
        <v>434.72</v>
      </c>
      <c r="AC265" s="8"/>
      <c r="AD265" s="9">
        <f>ROUND(IF(Z265=0, IF(X265=0, 0, 1), X265/Z265),5)</f>
        <v>1.1167899999999999</v>
      </c>
      <c r="AE265" s="8"/>
      <c r="AF265" s="7">
        <f>ROUND(SUM(AF250:AF264),5)</f>
        <v>5339.31</v>
      </c>
      <c r="AG265" s="8"/>
      <c r="AH265" s="7">
        <f>ROUND(SUM(AH250:AH264),5)</f>
        <v>6578.38</v>
      </c>
      <c r="AI265" s="8"/>
      <c r="AJ265" s="7">
        <f>ROUND((AF265-AH265),5)</f>
        <v>-1239.07</v>
      </c>
      <c r="AK265" s="8"/>
      <c r="AL265" s="9">
        <f>ROUND(IF(AH265=0, IF(AF265=0, 0, 1), AF265/AH265),5)</f>
        <v>0.81164999999999998</v>
      </c>
      <c r="AM265" s="8"/>
      <c r="AN265" s="7">
        <f>ROUND(SUM(AN250:AN264),5)</f>
        <v>5538.21</v>
      </c>
      <c r="AO265" s="8"/>
      <c r="AP265" s="7">
        <f>ROUND(SUM(AP250:AP264),5)</f>
        <v>5002.18</v>
      </c>
      <c r="AQ265" s="8"/>
      <c r="AR265" s="7">
        <f>ROUND((AN265-AP265),5)</f>
        <v>536.03</v>
      </c>
      <c r="AS265" s="8"/>
      <c r="AT265" s="9">
        <f>ROUND(IF(AP265=0, IF(AN265=0, 0, 1), AN265/AP265),5)</f>
        <v>1.1071599999999999</v>
      </c>
      <c r="AU265" s="8"/>
      <c r="AV265" s="7">
        <f>ROUND(SUM(AV250:AV264),5)</f>
        <v>4817.6000000000004</v>
      </c>
      <c r="AW265" s="8"/>
      <c r="AX265" s="7">
        <f>ROUND(SUM(AX250:AX264),5)</f>
        <v>4402.18</v>
      </c>
      <c r="AY265" s="8"/>
      <c r="AZ265" s="7">
        <f>ROUND((AV265-AX265),5)</f>
        <v>415.42</v>
      </c>
      <c r="BA265" s="8"/>
      <c r="BB265" s="9">
        <f>ROUND(IF(AX265=0, IF(AV265=0, 0, 1), AV265/AX265),5)</f>
        <v>1.0943700000000001</v>
      </c>
      <c r="BC265" s="8"/>
      <c r="BD265" s="7">
        <f>ROUND(SUM(BD250:BD264),5)</f>
        <v>6990.22</v>
      </c>
      <c r="BE265" s="8"/>
      <c r="BF265" s="7">
        <f>ROUND(SUM(BF250:BF264),5)</f>
        <v>4502.18</v>
      </c>
      <c r="BG265" s="8"/>
      <c r="BH265" s="7">
        <f>ROUND((BD265-BF265),5)</f>
        <v>2488.04</v>
      </c>
      <c r="BI265" s="8"/>
      <c r="BJ265" s="9">
        <f>ROUND(IF(BF265=0, IF(BD265=0, 0, 1), BD265/BF265),5)</f>
        <v>1.55263</v>
      </c>
      <c r="BK265" s="8"/>
      <c r="BL265" s="7">
        <f>ROUND(SUM(BL250:BL264),5)</f>
        <v>5634.69</v>
      </c>
      <c r="BM265" s="8"/>
      <c r="BN265" s="7">
        <f>ROUND(SUM(BN250:BN264),5)</f>
        <v>4592.18</v>
      </c>
      <c r="BO265" s="8"/>
      <c r="BP265" s="7">
        <f>ROUND((BL265-BN265),5)</f>
        <v>1042.51</v>
      </c>
      <c r="BQ265" s="8"/>
      <c r="BR265" s="9">
        <f>ROUND(IF(BN265=0, IF(BL265=0, 0, 1), BL265/BN265),5)</f>
        <v>1.22702</v>
      </c>
      <c r="BS265" s="8"/>
      <c r="BT265" s="7">
        <f>ROUND(SUM(BT250:BT264),5)</f>
        <v>5536.02</v>
      </c>
      <c r="BU265" s="8"/>
      <c r="BV265" s="7">
        <f>ROUND(SUM(BV250:BV264),5)</f>
        <v>3722.18</v>
      </c>
      <c r="BW265" s="8"/>
      <c r="BX265" s="7">
        <f>ROUND((BT265-BV265),5)</f>
        <v>1813.84</v>
      </c>
      <c r="BY265" s="8"/>
      <c r="BZ265" s="9">
        <f>ROUND(IF(BV265=0, IF(BT265=0, 0, 1), BT265/BV265),5)</f>
        <v>1.4873099999999999</v>
      </c>
      <c r="CA265" s="8"/>
      <c r="CB265" s="7">
        <f>ROUND(SUM(CB250:CB264),5)</f>
        <v>2517.46</v>
      </c>
      <c r="CC265" s="8"/>
      <c r="CD265" s="7">
        <f>ROUND(SUM(CD250:CD264),5)</f>
        <v>1372.49</v>
      </c>
      <c r="CE265" s="8"/>
      <c r="CF265" s="7">
        <f>ROUND((CB265-CD265),5)</f>
        <v>1144.97</v>
      </c>
      <c r="CG265" s="8"/>
      <c r="CH265" s="9">
        <f>ROUND(IF(CD265=0, IF(CB265=0, 0, 1), CB265/CD265),5)</f>
        <v>1.83423</v>
      </c>
      <c r="CI265" s="8"/>
      <c r="CJ265" s="7">
        <f>SUM(CJ251:CJ264)</f>
        <v>50806.700000000004</v>
      </c>
      <c r="CK265" s="8"/>
      <c r="CL265" s="7">
        <f>SUM(CL251:CL264)</f>
        <v>54500</v>
      </c>
      <c r="CM265" s="8"/>
      <c r="CN265" s="7">
        <f>ROUND((CJ265-CL265),5)</f>
        <v>-3693.3</v>
      </c>
      <c r="CO265" s="8"/>
      <c r="CP265" s="9">
        <f>ROUND(IF(CL265=0, IF(CJ265=0, 0, 1), CJ265/CL265),5)</f>
        <v>0.93223</v>
      </c>
      <c r="CQ265" s="92">
        <f>SUM(CQ251:CQ264)</f>
        <v>74700</v>
      </c>
    </row>
    <row r="266" spans="1:98" ht="28.8" customHeight="1" x14ac:dyDescent="0.3">
      <c r="A266" s="2"/>
      <c r="B266" s="2"/>
      <c r="C266" s="2"/>
      <c r="D266" s="2"/>
      <c r="E266" s="2" t="s">
        <v>294</v>
      </c>
      <c r="F266" s="2"/>
      <c r="G266" s="2"/>
      <c r="H266" s="7"/>
      <c r="I266" s="8"/>
      <c r="J266" s="7"/>
      <c r="K266" s="8"/>
      <c r="L266" s="7"/>
      <c r="M266" s="8"/>
      <c r="N266" s="9"/>
      <c r="O266" s="8"/>
      <c r="P266" s="7"/>
      <c r="Q266" s="8"/>
      <c r="R266" s="7"/>
      <c r="S266" s="8"/>
      <c r="T266" s="7"/>
      <c r="U266" s="8"/>
      <c r="V266" s="9"/>
      <c r="W266" s="8"/>
      <c r="X266" s="7"/>
      <c r="Y266" s="8"/>
      <c r="Z266" s="7"/>
      <c r="AA266" s="8"/>
      <c r="AB266" s="7"/>
      <c r="AC266" s="8"/>
      <c r="AD266" s="9"/>
      <c r="AE266" s="8"/>
      <c r="AF266" s="7"/>
      <c r="AG266" s="8"/>
      <c r="AH266" s="7"/>
      <c r="AI266" s="8"/>
      <c r="AJ266" s="7"/>
      <c r="AK266" s="8"/>
      <c r="AL266" s="9"/>
      <c r="AM266" s="8"/>
      <c r="AN266" s="7"/>
      <c r="AO266" s="8"/>
      <c r="AP266" s="7"/>
      <c r="AQ266" s="8"/>
      <c r="AR266" s="7"/>
      <c r="AS266" s="8"/>
      <c r="AT266" s="9"/>
      <c r="AU266" s="8"/>
      <c r="AV266" s="7"/>
      <c r="AW266" s="8"/>
      <c r="AX266" s="7"/>
      <c r="AY266" s="8"/>
      <c r="AZ266" s="7"/>
      <c r="BA266" s="8"/>
      <c r="BB266" s="9"/>
      <c r="BC266" s="8"/>
      <c r="BD266" s="7"/>
      <c r="BE266" s="8"/>
      <c r="BF266" s="7"/>
      <c r="BG266" s="8"/>
      <c r="BH266" s="7"/>
      <c r="BI266" s="8"/>
      <c r="BJ266" s="9"/>
      <c r="BK266" s="8"/>
      <c r="BL266" s="7"/>
      <c r="BM266" s="8"/>
      <c r="BN266" s="7"/>
      <c r="BO266" s="8"/>
      <c r="BP266" s="7"/>
      <c r="BQ266" s="8"/>
      <c r="BR266" s="9"/>
      <c r="BS266" s="8"/>
      <c r="BT266" s="7"/>
      <c r="BU266" s="8"/>
      <c r="BV266" s="7"/>
      <c r="BW266" s="8"/>
      <c r="BX266" s="7"/>
      <c r="BY266" s="8"/>
      <c r="BZ266" s="9"/>
      <c r="CA266" s="8"/>
      <c r="CB266" s="7"/>
      <c r="CC266" s="8"/>
      <c r="CD266" s="7"/>
      <c r="CE266" s="8"/>
      <c r="CF266" s="7"/>
      <c r="CG266" s="8"/>
      <c r="CH266" s="9"/>
      <c r="CI266" s="8"/>
      <c r="CJ266" s="7"/>
      <c r="CK266" s="8"/>
      <c r="CL266" s="7"/>
      <c r="CM266" s="8"/>
      <c r="CN266" s="7"/>
      <c r="CO266" s="8"/>
      <c r="CP266" s="9"/>
      <c r="CQ266" s="76"/>
    </row>
    <row r="267" spans="1:98" x14ac:dyDescent="0.3">
      <c r="A267" s="2"/>
      <c r="B267" s="2"/>
      <c r="C267" s="2"/>
      <c r="D267" s="2"/>
      <c r="E267" s="2" t="s">
        <v>432</v>
      </c>
      <c r="F267" s="2"/>
      <c r="G267" s="2"/>
      <c r="H267" s="7"/>
      <c r="I267" s="8"/>
      <c r="J267" s="7"/>
      <c r="K267" s="8"/>
      <c r="L267" s="7"/>
      <c r="M267" s="8"/>
      <c r="N267" s="9"/>
      <c r="O267" s="8"/>
      <c r="P267" s="7">
        <v>6074.25</v>
      </c>
      <c r="Q267" s="8"/>
      <c r="R267" s="7">
        <v>4250</v>
      </c>
      <c r="S267" s="8"/>
      <c r="T267" s="7">
        <f>ROUND((P267-R267),5)</f>
        <v>1824.25</v>
      </c>
      <c r="U267" s="8"/>
      <c r="V267" s="9">
        <f>ROUND(IF(R267=0, IF(P267=0, 0, 1), P267/R267),5)</f>
        <v>1.4292400000000001</v>
      </c>
      <c r="W267" s="8"/>
      <c r="X267" s="7"/>
      <c r="Y267" s="8"/>
      <c r="Z267" s="7"/>
      <c r="AA267" s="8"/>
      <c r="AB267" s="7"/>
      <c r="AC267" s="8"/>
      <c r="AD267" s="9"/>
      <c r="AE267" s="8"/>
      <c r="AF267" s="7"/>
      <c r="AG267" s="8"/>
      <c r="AH267" s="7"/>
      <c r="AI267" s="8"/>
      <c r="AJ267" s="7"/>
      <c r="AK267" s="8"/>
      <c r="AL267" s="9"/>
      <c r="AM267" s="8"/>
      <c r="AN267" s="7"/>
      <c r="AO267" s="8"/>
      <c r="AP267" s="7"/>
      <c r="AQ267" s="8"/>
      <c r="AR267" s="7"/>
      <c r="AS267" s="8"/>
      <c r="AT267" s="9"/>
      <c r="AU267" s="8"/>
      <c r="AV267" s="7"/>
      <c r="AW267" s="8"/>
      <c r="AX267" s="7"/>
      <c r="AY267" s="8"/>
      <c r="AZ267" s="7"/>
      <c r="BA267" s="8"/>
      <c r="BB267" s="9"/>
      <c r="BC267" s="8"/>
      <c r="BD267" s="7"/>
      <c r="BE267" s="8"/>
      <c r="BF267" s="7"/>
      <c r="BG267" s="8"/>
      <c r="BH267" s="7"/>
      <c r="BI267" s="8"/>
      <c r="BJ267" s="9"/>
      <c r="BK267" s="8"/>
      <c r="BL267" s="7"/>
      <c r="BM267" s="8"/>
      <c r="BN267" s="7"/>
      <c r="BO267" s="8"/>
      <c r="BP267" s="7"/>
      <c r="BQ267" s="8"/>
      <c r="BR267" s="9"/>
      <c r="BS267" s="8"/>
      <c r="BT267" s="7"/>
      <c r="BU267" s="8"/>
      <c r="BV267" s="7"/>
      <c r="BW267" s="8"/>
      <c r="BX267" s="7"/>
      <c r="BY267" s="8"/>
      <c r="BZ267" s="9"/>
      <c r="CA267" s="8"/>
      <c r="CB267" s="7"/>
      <c r="CC267" s="8"/>
      <c r="CD267" s="7"/>
      <c r="CE267" s="8"/>
      <c r="CF267" s="7"/>
      <c r="CG267" s="8"/>
      <c r="CH267" s="9"/>
      <c r="CI267" s="8"/>
      <c r="CJ267" s="7">
        <f>ROUND(H267+P267+X267+AF267+AN267+AV267+BD267+BL267+BT267+CB267,5)</f>
        <v>6074.25</v>
      </c>
      <c r="CK267" s="8"/>
      <c r="CL267" s="7">
        <v>6800</v>
      </c>
      <c r="CM267" s="8"/>
      <c r="CN267" s="7">
        <f>ROUND((CJ267-CL267),5)</f>
        <v>-725.75</v>
      </c>
      <c r="CO267" s="8"/>
      <c r="CP267" s="9">
        <f>ROUND(IF(CL267=0, IF(CJ267=0, 0, 1), CJ267/CL267),5)</f>
        <v>0.89327000000000001</v>
      </c>
      <c r="CQ267" s="104">
        <v>7000</v>
      </c>
    </row>
    <row r="268" spans="1:98" hidden="1" x14ac:dyDescent="0.3">
      <c r="A268" s="2"/>
      <c r="B268" s="2"/>
      <c r="C268" s="2"/>
      <c r="D268" s="2"/>
      <c r="E268" s="2" t="s">
        <v>296</v>
      </c>
      <c r="F268" s="2"/>
      <c r="G268" s="2"/>
      <c r="H268" s="7"/>
      <c r="I268" s="8"/>
      <c r="J268" s="7"/>
      <c r="K268" s="8"/>
      <c r="L268" s="7"/>
      <c r="M268" s="8"/>
      <c r="N268" s="9"/>
      <c r="O268" s="8"/>
      <c r="P268" s="7"/>
      <c r="Q268" s="8"/>
      <c r="R268" s="7"/>
      <c r="S268" s="8"/>
      <c r="T268" s="7"/>
      <c r="U268" s="8"/>
      <c r="V268" s="9"/>
      <c r="W268" s="8"/>
      <c r="X268" s="7"/>
      <c r="Y268" s="8"/>
      <c r="Z268" s="7"/>
      <c r="AA268" s="8"/>
      <c r="AB268" s="7"/>
      <c r="AC268" s="8"/>
      <c r="AD268" s="9"/>
      <c r="AE268" s="8"/>
      <c r="AF268" s="7"/>
      <c r="AG268" s="8"/>
      <c r="AH268" s="7"/>
      <c r="AI268" s="8"/>
      <c r="AJ268" s="7"/>
      <c r="AK268" s="8"/>
      <c r="AL268" s="9"/>
      <c r="AM268" s="8"/>
      <c r="AN268" s="7"/>
      <c r="AO268" s="8"/>
      <c r="AP268" s="7"/>
      <c r="AQ268" s="8"/>
      <c r="AR268" s="7"/>
      <c r="AS268" s="8"/>
      <c r="AT268" s="9"/>
      <c r="AU268" s="8"/>
      <c r="AV268" s="7"/>
      <c r="AW268" s="8"/>
      <c r="AX268" s="7"/>
      <c r="AY268" s="8"/>
      <c r="AZ268" s="7"/>
      <c r="BA268" s="8"/>
      <c r="BB268" s="9"/>
      <c r="BC268" s="8"/>
      <c r="BD268" s="7"/>
      <c r="BE268" s="8"/>
      <c r="BF268" s="7"/>
      <c r="BG268" s="8"/>
      <c r="BH268" s="7"/>
      <c r="BI268" s="8"/>
      <c r="BJ268" s="9"/>
      <c r="BK268" s="8"/>
      <c r="BL268" s="7"/>
      <c r="BM268" s="8"/>
      <c r="BN268" s="7"/>
      <c r="BO268" s="8"/>
      <c r="BP268" s="7"/>
      <c r="BQ268" s="8"/>
      <c r="BR268" s="9"/>
      <c r="BS268" s="8"/>
      <c r="BT268" s="7"/>
      <c r="BU268" s="8"/>
      <c r="BV268" s="7"/>
      <c r="BW268" s="8"/>
      <c r="BX268" s="7"/>
      <c r="BY268" s="8"/>
      <c r="BZ268" s="9"/>
      <c r="CA268" s="8"/>
      <c r="CB268" s="7"/>
      <c r="CC268" s="8"/>
      <c r="CD268" s="7"/>
      <c r="CE268" s="8"/>
      <c r="CF268" s="7"/>
      <c r="CG268" s="8"/>
      <c r="CH268" s="9"/>
      <c r="CI268" s="8"/>
      <c r="CJ268" s="7"/>
      <c r="CK268" s="8"/>
      <c r="CL268" s="7"/>
      <c r="CM268" s="8"/>
      <c r="CN268" s="7"/>
      <c r="CO268" s="8"/>
      <c r="CP268" s="9"/>
      <c r="CQ268" s="104"/>
    </row>
    <row r="269" spans="1:98" x14ac:dyDescent="0.3">
      <c r="A269" s="2"/>
      <c r="B269" s="2"/>
      <c r="C269" s="2"/>
      <c r="D269" s="2"/>
      <c r="E269" s="2" t="s">
        <v>297</v>
      </c>
      <c r="F269" s="2"/>
      <c r="G269" s="2"/>
      <c r="H269" s="7">
        <v>30.59</v>
      </c>
      <c r="I269" s="8"/>
      <c r="J269" s="7">
        <v>33.33</v>
      </c>
      <c r="K269" s="8"/>
      <c r="L269" s="7">
        <f>ROUND((H269-J269),5)</f>
        <v>-2.74</v>
      </c>
      <c r="M269" s="8"/>
      <c r="N269" s="9">
        <f>ROUND(IF(J269=0, IF(H269=0, 0, 1), H269/J269),5)</f>
        <v>0.91778999999999999</v>
      </c>
      <c r="O269" s="8"/>
      <c r="P269" s="7">
        <v>33.729999999999997</v>
      </c>
      <c r="Q269" s="8"/>
      <c r="R269" s="7">
        <v>33.33</v>
      </c>
      <c r="S269" s="8"/>
      <c r="T269" s="7">
        <f>ROUND((P269-R269),5)</f>
        <v>0.4</v>
      </c>
      <c r="U269" s="8"/>
      <c r="V269" s="9">
        <f>ROUND(IF(R269=0, IF(P269=0, 0, 1), P269/R269),5)</f>
        <v>1.012</v>
      </c>
      <c r="W269" s="8"/>
      <c r="X269" s="7">
        <v>30.39</v>
      </c>
      <c r="Y269" s="8"/>
      <c r="Z269" s="7">
        <v>33.340000000000003</v>
      </c>
      <c r="AA269" s="8"/>
      <c r="AB269" s="7">
        <f>ROUND((X269-Z269),5)</f>
        <v>-2.95</v>
      </c>
      <c r="AC269" s="8"/>
      <c r="AD269" s="9">
        <f>ROUND(IF(Z269=0, IF(X269=0, 0, 1), X269/Z269),5)</f>
        <v>0.91152</v>
      </c>
      <c r="AE269" s="8"/>
      <c r="AF269" s="7">
        <v>33.4</v>
      </c>
      <c r="AG269" s="8"/>
      <c r="AH269" s="7">
        <v>33.33</v>
      </c>
      <c r="AI269" s="8"/>
      <c r="AJ269" s="7">
        <f>ROUND((AF269-AH269),5)</f>
        <v>7.0000000000000007E-2</v>
      </c>
      <c r="AK269" s="8"/>
      <c r="AL269" s="9">
        <f>ROUND(IF(AH269=0, IF(AF269=0, 0, 1), AF269/AH269),5)</f>
        <v>1.0021</v>
      </c>
      <c r="AM269" s="8"/>
      <c r="AN269" s="7">
        <v>225.93</v>
      </c>
      <c r="AO269" s="8"/>
      <c r="AP269" s="7">
        <v>33.33</v>
      </c>
      <c r="AQ269" s="8"/>
      <c r="AR269" s="7">
        <f>ROUND((AN269-AP269),5)</f>
        <v>192.6</v>
      </c>
      <c r="AS269" s="8"/>
      <c r="AT269" s="9">
        <f>ROUND(IF(AP269=0, IF(AN269=0, 0, 1), AN269/AP269),5)</f>
        <v>6.7785799999999998</v>
      </c>
      <c r="AU269" s="8"/>
      <c r="AV269" s="7">
        <v>32.200000000000003</v>
      </c>
      <c r="AW269" s="8"/>
      <c r="AX269" s="7">
        <v>33.340000000000003</v>
      </c>
      <c r="AY269" s="8"/>
      <c r="AZ269" s="7">
        <f>ROUND((AV269-AX269),5)</f>
        <v>-1.1399999999999999</v>
      </c>
      <c r="BA269" s="8"/>
      <c r="BB269" s="9">
        <f>ROUND(IF(AX269=0, IF(AV269=0, 0, 1), AV269/AX269),5)</f>
        <v>0.96580999999999995</v>
      </c>
      <c r="BC269" s="8"/>
      <c r="BD269" s="7">
        <v>1108.0899999999999</v>
      </c>
      <c r="BE269" s="8"/>
      <c r="BF269" s="7">
        <v>33.33</v>
      </c>
      <c r="BG269" s="8"/>
      <c r="BH269" s="7">
        <f>ROUND((BD269-BF269),5)</f>
        <v>1074.76</v>
      </c>
      <c r="BI269" s="8"/>
      <c r="BJ269" s="9">
        <f>ROUND(IF(BF269=0, IF(BD269=0, 0, 1), BD269/BF269),5)</f>
        <v>33.246020000000001</v>
      </c>
      <c r="BK269" s="8"/>
      <c r="BL269" s="7">
        <v>36.53</v>
      </c>
      <c r="BM269" s="8"/>
      <c r="BN269" s="7">
        <v>33.33</v>
      </c>
      <c r="BO269" s="8"/>
      <c r="BP269" s="7">
        <f>ROUND((BL269-BN269),5)</f>
        <v>3.2</v>
      </c>
      <c r="BQ269" s="8"/>
      <c r="BR269" s="9">
        <f>ROUND(IF(BN269=0, IF(BL269=0, 0, 1), BL269/BN269),5)</f>
        <v>1.0960099999999999</v>
      </c>
      <c r="BS269" s="8"/>
      <c r="BT269" s="7">
        <v>70.239999999999995</v>
      </c>
      <c r="BU269" s="8"/>
      <c r="BV269" s="7">
        <v>33.340000000000003</v>
      </c>
      <c r="BW269" s="8"/>
      <c r="BX269" s="7">
        <f>ROUND((BT269-BV269),5)</f>
        <v>36.9</v>
      </c>
      <c r="BY269" s="8"/>
      <c r="BZ269" s="9">
        <f>ROUND(IF(BV269=0, IF(BT269=0, 0, 1), BT269/BV269),5)</f>
        <v>2.1067800000000001</v>
      </c>
      <c r="CA269" s="8"/>
      <c r="CB269" s="7"/>
      <c r="CC269" s="8"/>
      <c r="CD269" s="7">
        <v>8.6</v>
      </c>
      <c r="CE269" s="8"/>
      <c r="CF269" s="7">
        <f>ROUND((CB269-CD269),5)</f>
        <v>-8.6</v>
      </c>
      <c r="CG269" s="8"/>
      <c r="CH269" s="9"/>
      <c r="CI269" s="8"/>
      <c r="CJ269" s="7">
        <f>ROUND(H269+P269+X269+AF269+AN269+AV269+BD269+BL269+BT269+CB269,5)</f>
        <v>1601.1</v>
      </c>
      <c r="CK269" s="8"/>
      <c r="CL269" s="7">
        <v>400</v>
      </c>
      <c r="CM269" s="8"/>
      <c r="CN269" s="7">
        <f t="shared" ref="CN269:CN275" si="31">ROUND((CJ269-CL269),5)</f>
        <v>1201.0999999999999</v>
      </c>
      <c r="CO269" s="8"/>
      <c r="CP269" s="9">
        <f>ROUND(IF(CL269=0, IF(CJ269=0, 0, 1), CJ269/CL269),5)</f>
        <v>4.0027499999999998</v>
      </c>
      <c r="CQ269" s="104">
        <v>2000</v>
      </c>
      <c r="CT269" s="99"/>
    </row>
    <row r="270" spans="1:98" x14ac:dyDescent="0.3">
      <c r="A270" s="2"/>
      <c r="B270" s="2"/>
      <c r="C270" s="2"/>
      <c r="D270" s="2"/>
      <c r="E270" s="2" t="s">
        <v>298</v>
      </c>
      <c r="F270" s="2"/>
      <c r="G270" s="2"/>
      <c r="H270" s="7"/>
      <c r="I270" s="8"/>
      <c r="J270" s="7"/>
      <c r="K270" s="8"/>
      <c r="L270" s="7"/>
      <c r="M270" s="8"/>
      <c r="N270" s="9"/>
      <c r="O270" s="8"/>
      <c r="P270" s="7"/>
      <c r="Q270" s="8"/>
      <c r="R270" s="7"/>
      <c r="S270" s="8"/>
      <c r="T270" s="7"/>
      <c r="U270" s="8"/>
      <c r="V270" s="9"/>
      <c r="W270" s="8"/>
      <c r="X270" s="7"/>
      <c r="Y270" s="8"/>
      <c r="Z270" s="7"/>
      <c r="AA270" s="8"/>
      <c r="AB270" s="7"/>
      <c r="AC270" s="8"/>
      <c r="AD270" s="9"/>
      <c r="AE270" s="8"/>
      <c r="AF270" s="7"/>
      <c r="AG270" s="8"/>
      <c r="AH270" s="7"/>
      <c r="AI270" s="8"/>
      <c r="AJ270" s="7"/>
      <c r="AK270" s="8"/>
      <c r="AL270" s="9"/>
      <c r="AM270" s="8"/>
      <c r="AN270" s="7">
        <v>189.21</v>
      </c>
      <c r="AO270" s="8"/>
      <c r="AP270" s="7"/>
      <c r="AQ270" s="8"/>
      <c r="AR270" s="7">
        <f>ROUND((AN270-AP270),5)</f>
        <v>189.21</v>
      </c>
      <c r="AS270" s="8"/>
      <c r="AT270" s="9">
        <f>ROUND(IF(AP270=0, IF(AN270=0, 0, 1), AN270/AP270),5)</f>
        <v>1</v>
      </c>
      <c r="AU270" s="8"/>
      <c r="AV270" s="7">
        <v>64.540000000000006</v>
      </c>
      <c r="AW270" s="8"/>
      <c r="AX270" s="7">
        <v>100</v>
      </c>
      <c r="AY270" s="8"/>
      <c r="AZ270" s="7">
        <f>ROUND((AV270-AX270),5)</f>
        <v>-35.46</v>
      </c>
      <c r="BA270" s="8"/>
      <c r="BB270" s="9">
        <f>ROUND(IF(AX270=0, IF(AV270=0, 0, 1), AV270/AX270),5)</f>
        <v>0.64539999999999997</v>
      </c>
      <c r="BC270" s="8"/>
      <c r="BD270" s="7"/>
      <c r="BE270" s="8"/>
      <c r="BF270" s="7">
        <v>125</v>
      </c>
      <c r="BG270" s="8"/>
      <c r="BH270" s="7">
        <f>ROUND((BD270-BF270),5)</f>
        <v>-125</v>
      </c>
      <c r="BI270" s="8"/>
      <c r="BJ270" s="9"/>
      <c r="BK270" s="8"/>
      <c r="BL270" s="7"/>
      <c r="BM270" s="8"/>
      <c r="BN270" s="7"/>
      <c r="BO270" s="8"/>
      <c r="BP270" s="7"/>
      <c r="BQ270" s="8"/>
      <c r="BR270" s="9"/>
      <c r="BS270" s="8"/>
      <c r="BT270" s="7">
        <v>108.75</v>
      </c>
      <c r="BU270" s="8"/>
      <c r="BV270" s="7">
        <v>100</v>
      </c>
      <c r="BW270" s="8"/>
      <c r="BX270" s="7">
        <f>ROUND((BT270-BV270),5)</f>
        <v>8.75</v>
      </c>
      <c r="BY270" s="8"/>
      <c r="BZ270" s="9">
        <f>ROUND(IF(BV270=0, IF(BT270=0, 0, 1), BT270/BV270),5)</f>
        <v>1.0874999999999999</v>
      </c>
      <c r="CA270" s="8"/>
      <c r="CB270" s="7"/>
      <c r="CC270" s="8"/>
      <c r="CD270" s="7"/>
      <c r="CE270" s="8"/>
      <c r="CF270" s="7"/>
      <c r="CG270" s="8"/>
      <c r="CH270" s="9"/>
      <c r="CI270" s="8"/>
      <c r="CJ270" s="7">
        <f>ROUND(H270+P270+X270+AF270+AN270+AV270+BD270+BL270+BT270+CB270,5)</f>
        <v>362.5</v>
      </c>
      <c r="CK270" s="8"/>
      <c r="CL270" s="7">
        <f>ROUND(J270+R270+Z270+AH270+AP270+AX270+BF270+BN270+BV270+CD270,5)</f>
        <v>325</v>
      </c>
      <c r="CM270" s="8"/>
      <c r="CN270" s="7">
        <f t="shared" si="31"/>
        <v>37.5</v>
      </c>
      <c r="CO270" s="8"/>
      <c r="CP270" s="9">
        <f>ROUND(IF(CL270=0, IF(CJ270=0, 0, 1), CJ270/CL270),5)</f>
        <v>1.11538</v>
      </c>
      <c r="CQ270" s="104">
        <v>1000</v>
      </c>
    </row>
    <row r="271" spans="1:98" x14ac:dyDescent="0.3">
      <c r="A271" s="2"/>
      <c r="B271" s="2"/>
      <c r="C271" s="2"/>
      <c r="D271" s="2"/>
      <c r="E271" s="2" t="s">
        <v>299</v>
      </c>
      <c r="F271" s="2"/>
      <c r="G271" s="2"/>
      <c r="H271" s="7">
        <v>1680.47</v>
      </c>
      <c r="I271" s="8"/>
      <c r="J271" s="7">
        <v>1666.66</v>
      </c>
      <c r="K271" s="8"/>
      <c r="L271" s="7">
        <f>ROUND((H271-J271),5)</f>
        <v>13.81</v>
      </c>
      <c r="M271" s="8"/>
      <c r="N271" s="9">
        <f>ROUND(IF(J271=0, IF(H271=0, 0, 1), H271/J271),5)</f>
        <v>1.0082899999999999</v>
      </c>
      <c r="O271" s="8"/>
      <c r="P271" s="7">
        <v>1697.63</v>
      </c>
      <c r="Q271" s="8"/>
      <c r="R271" s="7">
        <v>1666.67</v>
      </c>
      <c r="S271" s="8"/>
      <c r="T271" s="7">
        <f>ROUND((P271-R271),5)</f>
        <v>30.96</v>
      </c>
      <c r="U271" s="8"/>
      <c r="V271" s="9">
        <f>ROUND(IF(R271=0, IF(P271=0, 0, 1), P271/R271),5)</f>
        <v>1.01858</v>
      </c>
      <c r="W271" s="8"/>
      <c r="X271" s="7">
        <v>1697.63</v>
      </c>
      <c r="Y271" s="8"/>
      <c r="Z271" s="7">
        <v>1666.67</v>
      </c>
      <c r="AA271" s="8"/>
      <c r="AB271" s="7">
        <f>ROUND((X271-Z271),5)</f>
        <v>30.96</v>
      </c>
      <c r="AC271" s="8"/>
      <c r="AD271" s="9">
        <f>ROUND(IF(Z271=0, IF(X271=0, 0, 1), X271/Z271),5)</f>
        <v>1.01858</v>
      </c>
      <c r="AE271" s="8"/>
      <c r="AF271" s="7">
        <v>1697.63</v>
      </c>
      <c r="AG271" s="8"/>
      <c r="AH271" s="7">
        <v>1666.67</v>
      </c>
      <c r="AI271" s="8"/>
      <c r="AJ271" s="7">
        <f>ROUND((AF271-AH271),5)</f>
        <v>30.96</v>
      </c>
      <c r="AK271" s="8"/>
      <c r="AL271" s="9">
        <f>ROUND(IF(AH271=0, IF(AF271=0, 0, 1), AF271/AH271),5)</f>
        <v>1.01858</v>
      </c>
      <c r="AM271" s="8"/>
      <c r="AN271" s="7">
        <v>1701.51</v>
      </c>
      <c r="AO271" s="8"/>
      <c r="AP271" s="7">
        <v>1666.67</v>
      </c>
      <c r="AQ271" s="8"/>
      <c r="AR271" s="7">
        <f>ROUND((AN271-AP271),5)</f>
        <v>34.840000000000003</v>
      </c>
      <c r="AS271" s="8"/>
      <c r="AT271" s="9">
        <f>ROUND(IF(AP271=0, IF(AN271=0, 0, 1), AN271/AP271),5)</f>
        <v>1.0208999999999999</v>
      </c>
      <c r="AU271" s="8"/>
      <c r="AV271" s="7">
        <v>1701.51</v>
      </c>
      <c r="AW271" s="8"/>
      <c r="AX271" s="7">
        <v>1666.67</v>
      </c>
      <c r="AY271" s="8"/>
      <c r="AZ271" s="7">
        <f>ROUND((AV271-AX271),5)</f>
        <v>34.840000000000003</v>
      </c>
      <c r="BA271" s="8"/>
      <c r="BB271" s="9">
        <f>ROUND(IF(AX271=0, IF(AV271=0, 0, 1), AV271/AX271),5)</f>
        <v>1.0208999999999999</v>
      </c>
      <c r="BC271" s="8"/>
      <c r="BD271" s="7">
        <v>1743.2</v>
      </c>
      <c r="BE271" s="8"/>
      <c r="BF271" s="7">
        <v>1666.67</v>
      </c>
      <c r="BG271" s="8"/>
      <c r="BH271" s="7">
        <f>ROUND((BD271-BF271),5)</f>
        <v>76.53</v>
      </c>
      <c r="BI271" s="8"/>
      <c r="BJ271" s="9">
        <f>ROUND(IF(BF271=0, IF(BD271=0, 0, 1), BD271/BF271),5)</f>
        <v>1.04592</v>
      </c>
      <c r="BK271" s="8"/>
      <c r="BL271" s="7">
        <v>1746.72</v>
      </c>
      <c r="BM271" s="8"/>
      <c r="BN271" s="7">
        <v>1666.66</v>
      </c>
      <c r="BO271" s="8"/>
      <c r="BP271" s="7">
        <f>ROUND((BL271-BN271),5)</f>
        <v>80.06</v>
      </c>
      <c r="BQ271" s="8"/>
      <c r="BR271" s="9">
        <f>ROUND(IF(BN271=0, IF(BL271=0, 0, 1), BL271/BN271),5)</f>
        <v>1.0480400000000001</v>
      </c>
      <c r="BS271" s="8"/>
      <c r="BT271" s="7">
        <v>1746.72</v>
      </c>
      <c r="BU271" s="8"/>
      <c r="BV271" s="7">
        <v>1666.67</v>
      </c>
      <c r="BW271" s="8"/>
      <c r="BX271" s="7">
        <f>ROUND((BT271-BV271),5)</f>
        <v>80.05</v>
      </c>
      <c r="BY271" s="8"/>
      <c r="BZ271" s="9">
        <f>ROUND(IF(BV271=0, IF(BT271=0, 0, 1), BT271/BV271),5)</f>
        <v>1.04803</v>
      </c>
      <c r="CA271" s="8"/>
      <c r="CB271" s="7"/>
      <c r="CC271" s="8"/>
      <c r="CD271" s="7">
        <v>430.11</v>
      </c>
      <c r="CE271" s="8"/>
      <c r="CF271" s="7">
        <f>ROUND((CB271-CD271),5)</f>
        <v>-430.11</v>
      </c>
      <c r="CG271" s="8"/>
      <c r="CH271" s="9"/>
      <c r="CI271" s="8"/>
      <c r="CJ271" s="7">
        <f>ROUND(H271+P271+X271+AF271+AN271+AV271+BD271+BL271+BT271+CB271,5)</f>
        <v>15413.02</v>
      </c>
      <c r="CK271" s="8"/>
      <c r="CL271" s="7">
        <v>20000</v>
      </c>
      <c r="CM271" s="8"/>
      <c r="CN271" s="7">
        <f t="shared" si="31"/>
        <v>-4586.9799999999996</v>
      </c>
      <c r="CO271" s="8"/>
      <c r="CP271" s="9">
        <f>ROUND(IF(CL271=0, IF(CJ271=0, 0, 1), CJ271/CL271),5)</f>
        <v>0.77064999999999995</v>
      </c>
      <c r="CQ271" s="104">
        <v>16000</v>
      </c>
    </row>
    <row r="272" spans="1:98" x14ac:dyDescent="0.3">
      <c r="A272" s="2"/>
      <c r="B272" s="2"/>
      <c r="C272" s="2"/>
      <c r="D272" s="2"/>
      <c r="E272" s="2" t="s">
        <v>300</v>
      </c>
      <c r="F272" s="2"/>
      <c r="G272" s="2"/>
      <c r="H272" s="7"/>
      <c r="I272" s="8"/>
      <c r="J272" s="7"/>
      <c r="K272" s="8"/>
      <c r="L272" s="7"/>
      <c r="M272" s="8"/>
      <c r="N272" s="9"/>
      <c r="O272" s="8"/>
      <c r="P272" s="7"/>
      <c r="Q272" s="8"/>
      <c r="R272" s="7"/>
      <c r="S272" s="8"/>
      <c r="T272" s="7"/>
      <c r="U272" s="8"/>
      <c r="V272" s="9"/>
      <c r="W272" s="8"/>
      <c r="X272" s="7"/>
      <c r="Y272" s="8"/>
      <c r="Z272" s="7"/>
      <c r="AA272" s="8"/>
      <c r="AB272" s="7"/>
      <c r="AC272" s="8"/>
      <c r="AD272" s="9"/>
      <c r="AE272" s="8"/>
      <c r="AF272" s="7"/>
      <c r="AG272" s="8"/>
      <c r="AH272" s="7"/>
      <c r="AI272" s="8"/>
      <c r="AJ272" s="7"/>
      <c r="AK272" s="8"/>
      <c r="AL272" s="9"/>
      <c r="AM272" s="8"/>
      <c r="AN272" s="7"/>
      <c r="AO272" s="8"/>
      <c r="AP272" s="7"/>
      <c r="AQ272" s="8"/>
      <c r="AR272" s="7"/>
      <c r="AS272" s="8"/>
      <c r="AT272" s="9"/>
      <c r="AU272" s="8"/>
      <c r="AV272" s="7">
        <v>121.45</v>
      </c>
      <c r="AW272" s="8"/>
      <c r="AX272" s="7"/>
      <c r="AY272" s="8"/>
      <c r="AZ272" s="7"/>
      <c r="BA272" s="8"/>
      <c r="BB272" s="9"/>
      <c r="BC272" s="8"/>
      <c r="BD272" s="7">
        <v>121.45</v>
      </c>
      <c r="BE272" s="8"/>
      <c r="BF272" s="7"/>
      <c r="BG272" s="8"/>
      <c r="BH272" s="7"/>
      <c r="BI272" s="8"/>
      <c r="BJ272" s="9"/>
      <c r="BK272" s="8"/>
      <c r="BL272" s="7"/>
      <c r="BM272" s="8"/>
      <c r="BN272" s="7"/>
      <c r="BO272" s="8"/>
      <c r="BP272" s="7"/>
      <c r="BQ272" s="8"/>
      <c r="BR272" s="9"/>
      <c r="BS272" s="8"/>
      <c r="BT272" s="7">
        <v>121.45</v>
      </c>
      <c r="BU272" s="8"/>
      <c r="BV272" s="7"/>
      <c r="BW272" s="8"/>
      <c r="BX272" s="7"/>
      <c r="BY272" s="8"/>
      <c r="BZ272" s="9"/>
      <c r="CA272" s="8"/>
      <c r="CB272" s="7"/>
      <c r="CC272" s="8"/>
      <c r="CD272" s="7"/>
      <c r="CE272" s="8"/>
      <c r="CF272" s="7"/>
      <c r="CG272" s="8"/>
      <c r="CH272" s="9"/>
      <c r="CI272" s="8"/>
      <c r="CJ272" s="7">
        <f>ROUND(H272+P272+X272+AF272+AN272+AV272+BD272+BL272+BT272+CB272,5)</f>
        <v>364.35</v>
      </c>
      <c r="CK272" s="8"/>
      <c r="CL272" s="7">
        <v>0</v>
      </c>
      <c r="CM272" s="8"/>
      <c r="CN272" s="7">
        <f t="shared" si="31"/>
        <v>364.35</v>
      </c>
      <c r="CO272" s="8"/>
      <c r="CP272" s="9">
        <f>ROUND(IF(CL272=0, IF(CJ272=0, 0, 1), CJ272/CL272),5)</f>
        <v>1</v>
      </c>
      <c r="CQ272" s="104">
        <v>1000</v>
      </c>
    </row>
    <row r="273" spans="1:98" x14ac:dyDescent="0.3">
      <c r="A273" s="2"/>
      <c r="B273" s="2"/>
      <c r="C273" s="2"/>
      <c r="D273" s="2"/>
      <c r="E273" s="2" t="s">
        <v>301</v>
      </c>
      <c r="F273" s="2"/>
      <c r="G273" s="2"/>
      <c r="H273" s="7"/>
      <c r="I273" s="8"/>
      <c r="J273" s="7"/>
      <c r="K273" s="8"/>
      <c r="L273" s="7"/>
      <c r="M273" s="8"/>
      <c r="N273" s="9"/>
      <c r="O273" s="8"/>
      <c r="P273" s="7"/>
      <c r="Q273" s="8"/>
      <c r="R273" s="7"/>
      <c r="S273" s="8"/>
      <c r="T273" s="7"/>
      <c r="U273" s="8"/>
      <c r="V273" s="9"/>
      <c r="W273" s="8"/>
      <c r="X273" s="7"/>
      <c r="Y273" s="8"/>
      <c r="Z273" s="7"/>
      <c r="AA273" s="8"/>
      <c r="AB273" s="7"/>
      <c r="AC273" s="8"/>
      <c r="AD273" s="9"/>
      <c r="AE273" s="8"/>
      <c r="AF273" s="7"/>
      <c r="AG273" s="8"/>
      <c r="AH273" s="7"/>
      <c r="AI273" s="8"/>
      <c r="AJ273" s="7"/>
      <c r="AK273" s="8"/>
      <c r="AL273" s="9"/>
      <c r="AM273" s="8"/>
      <c r="AN273" s="7"/>
      <c r="AO273" s="8"/>
      <c r="AP273" s="7">
        <v>150</v>
      </c>
      <c r="AQ273" s="8"/>
      <c r="AR273" s="7">
        <f>ROUND((AN273-AP273),5)</f>
        <v>-150</v>
      </c>
      <c r="AS273" s="8"/>
      <c r="AT273" s="9"/>
      <c r="AU273" s="8"/>
      <c r="AV273" s="7"/>
      <c r="AW273" s="8"/>
      <c r="AX273" s="7"/>
      <c r="AY273" s="8"/>
      <c r="AZ273" s="7"/>
      <c r="BA273" s="8"/>
      <c r="BB273" s="9"/>
      <c r="BC273" s="8"/>
      <c r="BD273" s="7"/>
      <c r="BE273" s="8"/>
      <c r="BF273" s="7"/>
      <c r="BG273" s="8"/>
      <c r="BH273" s="7"/>
      <c r="BI273" s="8"/>
      <c r="BJ273" s="9"/>
      <c r="BK273" s="8"/>
      <c r="BL273" s="7"/>
      <c r="BM273" s="8"/>
      <c r="BN273" s="7">
        <v>150</v>
      </c>
      <c r="BO273" s="8"/>
      <c r="BP273" s="7">
        <f>ROUND((BL273-BN273),5)</f>
        <v>-150</v>
      </c>
      <c r="BQ273" s="8"/>
      <c r="BR273" s="9"/>
      <c r="BS273" s="8"/>
      <c r="BT273" s="7"/>
      <c r="BU273" s="8"/>
      <c r="BV273" s="7"/>
      <c r="BW273" s="8"/>
      <c r="BX273" s="7"/>
      <c r="BY273" s="8"/>
      <c r="BZ273" s="9"/>
      <c r="CA273" s="8"/>
      <c r="CB273" s="7"/>
      <c r="CC273" s="8"/>
      <c r="CD273" s="7"/>
      <c r="CE273" s="8"/>
      <c r="CF273" s="7"/>
      <c r="CG273" s="8"/>
      <c r="CH273" s="9"/>
      <c r="CI273" s="8"/>
      <c r="CJ273" s="7"/>
      <c r="CK273" s="8"/>
      <c r="CL273" s="7">
        <f>ROUND(J273+R273+Z273+AH273+AP273+AX273+BF273+BN273+BV273+CD273,5)</f>
        <v>300</v>
      </c>
      <c r="CM273" s="8"/>
      <c r="CN273" s="7">
        <f t="shared" si="31"/>
        <v>-300</v>
      </c>
      <c r="CO273" s="8"/>
      <c r="CP273" s="9"/>
      <c r="CQ273" s="104">
        <v>0</v>
      </c>
    </row>
    <row r="274" spans="1:98" x14ac:dyDescent="0.3">
      <c r="A274" s="2"/>
      <c r="B274" s="2"/>
      <c r="C274" s="2"/>
      <c r="D274" s="2"/>
      <c r="E274" s="2" t="s">
        <v>302</v>
      </c>
      <c r="F274" s="2"/>
      <c r="G274" s="2"/>
      <c r="H274" s="7">
        <v>707.8</v>
      </c>
      <c r="I274" s="8"/>
      <c r="J274" s="7">
        <v>575</v>
      </c>
      <c r="K274" s="8"/>
      <c r="L274" s="7">
        <f>ROUND((H274-J274),5)</f>
        <v>132.80000000000001</v>
      </c>
      <c r="M274" s="8"/>
      <c r="N274" s="9">
        <f>ROUND(IF(J274=0, IF(H274=0, 0, 1), H274/J274),5)</f>
        <v>1.2309600000000001</v>
      </c>
      <c r="O274" s="8"/>
      <c r="P274" s="7">
        <v>234.03</v>
      </c>
      <c r="Q274" s="8"/>
      <c r="R274" s="7">
        <v>225</v>
      </c>
      <c r="S274" s="8"/>
      <c r="T274" s="7">
        <f>ROUND((P274-R274),5)</f>
        <v>9.0299999999999994</v>
      </c>
      <c r="U274" s="8"/>
      <c r="V274" s="9">
        <f>ROUND(IF(R274=0, IF(P274=0, 0, 1), P274/R274),5)</f>
        <v>1.04013</v>
      </c>
      <c r="W274" s="8"/>
      <c r="X274" s="7"/>
      <c r="Y274" s="8"/>
      <c r="Z274" s="7"/>
      <c r="AA274" s="8"/>
      <c r="AB274" s="7"/>
      <c r="AC274" s="8"/>
      <c r="AD274" s="9"/>
      <c r="AE274" s="8"/>
      <c r="AF274" s="7"/>
      <c r="AG274" s="8"/>
      <c r="AH274" s="7"/>
      <c r="AI274" s="8"/>
      <c r="AJ274" s="7"/>
      <c r="AK274" s="8"/>
      <c r="AL274" s="9"/>
      <c r="AM274" s="8"/>
      <c r="AN274" s="7">
        <v>636.97</v>
      </c>
      <c r="AO274" s="8"/>
      <c r="AP274" s="7">
        <v>250</v>
      </c>
      <c r="AQ274" s="8"/>
      <c r="AR274" s="7">
        <f>ROUND((AN274-AP274),5)</f>
        <v>386.97</v>
      </c>
      <c r="AS274" s="8"/>
      <c r="AT274" s="9">
        <f>ROUND(IF(AP274=0, IF(AN274=0, 0, 1), AN274/AP274),5)</f>
        <v>2.5478800000000001</v>
      </c>
      <c r="AU274" s="8"/>
      <c r="AV274" s="7">
        <v>25.65</v>
      </c>
      <c r="AW274" s="8"/>
      <c r="AX274" s="7">
        <v>500</v>
      </c>
      <c r="AY274" s="8"/>
      <c r="AZ274" s="7">
        <f>ROUND((AV274-AX274),5)</f>
        <v>-474.35</v>
      </c>
      <c r="BA274" s="8"/>
      <c r="BB274" s="9">
        <f>ROUND(IF(AX274=0, IF(AV274=0, 0, 1), AV274/AX274),5)</f>
        <v>5.1299999999999998E-2</v>
      </c>
      <c r="BC274" s="8"/>
      <c r="BD274" s="7">
        <v>720</v>
      </c>
      <c r="BE274" s="8"/>
      <c r="BF274" s="7"/>
      <c r="BG274" s="8"/>
      <c r="BH274" s="7">
        <f>ROUND((BD274-BF274),5)</f>
        <v>720</v>
      </c>
      <c r="BI274" s="8"/>
      <c r="BJ274" s="9">
        <f>ROUND(IF(BF274=0, IF(BD274=0, 0, 1), BD274/BF274),5)</f>
        <v>1</v>
      </c>
      <c r="BK274" s="8"/>
      <c r="BL274" s="7"/>
      <c r="BM274" s="8"/>
      <c r="BN274" s="7">
        <v>350</v>
      </c>
      <c r="BO274" s="8"/>
      <c r="BP274" s="7">
        <f>ROUND((BL274-BN274),5)</f>
        <v>-350</v>
      </c>
      <c r="BQ274" s="8"/>
      <c r="BR274" s="9"/>
      <c r="BS274" s="8"/>
      <c r="BT274" s="7"/>
      <c r="BU274" s="8"/>
      <c r="BV274" s="7"/>
      <c r="BW274" s="8"/>
      <c r="BX274" s="7"/>
      <c r="BY274" s="8"/>
      <c r="BZ274" s="9"/>
      <c r="CA274" s="8"/>
      <c r="CB274" s="7"/>
      <c r="CC274" s="8"/>
      <c r="CD274" s="7"/>
      <c r="CE274" s="8"/>
      <c r="CF274" s="7"/>
      <c r="CG274" s="8"/>
      <c r="CH274" s="9"/>
      <c r="CI274" s="8"/>
      <c r="CJ274" s="7">
        <f>ROUND(H274+P274+X274+AF274+AN274+AV274+BD274+BL274+BT274+CB274,5)</f>
        <v>2324.4499999999998</v>
      </c>
      <c r="CK274" s="8"/>
      <c r="CL274" s="7">
        <v>2000</v>
      </c>
      <c r="CM274" s="8"/>
      <c r="CN274" s="7">
        <f t="shared" si="31"/>
        <v>324.45</v>
      </c>
      <c r="CO274" s="8"/>
      <c r="CP274" s="9">
        <f>ROUND(IF(CL274=0, IF(CJ274=0, 0, 1), CJ274/CL274),5)</f>
        <v>1.1622300000000001</v>
      </c>
      <c r="CQ274" s="104">
        <v>2500</v>
      </c>
    </row>
    <row r="275" spans="1:98" x14ac:dyDescent="0.3">
      <c r="A275" s="2"/>
      <c r="B275" s="2"/>
      <c r="C275" s="2"/>
      <c r="D275" s="2"/>
      <c r="E275" s="2" t="s">
        <v>303</v>
      </c>
      <c r="F275" s="2"/>
      <c r="G275" s="2"/>
      <c r="H275" s="7">
        <v>-93.69</v>
      </c>
      <c r="I275" s="8"/>
      <c r="J275" s="7"/>
      <c r="K275" s="8"/>
      <c r="L275" s="7">
        <f>ROUND((H275-J275),5)</f>
        <v>-93.69</v>
      </c>
      <c r="M275" s="8"/>
      <c r="N275" s="9">
        <f>ROUND(IF(J275=0, IF(H275=0, 0, 1), H275/J275),5)</f>
        <v>1</v>
      </c>
      <c r="O275" s="8"/>
      <c r="P275" s="7"/>
      <c r="Q275" s="8"/>
      <c r="R275" s="7"/>
      <c r="S275" s="8"/>
      <c r="T275" s="7"/>
      <c r="U275" s="8"/>
      <c r="V275" s="9"/>
      <c r="W275" s="8"/>
      <c r="X275" s="7"/>
      <c r="Y275" s="8"/>
      <c r="Z275" s="7"/>
      <c r="AA275" s="8"/>
      <c r="AB275" s="7"/>
      <c r="AC275" s="8"/>
      <c r="AD275" s="9"/>
      <c r="AE275" s="8"/>
      <c r="AF275" s="7">
        <v>-38000</v>
      </c>
      <c r="AG275" s="8"/>
      <c r="AH275" s="7"/>
      <c r="AI275" s="8"/>
      <c r="AJ275" s="7">
        <f>ROUND((AF275-AH275),5)</f>
        <v>-38000</v>
      </c>
      <c r="AK275" s="8"/>
      <c r="AL275" s="9">
        <f>ROUND(IF(AH275=0, IF(AF275=0, 0, 1), AF275/AH275),5)</f>
        <v>1</v>
      </c>
      <c r="AM275" s="8"/>
      <c r="AN275" s="7">
        <v>15271.25</v>
      </c>
      <c r="AO275" s="8"/>
      <c r="AP275" s="7"/>
      <c r="AQ275" s="8"/>
      <c r="AR275" s="7">
        <f>ROUND((AN275-AP275),5)</f>
        <v>15271.25</v>
      </c>
      <c r="AS275" s="8"/>
      <c r="AT275" s="9">
        <f>ROUND(IF(AP275=0, IF(AN275=0, 0, 1), AN275/AP275),5)</f>
        <v>1</v>
      </c>
      <c r="AU275" s="8"/>
      <c r="AV275" s="7">
        <v>40914</v>
      </c>
      <c r="AW275" s="8"/>
      <c r="AX275" s="7">
        <v>225</v>
      </c>
      <c r="AY275" s="8"/>
      <c r="AZ275" s="7">
        <f>ROUND((AV275-AX275),5)</f>
        <v>40689</v>
      </c>
      <c r="BA275" s="8"/>
      <c r="BB275" s="9">
        <f>ROUND(IF(AX275=0, IF(AV275=0, 0, 1), AV275/AX275),5)</f>
        <v>181.84</v>
      </c>
      <c r="BC275" s="8"/>
      <c r="BD275" s="7"/>
      <c r="BE275" s="8"/>
      <c r="BF275" s="7"/>
      <c r="BG275" s="8"/>
      <c r="BH275" s="7"/>
      <c r="BI275" s="8"/>
      <c r="BJ275" s="9"/>
      <c r="BK275" s="8"/>
      <c r="BL275" s="7"/>
      <c r="BM275" s="8"/>
      <c r="BN275" s="7">
        <v>250</v>
      </c>
      <c r="BO275" s="8"/>
      <c r="BP275" s="7">
        <f>ROUND((BL275-BN275),5)</f>
        <v>-250</v>
      </c>
      <c r="BQ275" s="8"/>
      <c r="BR275" s="9"/>
      <c r="BS275" s="8"/>
      <c r="BT275" s="7">
        <v>6591.2</v>
      </c>
      <c r="BU275" s="8"/>
      <c r="BV275" s="7">
        <v>250</v>
      </c>
      <c r="BW275" s="8"/>
      <c r="BX275" s="7">
        <f>ROUND((BT275-BV275),5)</f>
        <v>6341.2</v>
      </c>
      <c r="BY275" s="8"/>
      <c r="BZ275" s="9">
        <f>ROUND(IF(BV275=0, IF(BT275=0, 0, 1), BT275/BV275),5)</f>
        <v>26.364799999999999</v>
      </c>
      <c r="CA275" s="8"/>
      <c r="CB275" s="7"/>
      <c r="CC275" s="8"/>
      <c r="CD275" s="7"/>
      <c r="CE275" s="8"/>
      <c r="CF275" s="7"/>
      <c r="CG275" s="8"/>
      <c r="CH275" s="9"/>
      <c r="CI275" s="8"/>
      <c r="CJ275" s="7">
        <f>ROUND(H275+P275+X275+AF275+AN275+AV275+BD275+BL275+BT275+CB275,5)</f>
        <v>24682.76</v>
      </c>
      <c r="CK275" s="8"/>
      <c r="CL275" s="7">
        <f>ROUND(J275+R275+Z275+AH275+AP275+AX275+BF275+BN275+BV275+CD275,5)</f>
        <v>725</v>
      </c>
      <c r="CM275" s="8"/>
      <c r="CN275" s="7">
        <f t="shared" si="31"/>
        <v>23957.759999999998</v>
      </c>
      <c r="CO275" s="8"/>
      <c r="CP275" s="9">
        <f>ROUND(IF(CL275=0, IF(CJ275=0, 0, 1), CJ275/CL275),5)</f>
        <v>34.045189999999998</v>
      </c>
      <c r="CQ275" s="104">
        <v>1000</v>
      </c>
    </row>
    <row r="276" spans="1:98" x14ac:dyDescent="0.3">
      <c r="A276" s="2"/>
      <c r="B276" s="2"/>
      <c r="C276" s="2"/>
      <c r="D276" s="2"/>
      <c r="E276" s="2" t="s">
        <v>304</v>
      </c>
      <c r="F276" s="2"/>
      <c r="G276" s="2"/>
      <c r="H276" s="7"/>
      <c r="I276" s="8"/>
      <c r="J276" s="7"/>
      <c r="K276" s="8"/>
      <c r="L276" s="7"/>
      <c r="M276" s="8"/>
      <c r="N276" s="9"/>
      <c r="O276" s="8"/>
      <c r="P276" s="7"/>
      <c r="Q276" s="8"/>
      <c r="R276" s="7"/>
      <c r="S276" s="8"/>
      <c r="T276" s="7"/>
      <c r="U276" s="8"/>
      <c r="V276" s="9"/>
      <c r="W276" s="8"/>
      <c r="X276" s="7"/>
      <c r="Y276" s="8"/>
      <c r="Z276" s="7"/>
      <c r="AA276" s="8"/>
      <c r="AB276" s="7"/>
      <c r="AC276" s="8"/>
      <c r="AD276" s="9"/>
      <c r="AE276" s="8"/>
      <c r="AF276" s="7"/>
      <c r="AG276" s="8"/>
      <c r="AH276" s="7"/>
      <c r="AI276" s="8"/>
      <c r="AJ276" s="7"/>
      <c r="AK276" s="8"/>
      <c r="AL276" s="9"/>
      <c r="AM276" s="8"/>
      <c r="AN276" s="7"/>
      <c r="AO276" s="8"/>
      <c r="AP276" s="7"/>
      <c r="AQ276" s="8"/>
      <c r="AR276" s="7"/>
      <c r="AS276" s="8"/>
      <c r="AT276" s="9"/>
      <c r="AU276" s="8"/>
      <c r="AV276" s="7"/>
      <c r="AW276" s="8"/>
      <c r="AX276" s="7"/>
      <c r="AY276" s="8"/>
      <c r="AZ276" s="7"/>
      <c r="BA276" s="8"/>
      <c r="BB276" s="9"/>
      <c r="BC276" s="8"/>
      <c r="BD276" s="7"/>
      <c r="BE276" s="8"/>
      <c r="BF276" s="7"/>
      <c r="BG276" s="8"/>
      <c r="BH276" s="7"/>
      <c r="BI276" s="8"/>
      <c r="BJ276" s="9"/>
      <c r="BK276" s="8"/>
      <c r="BL276" s="7"/>
      <c r="BM276" s="8"/>
      <c r="BN276" s="7"/>
      <c r="BO276" s="8"/>
      <c r="BP276" s="7"/>
      <c r="BQ276" s="8"/>
      <c r="BR276" s="9"/>
      <c r="BS276" s="8"/>
      <c r="BT276" s="7"/>
      <c r="BU276" s="8"/>
      <c r="BV276" s="7"/>
      <c r="BW276" s="8"/>
      <c r="BX276" s="7"/>
      <c r="BY276" s="8"/>
      <c r="BZ276" s="9"/>
      <c r="CA276" s="8"/>
      <c r="CB276" s="7"/>
      <c r="CC276" s="8"/>
      <c r="CD276" s="7"/>
      <c r="CE276" s="8"/>
      <c r="CF276" s="7"/>
      <c r="CG276" s="8"/>
      <c r="CH276" s="9"/>
      <c r="CI276" s="8"/>
      <c r="CJ276" s="7"/>
      <c r="CK276" s="8"/>
      <c r="CL276" s="7"/>
      <c r="CM276" s="8"/>
      <c r="CN276" s="7"/>
      <c r="CO276" s="8"/>
      <c r="CP276" s="9"/>
      <c r="CQ276" s="104">
        <v>0</v>
      </c>
    </row>
    <row r="277" spans="1:98" x14ac:dyDescent="0.3">
      <c r="A277" s="2"/>
      <c r="B277" s="2"/>
      <c r="C277" s="2"/>
      <c r="D277" s="2"/>
      <c r="E277" s="2" t="s">
        <v>305</v>
      </c>
      <c r="F277" s="2"/>
      <c r="G277" s="2"/>
      <c r="H277" s="7"/>
      <c r="I277" s="8"/>
      <c r="J277" s="7"/>
      <c r="K277" s="8"/>
      <c r="L277" s="7"/>
      <c r="M277" s="8"/>
      <c r="N277" s="9"/>
      <c r="O277" s="8"/>
      <c r="P277" s="7"/>
      <c r="Q277" s="8"/>
      <c r="R277" s="7"/>
      <c r="S277" s="8"/>
      <c r="T277" s="7"/>
      <c r="U277" s="8"/>
      <c r="V277" s="9"/>
      <c r="W277" s="8"/>
      <c r="X277" s="7">
        <v>100</v>
      </c>
      <c r="Y277" s="8"/>
      <c r="Z277" s="7"/>
      <c r="AA277" s="8"/>
      <c r="AB277" s="7">
        <f>ROUND((X277-Z277),5)</f>
        <v>100</v>
      </c>
      <c r="AC277" s="8"/>
      <c r="AD277" s="9">
        <f>ROUND(IF(Z277=0, IF(X277=0, 0, 1), X277/Z277),5)</f>
        <v>1</v>
      </c>
      <c r="AE277" s="8"/>
      <c r="AF277" s="7"/>
      <c r="AG277" s="8"/>
      <c r="AH277" s="7">
        <v>250</v>
      </c>
      <c r="AI277" s="8"/>
      <c r="AJ277" s="7">
        <f>ROUND((AF277-AH277),5)</f>
        <v>-250</v>
      </c>
      <c r="AK277" s="8"/>
      <c r="AL277" s="9"/>
      <c r="AM277" s="8"/>
      <c r="AN277" s="7">
        <v>900</v>
      </c>
      <c r="AO277" s="8"/>
      <c r="AP277" s="7">
        <v>750</v>
      </c>
      <c r="AQ277" s="8"/>
      <c r="AR277" s="7">
        <f>ROUND((AN277-AP277),5)</f>
        <v>150</v>
      </c>
      <c r="AS277" s="8"/>
      <c r="AT277" s="9">
        <f>ROUND(IF(AP277=0, IF(AN277=0, 0, 1), AN277/AP277),5)</f>
        <v>1.2</v>
      </c>
      <c r="AU277" s="8"/>
      <c r="AV277" s="7">
        <v>459.7</v>
      </c>
      <c r="AW277" s="8"/>
      <c r="AX277" s="7">
        <v>3000</v>
      </c>
      <c r="AY277" s="8"/>
      <c r="AZ277" s="7">
        <f>ROUND((AV277-AX277),5)</f>
        <v>-2540.3000000000002</v>
      </c>
      <c r="BA277" s="8"/>
      <c r="BB277" s="9">
        <f>ROUND(IF(AX277=0, IF(AV277=0, 0, 1), AV277/AX277),5)</f>
        <v>0.15323000000000001</v>
      </c>
      <c r="BC277" s="8"/>
      <c r="BD277" s="7">
        <v>3965.54</v>
      </c>
      <c r="BE277" s="8"/>
      <c r="BF277" s="7">
        <v>500</v>
      </c>
      <c r="BG277" s="8"/>
      <c r="BH277" s="7">
        <f>ROUND((BD277-BF277),5)</f>
        <v>3465.54</v>
      </c>
      <c r="BI277" s="8"/>
      <c r="BJ277" s="9">
        <f>ROUND(IF(BF277=0, IF(BD277=0, 0, 1), BD277/BF277),5)</f>
        <v>7.9310799999999997</v>
      </c>
      <c r="BK277" s="8"/>
      <c r="BL277" s="7">
        <v>483.84</v>
      </c>
      <c r="BM277" s="8"/>
      <c r="BN277" s="7">
        <v>500</v>
      </c>
      <c r="BO277" s="8"/>
      <c r="BP277" s="7">
        <f>ROUND((BL277-BN277),5)</f>
        <v>-16.16</v>
      </c>
      <c r="BQ277" s="8"/>
      <c r="BR277" s="9">
        <f>ROUND(IF(BN277=0, IF(BL277=0, 0, 1), BL277/BN277),5)</f>
        <v>0.96767999999999998</v>
      </c>
      <c r="BS277" s="8"/>
      <c r="BT277" s="7">
        <v>323</v>
      </c>
      <c r="BU277" s="8"/>
      <c r="BV277" s="7"/>
      <c r="BW277" s="8"/>
      <c r="BX277" s="7">
        <f>ROUND((BT277-BV277),5)</f>
        <v>323</v>
      </c>
      <c r="BY277" s="8"/>
      <c r="BZ277" s="9">
        <f>ROUND(IF(BV277=0, IF(BT277=0, 0, 1), BT277/BV277),5)</f>
        <v>1</v>
      </c>
      <c r="CA277" s="8"/>
      <c r="CB277" s="7"/>
      <c r="CC277" s="8"/>
      <c r="CD277" s="7"/>
      <c r="CE277" s="8"/>
      <c r="CF277" s="7"/>
      <c r="CG277" s="8"/>
      <c r="CH277" s="9"/>
      <c r="CI277" s="8"/>
      <c r="CJ277" s="7">
        <f>ROUND(H277+P277+X277+AF277+AN277+AV277+BD277+BL277+BT277+CB277,5)</f>
        <v>6232.08</v>
      </c>
      <c r="CK277" s="8"/>
      <c r="CL277" s="7">
        <f>ROUND(J277+R277+Z277+AH277+AP277+AX277+BF277+BN277+BV277+CD277,5)</f>
        <v>5000</v>
      </c>
      <c r="CM277" s="8"/>
      <c r="CN277" s="7">
        <f>ROUND((CJ277-CL277),5)</f>
        <v>1232.08</v>
      </c>
      <c r="CO277" s="8"/>
      <c r="CP277" s="9">
        <f>ROUND(IF(CL277=0, IF(CJ277=0, 0, 1), CJ277/CL277),5)</f>
        <v>1.2464200000000001</v>
      </c>
      <c r="CQ277" s="104">
        <v>5000</v>
      </c>
    </row>
    <row r="278" spans="1:98" x14ac:dyDescent="0.3">
      <c r="A278" s="2"/>
      <c r="B278" s="2"/>
      <c r="C278" s="2"/>
      <c r="D278" s="2"/>
      <c r="E278" s="2" t="s">
        <v>306</v>
      </c>
      <c r="F278" s="2"/>
      <c r="G278" s="2"/>
      <c r="H278" s="7"/>
      <c r="I278" s="8"/>
      <c r="J278" s="7"/>
      <c r="K278" s="8"/>
      <c r="L278" s="7"/>
      <c r="M278" s="8"/>
      <c r="N278" s="9"/>
      <c r="O278" s="8"/>
      <c r="P278" s="7"/>
      <c r="Q278" s="8"/>
      <c r="R278" s="7"/>
      <c r="S278" s="8"/>
      <c r="T278" s="7"/>
      <c r="U278" s="8"/>
      <c r="V278" s="9"/>
      <c r="W278" s="8"/>
      <c r="X278" s="7"/>
      <c r="Y278" s="8"/>
      <c r="Z278" s="7"/>
      <c r="AA278" s="8"/>
      <c r="AB278" s="7"/>
      <c r="AC278" s="8"/>
      <c r="AD278" s="9"/>
      <c r="AE278" s="8"/>
      <c r="AF278" s="7"/>
      <c r="AG278" s="8"/>
      <c r="AH278" s="7"/>
      <c r="AI278" s="8"/>
      <c r="AJ278" s="7"/>
      <c r="AK278" s="8"/>
      <c r="AL278" s="9"/>
      <c r="AM278" s="8"/>
      <c r="AN278" s="7"/>
      <c r="AO278" s="8"/>
      <c r="AP278" s="7"/>
      <c r="AQ278" s="8"/>
      <c r="AR278" s="7"/>
      <c r="AS278" s="8"/>
      <c r="AT278" s="9"/>
      <c r="AU278" s="8"/>
      <c r="AV278" s="7"/>
      <c r="AW278" s="8"/>
      <c r="AX278" s="7"/>
      <c r="AY278" s="8"/>
      <c r="AZ278" s="7"/>
      <c r="BA278" s="8"/>
      <c r="BB278" s="9"/>
      <c r="BC278" s="8"/>
      <c r="BD278" s="7"/>
      <c r="BE278" s="8"/>
      <c r="BF278" s="7"/>
      <c r="BG278" s="8"/>
      <c r="BH278" s="7"/>
      <c r="BI278" s="8"/>
      <c r="BJ278" s="9"/>
      <c r="BK278" s="8"/>
      <c r="BL278" s="7"/>
      <c r="BM278" s="8"/>
      <c r="BN278" s="7"/>
      <c r="BO278" s="8"/>
      <c r="BP278" s="7"/>
      <c r="BQ278" s="8"/>
      <c r="BR278" s="9"/>
      <c r="BS278" s="8"/>
      <c r="BT278" s="7"/>
      <c r="BU278" s="8"/>
      <c r="BV278" s="7"/>
      <c r="BW278" s="8"/>
      <c r="BX278" s="7"/>
      <c r="BY278" s="8"/>
      <c r="BZ278" s="9"/>
      <c r="CA278" s="8"/>
      <c r="CB278" s="7"/>
      <c r="CC278" s="8"/>
      <c r="CD278" s="7"/>
      <c r="CE278" s="8"/>
      <c r="CF278" s="7"/>
      <c r="CG278" s="8"/>
      <c r="CH278" s="9"/>
      <c r="CI278" s="8"/>
      <c r="CJ278" s="7"/>
      <c r="CK278" s="8"/>
      <c r="CL278" s="7"/>
      <c r="CM278" s="8"/>
      <c r="CN278" s="7"/>
      <c r="CO278" s="8"/>
      <c r="CP278" s="9"/>
      <c r="CQ278" s="104"/>
    </row>
    <row r="279" spans="1:98" x14ac:dyDescent="0.3">
      <c r="A279" s="2"/>
      <c r="B279" s="2"/>
      <c r="C279" s="2"/>
      <c r="D279" s="2"/>
      <c r="E279" s="2" t="s">
        <v>307</v>
      </c>
      <c r="F279" s="2"/>
      <c r="G279" s="2"/>
      <c r="H279" s="7"/>
      <c r="I279" s="8"/>
      <c r="J279" s="7"/>
      <c r="K279" s="8"/>
      <c r="L279" s="7"/>
      <c r="M279" s="8"/>
      <c r="N279" s="9"/>
      <c r="O279" s="8"/>
      <c r="P279" s="7"/>
      <c r="Q279" s="8"/>
      <c r="R279" s="7"/>
      <c r="S279" s="8"/>
      <c r="T279" s="7"/>
      <c r="U279" s="8"/>
      <c r="V279" s="9"/>
      <c r="W279" s="8"/>
      <c r="X279" s="7"/>
      <c r="Y279" s="8"/>
      <c r="Z279" s="7"/>
      <c r="AA279" s="8"/>
      <c r="AB279" s="7"/>
      <c r="AC279" s="8"/>
      <c r="AD279" s="9"/>
      <c r="AE279" s="8"/>
      <c r="AF279" s="7"/>
      <c r="AG279" s="8"/>
      <c r="AH279" s="7"/>
      <c r="AI279" s="8"/>
      <c r="AJ279" s="7"/>
      <c r="AK279" s="8"/>
      <c r="AL279" s="9"/>
      <c r="AM279" s="8"/>
      <c r="AN279" s="7"/>
      <c r="AO279" s="8"/>
      <c r="AP279" s="7"/>
      <c r="AQ279" s="8"/>
      <c r="AR279" s="7"/>
      <c r="AS279" s="8"/>
      <c r="AT279" s="9"/>
      <c r="AU279" s="8"/>
      <c r="AV279" s="7">
        <v>400</v>
      </c>
      <c r="AW279" s="8"/>
      <c r="AX279" s="7"/>
      <c r="AY279" s="8"/>
      <c r="AZ279" s="7"/>
      <c r="BA279" s="8"/>
      <c r="BB279" s="9"/>
      <c r="BC279" s="8"/>
      <c r="BD279" s="7"/>
      <c r="BE279" s="8"/>
      <c r="BF279" s="7"/>
      <c r="BG279" s="8"/>
      <c r="BH279" s="7"/>
      <c r="BI279" s="8"/>
      <c r="BJ279" s="9"/>
      <c r="BK279" s="8"/>
      <c r="BL279" s="7"/>
      <c r="BM279" s="8"/>
      <c r="BN279" s="7"/>
      <c r="BO279" s="8"/>
      <c r="BP279" s="7"/>
      <c r="BQ279" s="8"/>
      <c r="BR279" s="9"/>
      <c r="BS279" s="8"/>
      <c r="BT279" s="7"/>
      <c r="BU279" s="8"/>
      <c r="BV279" s="7"/>
      <c r="BW279" s="8"/>
      <c r="BX279" s="7"/>
      <c r="BY279" s="8"/>
      <c r="BZ279" s="9"/>
      <c r="CA279" s="8"/>
      <c r="CB279" s="7"/>
      <c r="CC279" s="8"/>
      <c r="CD279" s="7"/>
      <c r="CE279" s="8"/>
      <c r="CF279" s="7"/>
      <c r="CG279" s="8"/>
      <c r="CH279" s="9"/>
      <c r="CI279" s="8"/>
      <c r="CJ279" s="7">
        <f>ROUND(H279+P279+X279+AF279+AN279+AV279+BD279+BL279+BT279+CB279,5)</f>
        <v>400</v>
      </c>
      <c r="CK279" s="8"/>
      <c r="CL279" s="7"/>
      <c r="CM279" s="8"/>
      <c r="CN279" s="7">
        <f>ROUND((CJ279-CL279),5)</f>
        <v>400</v>
      </c>
      <c r="CO279" s="8"/>
      <c r="CP279" s="9">
        <f>ROUND(IF(CL279=0, IF(CJ279=0, 0, 1), CJ279/CL279),5)</f>
        <v>1</v>
      </c>
      <c r="CQ279" s="104">
        <v>500</v>
      </c>
    </row>
    <row r="280" spans="1:98" x14ac:dyDescent="0.3">
      <c r="A280" s="2"/>
      <c r="B280" s="2"/>
      <c r="C280" s="2"/>
      <c r="D280" s="2"/>
      <c r="E280" s="2" t="s">
        <v>442</v>
      </c>
      <c r="F280" s="2"/>
      <c r="G280" s="2"/>
      <c r="H280" s="7"/>
      <c r="I280" s="8"/>
      <c r="J280" s="7"/>
      <c r="K280" s="8"/>
      <c r="L280" s="7"/>
      <c r="M280" s="8"/>
      <c r="N280" s="9"/>
      <c r="O280" s="8"/>
      <c r="P280" s="7"/>
      <c r="Q280" s="8"/>
      <c r="R280" s="7"/>
      <c r="S280" s="8"/>
      <c r="T280" s="7"/>
      <c r="U280" s="8"/>
      <c r="V280" s="9"/>
      <c r="W280" s="8"/>
      <c r="X280" s="7"/>
      <c r="Y280" s="8"/>
      <c r="Z280" s="7"/>
      <c r="AA280" s="8"/>
      <c r="AB280" s="7"/>
      <c r="AC280" s="8"/>
      <c r="AD280" s="9"/>
      <c r="AE280" s="8"/>
      <c r="AF280" s="7"/>
      <c r="AG280" s="8"/>
      <c r="AH280" s="7"/>
      <c r="AI280" s="8"/>
      <c r="AJ280" s="7"/>
      <c r="AK280" s="8"/>
      <c r="AL280" s="9"/>
      <c r="AM280" s="8"/>
      <c r="AN280" s="7"/>
      <c r="AO280" s="8"/>
      <c r="AP280" s="7"/>
      <c r="AQ280" s="8"/>
      <c r="AR280" s="7"/>
      <c r="AS280" s="8"/>
      <c r="AT280" s="9"/>
      <c r="AU280" s="8"/>
      <c r="AV280" s="7"/>
      <c r="AW280" s="8"/>
      <c r="AX280" s="7"/>
      <c r="AY280" s="8"/>
      <c r="AZ280" s="7"/>
      <c r="BA280" s="8"/>
      <c r="BB280" s="9"/>
      <c r="BC280" s="8"/>
      <c r="BD280" s="7"/>
      <c r="BE280" s="8"/>
      <c r="BF280" s="7"/>
      <c r="BG280" s="8"/>
      <c r="BH280" s="7"/>
      <c r="BI280" s="8"/>
      <c r="BJ280" s="9"/>
      <c r="BK280" s="8"/>
      <c r="BL280" s="7"/>
      <c r="BM280" s="8"/>
      <c r="BN280" s="7"/>
      <c r="BO280" s="8"/>
      <c r="BP280" s="7"/>
      <c r="BQ280" s="8"/>
      <c r="BR280" s="9"/>
      <c r="BS280" s="8"/>
      <c r="BT280" s="7"/>
      <c r="BU280" s="8"/>
      <c r="BV280" s="7"/>
      <c r="BW280" s="8"/>
      <c r="BX280" s="7"/>
      <c r="BY280" s="8"/>
      <c r="BZ280" s="9"/>
      <c r="CA280" s="8"/>
      <c r="CB280" s="7"/>
      <c r="CC280" s="8"/>
      <c r="CD280" s="7"/>
      <c r="CE280" s="8"/>
      <c r="CF280" s="7"/>
      <c r="CG280" s="8"/>
      <c r="CH280" s="9"/>
      <c r="CI280" s="8"/>
      <c r="CJ280" s="7"/>
      <c r="CK280" s="8"/>
      <c r="CL280" s="7"/>
      <c r="CM280" s="8"/>
      <c r="CN280" s="7"/>
      <c r="CO280" s="8"/>
      <c r="CP280" s="9"/>
      <c r="CQ280" s="104">
        <v>200000</v>
      </c>
    </row>
    <row r="281" spans="1:98" ht="25.95" customHeight="1" x14ac:dyDescent="0.3">
      <c r="A281" s="2"/>
      <c r="B281" s="2"/>
      <c r="C281" s="2"/>
      <c r="D281" s="2"/>
      <c r="E281" s="2" t="s">
        <v>309</v>
      </c>
      <c r="F281" s="2"/>
      <c r="G281" s="2"/>
      <c r="H281" s="7">
        <v>13386.83</v>
      </c>
      <c r="I281" s="8"/>
      <c r="J281" s="7">
        <v>3570</v>
      </c>
      <c r="K281" s="8"/>
      <c r="L281" s="7">
        <f>ROUND((H281-J281),5)</f>
        <v>9816.83</v>
      </c>
      <c r="M281" s="8"/>
      <c r="N281" s="9">
        <f>ROUND(IF(J281=0, IF(H281=0, 0, 1), H281/J281),5)</f>
        <v>3.7498100000000001</v>
      </c>
      <c r="O281" s="8"/>
      <c r="P281" s="7"/>
      <c r="Q281" s="8"/>
      <c r="R281" s="7">
        <v>3130</v>
      </c>
      <c r="S281" s="8"/>
      <c r="T281" s="7">
        <f>ROUND((P281-R281),5)</f>
        <v>-3130</v>
      </c>
      <c r="U281" s="8"/>
      <c r="V281" s="9"/>
      <c r="W281" s="8"/>
      <c r="X281" s="7">
        <v>1621.8</v>
      </c>
      <c r="Y281" s="8"/>
      <c r="Z281" s="7">
        <v>3130</v>
      </c>
      <c r="AA281" s="8"/>
      <c r="AB281" s="7">
        <f>ROUND((X281-Z281),5)</f>
        <v>-1508.2</v>
      </c>
      <c r="AC281" s="8"/>
      <c r="AD281" s="9">
        <f>ROUND(IF(Z281=0, IF(X281=0, 0, 1), X281/Z281),5)</f>
        <v>0.51815</v>
      </c>
      <c r="AE281" s="8"/>
      <c r="AF281" s="7">
        <v>2499.5</v>
      </c>
      <c r="AG281" s="8"/>
      <c r="AH281" s="7">
        <v>3130</v>
      </c>
      <c r="AI281" s="8"/>
      <c r="AJ281" s="7">
        <f>ROUND((AF281-AH281),5)</f>
        <v>-630.5</v>
      </c>
      <c r="AK281" s="8"/>
      <c r="AL281" s="9">
        <f>ROUND(IF(AH281=0, IF(AF281=0, 0, 1), AF281/AH281),5)</f>
        <v>0.79856000000000005</v>
      </c>
      <c r="AM281" s="8"/>
      <c r="AN281" s="7">
        <v>1609.44</v>
      </c>
      <c r="AO281" s="8"/>
      <c r="AP281" s="7">
        <v>3130</v>
      </c>
      <c r="AQ281" s="8"/>
      <c r="AR281" s="7">
        <f>ROUND((AN281-AP281),5)</f>
        <v>-1520.56</v>
      </c>
      <c r="AS281" s="8"/>
      <c r="AT281" s="9">
        <f>ROUND(IF(AP281=0, IF(AN281=0, 0, 1), AN281/AP281),5)</f>
        <v>0.51419999999999999</v>
      </c>
      <c r="AU281" s="8"/>
      <c r="AV281" s="7"/>
      <c r="AW281" s="8"/>
      <c r="AX281" s="7">
        <v>3130</v>
      </c>
      <c r="AY281" s="8"/>
      <c r="AZ281" s="7">
        <f>ROUND((AV281-AX281),5)</f>
        <v>-3130</v>
      </c>
      <c r="BA281" s="8"/>
      <c r="BB281" s="9"/>
      <c r="BC281" s="8"/>
      <c r="BD281" s="7">
        <v>894.66</v>
      </c>
      <c r="BE281" s="8"/>
      <c r="BF281" s="7">
        <v>3130</v>
      </c>
      <c r="BG281" s="8"/>
      <c r="BH281" s="7">
        <f>ROUND((BD281-BF281),5)</f>
        <v>-2235.34</v>
      </c>
      <c r="BI281" s="8"/>
      <c r="BJ281" s="9">
        <f>ROUND(IF(BF281=0, IF(BD281=0, 0, 1), BD281/BF281),5)</f>
        <v>0.28582999999999997</v>
      </c>
      <c r="BK281" s="8"/>
      <c r="BL281" s="7">
        <v>904.62</v>
      </c>
      <c r="BM281" s="8"/>
      <c r="BN281" s="7">
        <v>3130</v>
      </c>
      <c r="BO281" s="8"/>
      <c r="BP281" s="7">
        <f>ROUND((BL281-BN281),5)</f>
        <v>-2225.38</v>
      </c>
      <c r="BQ281" s="8"/>
      <c r="BR281" s="9">
        <f>ROUND(IF(BN281=0, IF(BL281=0, 0, 1), BL281/BN281),5)</f>
        <v>0.28902</v>
      </c>
      <c r="BS281" s="8"/>
      <c r="BT281" s="7">
        <v>96809</v>
      </c>
      <c r="BU281" s="8"/>
      <c r="BV281" s="7">
        <v>3130</v>
      </c>
      <c r="BW281" s="8"/>
      <c r="BX281" s="7">
        <f>ROUND((BT281-BV281),5)</f>
        <v>93679</v>
      </c>
      <c r="BY281" s="8"/>
      <c r="BZ281" s="9">
        <f>ROUND(IF(BV281=0, IF(BT281=0, 0, 1), BT281/BV281),5)</f>
        <v>30.929390000000001</v>
      </c>
      <c r="CA281" s="8"/>
      <c r="CB281" s="7"/>
      <c r="CC281" s="8"/>
      <c r="CD281" s="7">
        <v>807.74</v>
      </c>
      <c r="CE281" s="8"/>
      <c r="CF281" s="7">
        <f>ROUND((CB281-CD281),5)</f>
        <v>-807.74</v>
      </c>
      <c r="CG281" s="8"/>
      <c r="CH281" s="9"/>
      <c r="CI281" s="8"/>
      <c r="CJ281" s="7">
        <f>ROUND(H281+P281+X281+AF281+AN281+AV281+BD281+BL281+BT281+CB281,5)</f>
        <v>117725.85</v>
      </c>
      <c r="CK281" s="8"/>
      <c r="CL281" s="7">
        <v>38000</v>
      </c>
      <c r="CM281" s="8"/>
      <c r="CN281" s="7">
        <f>ROUND((CJ281-CL281),5)</f>
        <v>79725.850000000006</v>
      </c>
      <c r="CO281" s="8"/>
      <c r="CP281" s="9">
        <f>ROUND(IF(CL281=0, IF(CJ281=0, 0, 1), CJ281/CL281),5)</f>
        <v>3.0980500000000002</v>
      </c>
      <c r="CQ281" s="104">
        <f>75000+47445</f>
        <v>122445</v>
      </c>
      <c r="CR281" s="86"/>
    </row>
    <row r="282" spans="1:98" x14ac:dyDescent="0.3">
      <c r="A282" s="2"/>
      <c r="B282" s="2"/>
      <c r="C282" s="2"/>
      <c r="D282" s="2"/>
      <c r="E282" s="2" t="s">
        <v>310</v>
      </c>
      <c r="F282" s="2"/>
      <c r="G282" s="2"/>
      <c r="H282" s="7"/>
      <c r="I282" s="8"/>
      <c r="J282" s="7"/>
      <c r="K282" s="8"/>
      <c r="L282" s="7"/>
      <c r="M282" s="8"/>
      <c r="N282" s="9"/>
      <c r="O282" s="8"/>
      <c r="P282" s="7"/>
      <c r="Q282" s="8"/>
      <c r="R282" s="7"/>
      <c r="S282" s="8"/>
      <c r="T282" s="7"/>
      <c r="U282" s="8"/>
      <c r="V282" s="9"/>
      <c r="W282" s="8"/>
      <c r="X282" s="7"/>
      <c r="Y282" s="8"/>
      <c r="Z282" s="7"/>
      <c r="AA282" s="8"/>
      <c r="AB282" s="7"/>
      <c r="AC282" s="8"/>
      <c r="AD282" s="9"/>
      <c r="AE282" s="8"/>
      <c r="AF282" s="7"/>
      <c r="AG282" s="8"/>
      <c r="AH282" s="7"/>
      <c r="AI282" s="8"/>
      <c r="AJ282" s="7"/>
      <c r="AK282" s="8"/>
      <c r="AL282" s="9"/>
      <c r="AM282" s="8"/>
      <c r="AN282" s="7"/>
      <c r="AO282" s="8"/>
      <c r="AP282" s="7"/>
      <c r="AQ282" s="8"/>
      <c r="AR282" s="7"/>
      <c r="AS282" s="8"/>
      <c r="AT282" s="9"/>
      <c r="AU282" s="8"/>
      <c r="AV282" s="7"/>
      <c r="AW282" s="8"/>
      <c r="AX282" s="7"/>
      <c r="AY282" s="8"/>
      <c r="AZ282" s="7"/>
      <c r="BA282" s="8"/>
      <c r="BB282" s="9"/>
      <c r="BC282" s="8"/>
      <c r="BD282" s="7"/>
      <c r="BE282" s="8"/>
      <c r="BF282" s="7"/>
      <c r="BG282" s="8"/>
      <c r="BH282" s="7"/>
      <c r="BI282" s="8"/>
      <c r="BJ282" s="9"/>
      <c r="BK282" s="8"/>
      <c r="BL282" s="7"/>
      <c r="BM282" s="8"/>
      <c r="BN282" s="7"/>
      <c r="BO282" s="8"/>
      <c r="BP282" s="7"/>
      <c r="BQ282" s="8"/>
      <c r="BR282" s="9"/>
      <c r="BS282" s="8"/>
      <c r="BT282" s="7"/>
      <c r="BU282" s="8"/>
      <c r="BV282" s="7"/>
      <c r="BW282" s="8"/>
      <c r="BX282" s="7"/>
      <c r="BY282" s="8"/>
      <c r="BZ282" s="9"/>
      <c r="CA282" s="8"/>
      <c r="CB282" s="7"/>
      <c r="CC282" s="8"/>
      <c r="CD282" s="7"/>
      <c r="CE282" s="8"/>
      <c r="CF282" s="7"/>
      <c r="CG282" s="8"/>
      <c r="CH282" s="9"/>
      <c r="CI282" s="8"/>
      <c r="CJ282" s="7"/>
      <c r="CK282" s="8"/>
      <c r="CL282" s="7"/>
      <c r="CM282" s="8"/>
      <c r="CN282" s="7"/>
      <c r="CO282" s="8"/>
      <c r="CP282" s="9"/>
      <c r="CQ282" s="104"/>
    </row>
    <row r="283" spans="1:98" x14ac:dyDescent="0.3">
      <c r="A283" s="2"/>
      <c r="B283" s="2"/>
      <c r="C283" s="2"/>
      <c r="D283" s="2"/>
      <c r="E283" s="2"/>
      <c r="F283" s="2" t="s">
        <v>311</v>
      </c>
      <c r="G283" s="2"/>
      <c r="H283" s="7"/>
      <c r="I283" s="8"/>
      <c r="J283" s="7"/>
      <c r="K283" s="8"/>
      <c r="L283" s="7"/>
      <c r="M283" s="8"/>
      <c r="N283" s="9"/>
      <c r="O283" s="8"/>
      <c r="P283" s="7"/>
      <c r="Q283" s="8"/>
      <c r="R283" s="7"/>
      <c r="S283" s="8"/>
      <c r="T283" s="7"/>
      <c r="U283" s="8"/>
      <c r="V283" s="9"/>
      <c r="W283" s="8"/>
      <c r="X283" s="7"/>
      <c r="Y283" s="8"/>
      <c r="Z283" s="7"/>
      <c r="AA283" s="8"/>
      <c r="AB283" s="7"/>
      <c r="AC283" s="8"/>
      <c r="AD283" s="9"/>
      <c r="AE283" s="8"/>
      <c r="AF283" s="7"/>
      <c r="AG283" s="8"/>
      <c r="AH283" s="7"/>
      <c r="AI283" s="8"/>
      <c r="AJ283" s="7"/>
      <c r="AK283" s="8"/>
      <c r="AL283" s="9"/>
      <c r="AM283" s="8"/>
      <c r="AN283" s="7"/>
      <c r="AO283" s="8"/>
      <c r="AP283" s="7"/>
      <c r="AQ283" s="8"/>
      <c r="AR283" s="7"/>
      <c r="AS283" s="8"/>
      <c r="AT283" s="9"/>
      <c r="AU283" s="8"/>
      <c r="AV283" s="7"/>
      <c r="AW283" s="8"/>
      <c r="AX283" s="7"/>
      <c r="AY283" s="8"/>
      <c r="AZ283" s="7"/>
      <c r="BA283" s="8"/>
      <c r="BB283" s="9"/>
      <c r="BC283" s="8"/>
      <c r="BD283" s="7"/>
      <c r="BE283" s="8"/>
      <c r="BF283" s="7"/>
      <c r="BG283" s="8"/>
      <c r="BH283" s="7"/>
      <c r="BI283" s="8"/>
      <c r="BJ283" s="9"/>
      <c r="BK283" s="8"/>
      <c r="BL283" s="7"/>
      <c r="BM283" s="8"/>
      <c r="BN283" s="7"/>
      <c r="BO283" s="8"/>
      <c r="BP283" s="7"/>
      <c r="BQ283" s="8"/>
      <c r="BR283" s="9"/>
      <c r="BS283" s="8"/>
      <c r="BT283" s="7">
        <v>-2.31</v>
      </c>
      <c r="BU283" s="8"/>
      <c r="BV283" s="7"/>
      <c r="BW283" s="8"/>
      <c r="BX283" s="7">
        <f>ROUND((BT283-BV283),5)</f>
        <v>-2.31</v>
      </c>
      <c r="BY283" s="8"/>
      <c r="BZ283" s="9">
        <f>ROUND(IF(BV283=0, IF(BT283=0, 0, 1), BT283/BV283),5)</f>
        <v>1</v>
      </c>
      <c r="CA283" s="8"/>
      <c r="CB283" s="7"/>
      <c r="CC283" s="8"/>
      <c r="CD283" s="7"/>
      <c r="CE283" s="8"/>
      <c r="CF283" s="7"/>
      <c r="CG283" s="8"/>
      <c r="CH283" s="9"/>
      <c r="CI283" s="8"/>
      <c r="CJ283" s="7">
        <v>1143.07</v>
      </c>
      <c r="CK283" s="8"/>
      <c r="CL283" s="7">
        <v>1150</v>
      </c>
      <c r="CM283" s="8"/>
      <c r="CN283" s="7">
        <f>ROUND((CJ283-CL283),5)</f>
        <v>-6.93</v>
      </c>
      <c r="CO283" s="8"/>
      <c r="CP283" s="9">
        <f>ROUND(IF(CL283=0, IF(CJ283=0, 0, 1), CJ283/CL283),5)</f>
        <v>0.99397000000000002</v>
      </c>
      <c r="CQ283" s="104">
        <v>1250</v>
      </c>
    </row>
    <row r="284" spans="1:98" ht="15" thickBot="1" x14ac:dyDescent="0.35">
      <c r="A284" s="2"/>
      <c r="B284" s="2"/>
      <c r="C284" s="2"/>
      <c r="D284" s="2"/>
      <c r="E284" s="2"/>
      <c r="F284" s="2" t="s">
        <v>438</v>
      </c>
      <c r="G284" s="2"/>
      <c r="H284" s="10">
        <v>1285.55</v>
      </c>
      <c r="I284" s="8"/>
      <c r="J284" s="10">
        <v>500</v>
      </c>
      <c r="K284" s="8"/>
      <c r="L284" s="10">
        <f>ROUND((H284-J284),5)</f>
        <v>785.55</v>
      </c>
      <c r="M284" s="8"/>
      <c r="N284" s="11">
        <f>ROUND(IF(J284=0, IF(H284=0, 0, 1), H284/J284),5)</f>
        <v>2.5710999999999999</v>
      </c>
      <c r="O284" s="8"/>
      <c r="P284" s="10"/>
      <c r="Q284" s="8"/>
      <c r="R284" s="10">
        <v>465</v>
      </c>
      <c r="S284" s="8"/>
      <c r="T284" s="10">
        <f>ROUND((P284-R284),5)</f>
        <v>-465</v>
      </c>
      <c r="U284" s="8"/>
      <c r="V284" s="11"/>
      <c r="W284" s="8"/>
      <c r="X284" s="10">
        <v>225.78</v>
      </c>
      <c r="Y284" s="8"/>
      <c r="Z284" s="10">
        <v>465</v>
      </c>
      <c r="AA284" s="8"/>
      <c r="AB284" s="10">
        <f>ROUND((X284-Z284),5)</f>
        <v>-239.22</v>
      </c>
      <c r="AC284" s="8"/>
      <c r="AD284" s="11">
        <f>ROUND(IF(Z284=0, IF(X284=0, 0, 1), X284/Z284),5)</f>
        <v>0.48554999999999998</v>
      </c>
      <c r="AE284" s="8"/>
      <c r="AF284" s="10">
        <v>476.12</v>
      </c>
      <c r="AG284" s="8"/>
      <c r="AH284" s="10">
        <v>460</v>
      </c>
      <c r="AI284" s="8"/>
      <c r="AJ284" s="10">
        <f>ROUND((AF284-AH284),5)</f>
        <v>16.12</v>
      </c>
      <c r="AK284" s="8"/>
      <c r="AL284" s="11">
        <f>ROUND(IF(AH284=0, IF(AF284=0, 0, 1), AF284/AH284),5)</f>
        <v>1.03504</v>
      </c>
      <c r="AM284" s="8"/>
      <c r="AN284" s="10">
        <v>238</v>
      </c>
      <c r="AO284" s="8"/>
      <c r="AP284" s="10">
        <v>460</v>
      </c>
      <c r="AQ284" s="8"/>
      <c r="AR284" s="10">
        <f>ROUND((AN284-AP284),5)</f>
        <v>-222</v>
      </c>
      <c r="AS284" s="8"/>
      <c r="AT284" s="11">
        <f>ROUND(IF(AP284=0, IF(AN284=0, 0, 1), AN284/AP284),5)</f>
        <v>0.51739000000000002</v>
      </c>
      <c r="AU284" s="8"/>
      <c r="AV284" s="10"/>
      <c r="AW284" s="8"/>
      <c r="AX284" s="10">
        <v>450</v>
      </c>
      <c r="AY284" s="8"/>
      <c r="AZ284" s="10">
        <f>ROUND((AV284-AX284),5)</f>
        <v>-450</v>
      </c>
      <c r="BA284" s="8"/>
      <c r="BB284" s="11"/>
      <c r="BC284" s="8"/>
      <c r="BD284" s="10">
        <v>233.38</v>
      </c>
      <c r="BE284" s="8"/>
      <c r="BF284" s="10">
        <v>450</v>
      </c>
      <c r="BG284" s="8"/>
      <c r="BH284" s="10">
        <f>ROUND((BD284-BF284),5)</f>
        <v>-216.62</v>
      </c>
      <c r="BI284" s="8"/>
      <c r="BJ284" s="11">
        <f>ROUND(IF(BF284=0, IF(BD284=0, 0, 1), BD284/BF284),5)</f>
        <v>0.51861999999999997</v>
      </c>
      <c r="BK284" s="8"/>
      <c r="BL284" s="10">
        <v>223.42</v>
      </c>
      <c r="BM284" s="8"/>
      <c r="BN284" s="10">
        <v>450</v>
      </c>
      <c r="BO284" s="8"/>
      <c r="BP284" s="10">
        <f>ROUND((BL284-BN284),5)</f>
        <v>-226.58</v>
      </c>
      <c r="BQ284" s="8"/>
      <c r="BR284" s="11">
        <f>ROUND(IF(BN284=0, IF(BL284=0, 0, 1), BL284/BN284),5)</f>
        <v>0.49648999999999999</v>
      </c>
      <c r="BS284" s="8"/>
      <c r="BT284" s="10">
        <v>15597.54</v>
      </c>
      <c r="BU284" s="8"/>
      <c r="BV284" s="10">
        <v>450</v>
      </c>
      <c r="BW284" s="8"/>
      <c r="BX284" s="10">
        <f>ROUND((BT284-BV284),5)</f>
        <v>15147.54</v>
      </c>
      <c r="BY284" s="8"/>
      <c r="BZ284" s="11">
        <f>ROUND(IF(BV284=0, IF(BT284=0, 0, 1), BT284/BV284),5)</f>
        <v>34.661200000000001</v>
      </c>
      <c r="CA284" s="8"/>
      <c r="CB284" s="10"/>
      <c r="CC284" s="8"/>
      <c r="CD284" s="10">
        <v>116.13</v>
      </c>
      <c r="CE284" s="8"/>
      <c r="CF284" s="10">
        <f>ROUND((CB284-CD284),5)</f>
        <v>-116.13</v>
      </c>
      <c r="CG284" s="8"/>
      <c r="CH284" s="11"/>
      <c r="CI284" s="8"/>
      <c r="CJ284" s="10">
        <f>ROUND(H284+P284+X284+AF284+AN284+AV284+BD284+BL284+BT284+CB284,5)</f>
        <v>18279.79</v>
      </c>
      <c r="CK284" s="8"/>
      <c r="CL284" s="10">
        <v>5500</v>
      </c>
      <c r="CM284" s="8"/>
      <c r="CN284" s="10">
        <f>ROUND((CJ284-CL284),5)</f>
        <v>12779.79</v>
      </c>
      <c r="CO284" s="8"/>
      <c r="CP284" s="11">
        <f>ROUND(IF(CL284=0, IF(CJ284=0, 0, 1), CJ284/CL284),5)</f>
        <v>3.3235999999999999</v>
      </c>
      <c r="CQ284" s="105">
        <v>31000</v>
      </c>
      <c r="CT284" s="99"/>
    </row>
    <row r="285" spans="1:98" x14ac:dyDescent="0.3">
      <c r="A285" s="2"/>
      <c r="B285" s="2"/>
      <c r="C285" s="2"/>
      <c r="D285" s="2"/>
      <c r="E285" s="2" t="s">
        <v>313</v>
      </c>
      <c r="F285" s="2"/>
      <c r="G285" s="2"/>
      <c r="H285" s="7">
        <f>ROUND(SUM(H282:H284),5)</f>
        <v>1285.55</v>
      </c>
      <c r="I285" s="8"/>
      <c r="J285" s="7">
        <f>ROUND(SUM(J282:J284),5)</f>
        <v>500</v>
      </c>
      <c r="K285" s="8"/>
      <c r="L285" s="7">
        <f>ROUND((H285-J285),5)</f>
        <v>785.55</v>
      </c>
      <c r="M285" s="8"/>
      <c r="N285" s="9">
        <f>ROUND(IF(J285=0, IF(H285=0, 0, 1), H285/J285),5)</f>
        <v>2.5710999999999999</v>
      </c>
      <c r="O285" s="8"/>
      <c r="P285" s="7"/>
      <c r="Q285" s="8"/>
      <c r="R285" s="7">
        <f>ROUND(SUM(R282:R284),5)</f>
        <v>465</v>
      </c>
      <c r="S285" s="8"/>
      <c r="T285" s="7">
        <f>ROUND((P285-R285),5)</f>
        <v>-465</v>
      </c>
      <c r="U285" s="8"/>
      <c r="V285" s="9"/>
      <c r="W285" s="8"/>
      <c r="X285" s="7">
        <f>ROUND(SUM(X282:X284),5)</f>
        <v>225.78</v>
      </c>
      <c r="Y285" s="8"/>
      <c r="Z285" s="7">
        <f>ROUND(SUM(Z282:Z284),5)</f>
        <v>465</v>
      </c>
      <c r="AA285" s="8"/>
      <c r="AB285" s="7">
        <f>ROUND((X285-Z285),5)</f>
        <v>-239.22</v>
      </c>
      <c r="AC285" s="8"/>
      <c r="AD285" s="9">
        <f>ROUND(IF(Z285=0, IF(X285=0, 0, 1), X285/Z285),5)</f>
        <v>0.48554999999999998</v>
      </c>
      <c r="AE285" s="8"/>
      <c r="AF285" s="7">
        <f>ROUND(SUM(AF282:AF284),5)</f>
        <v>476.12</v>
      </c>
      <c r="AG285" s="8"/>
      <c r="AH285" s="7">
        <f>ROUND(SUM(AH282:AH284),5)</f>
        <v>460</v>
      </c>
      <c r="AI285" s="8"/>
      <c r="AJ285" s="7">
        <f>ROUND((AF285-AH285),5)</f>
        <v>16.12</v>
      </c>
      <c r="AK285" s="8"/>
      <c r="AL285" s="9">
        <f>ROUND(IF(AH285=0, IF(AF285=0, 0, 1), AF285/AH285),5)</f>
        <v>1.03504</v>
      </c>
      <c r="AM285" s="8"/>
      <c r="AN285" s="7">
        <f>ROUND(SUM(AN282:AN284),5)</f>
        <v>238</v>
      </c>
      <c r="AO285" s="8"/>
      <c r="AP285" s="7">
        <f>ROUND(SUM(AP282:AP284),5)</f>
        <v>460</v>
      </c>
      <c r="AQ285" s="8"/>
      <c r="AR285" s="7">
        <f>ROUND((AN285-AP285),5)</f>
        <v>-222</v>
      </c>
      <c r="AS285" s="8"/>
      <c r="AT285" s="9">
        <f>ROUND(IF(AP285=0, IF(AN285=0, 0, 1), AN285/AP285),5)</f>
        <v>0.51739000000000002</v>
      </c>
      <c r="AU285" s="8"/>
      <c r="AV285" s="7"/>
      <c r="AW285" s="8"/>
      <c r="AX285" s="7">
        <f>ROUND(SUM(AX282:AX284),5)</f>
        <v>450</v>
      </c>
      <c r="AY285" s="8"/>
      <c r="AZ285" s="7">
        <f>ROUND((AV285-AX285),5)</f>
        <v>-450</v>
      </c>
      <c r="BA285" s="8"/>
      <c r="BB285" s="9"/>
      <c r="BC285" s="8"/>
      <c r="BD285" s="7">
        <f>ROUND(SUM(BD282:BD284),5)</f>
        <v>233.38</v>
      </c>
      <c r="BE285" s="8"/>
      <c r="BF285" s="7">
        <f>ROUND(SUM(BF282:BF284),5)</f>
        <v>450</v>
      </c>
      <c r="BG285" s="8"/>
      <c r="BH285" s="7">
        <f>ROUND((BD285-BF285),5)</f>
        <v>-216.62</v>
      </c>
      <c r="BI285" s="8"/>
      <c r="BJ285" s="9">
        <f>ROUND(IF(BF285=0, IF(BD285=0, 0, 1), BD285/BF285),5)</f>
        <v>0.51861999999999997</v>
      </c>
      <c r="BK285" s="8"/>
      <c r="BL285" s="7">
        <f>ROUND(SUM(BL282:BL284),5)</f>
        <v>223.42</v>
      </c>
      <c r="BM285" s="8"/>
      <c r="BN285" s="7">
        <f>ROUND(SUM(BN282:BN284),5)</f>
        <v>450</v>
      </c>
      <c r="BO285" s="8"/>
      <c r="BP285" s="7">
        <f>ROUND((BL285-BN285),5)</f>
        <v>-226.58</v>
      </c>
      <c r="BQ285" s="8"/>
      <c r="BR285" s="9">
        <f>ROUND(IF(BN285=0, IF(BL285=0, 0, 1), BL285/BN285),5)</f>
        <v>0.49648999999999999</v>
      </c>
      <c r="BS285" s="8"/>
      <c r="BT285" s="7">
        <f>ROUND(SUM(BT282:BT284),5)</f>
        <v>15595.23</v>
      </c>
      <c r="BU285" s="8"/>
      <c r="BV285" s="7">
        <f>ROUND(SUM(BV282:BV284),5)</f>
        <v>450</v>
      </c>
      <c r="BW285" s="8"/>
      <c r="BX285" s="7">
        <f>ROUND((BT285-BV285),5)</f>
        <v>15145.23</v>
      </c>
      <c r="BY285" s="8"/>
      <c r="BZ285" s="9">
        <f>ROUND(IF(BV285=0, IF(BT285=0, 0, 1), BT285/BV285),5)</f>
        <v>34.65607</v>
      </c>
      <c r="CA285" s="8"/>
      <c r="CB285" s="7"/>
      <c r="CC285" s="8"/>
      <c r="CD285" s="7">
        <f>ROUND(SUM(CD282:CD284),5)</f>
        <v>116.13</v>
      </c>
      <c r="CE285" s="8"/>
      <c r="CF285" s="7">
        <f>ROUND((CB285-CD285),5)</f>
        <v>-116.13</v>
      </c>
      <c r="CG285" s="8"/>
      <c r="CH285" s="9"/>
      <c r="CI285" s="8"/>
      <c r="CJ285" s="7">
        <f>SUM(CJ267:CJ284)</f>
        <v>194603.22000000003</v>
      </c>
      <c r="CK285" s="8"/>
      <c r="CL285" s="7">
        <f>SUM(CL267:CL284)</f>
        <v>80200</v>
      </c>
      <c r="CM285" s="8"/>
      <c r="CN285" s="7">
        <f>ROUND((CJ285-CL285),5)</f>
        <v>114403.22</v>
      </c>
      <c r="CO285" s="8"/>
      <c r="CP285" s="9">
        <f>ROUND(IF(CL285=0, IF(CJ285=0, 0, 1), CJ285/CL285),5)</f>
        <v>2.4264700000000001</v>
      </c>
      <c r="CQ285" s="104">
        <f>SUM(CQ266:CQ284)</f>
        <v>390695</v>
      </c>
    </row>
    <row r="286" spans="1:98" ht="28.8" customHeight="1" x14ac:dyDescent="0.3">
      <c r="A286" s="2"/>
      <c r="B286" s="2"/>
      <c r="C286" s="2"/>
      <c r="D286" s="2"/>
      <c r="E286" s="2" t="s">
        <v>431</v>
      </c>
      <c r="F286" s="2"/>
      <c r="G286" s="2"/>
      <c r="H286" s="7">
        <v>597</v>
      </c>
      <c r="I286" s="8"/>
      <c r="J286" s="7"/>
      <c r="K286" s="8"/>
      <c r="L286" s="7"/>
      <c r="M286" s="8"/>
      <c r="N286" s="9"/>
      <c r="O286" s="8"/>
      <c r="P286" s="7"/>
      <c r="Q286" s="8"/>
      <c r="R286" s="7"/>
      <c r="S286" s="8"/>
      <c r="T286" s="7"/>
      <c r="U286" s="8"/>
      <c r="V286" s="9"/>
      <c r="W286" s="8"/>
      <c r="X286" s="7"/>
      <c r="Y286" s="8"/>
      <c r="Z286" s="7"/>
      <c r="AA286" s="8"/>
      <c r="AB286" s="7"/>
      <c r="AC286" s="8"/>
      <c r="AD286" s="9"/>
      <c r="AE286" s="8"/>
      <c r="AF286" s="7"/>
      <c r="AG286" s="8"/>
      <c r="AH286" s="7"/>
      <c r="AI286" s="8"/>
      <c r="AJ286" s="7"/>
      <c r="AK286" s="8"/>
      <c r="AL286" s="9"/>
      <c r="AM286" s="8"/>
      <c r="AN286" s="7"/>
      <c r="AO286" s="8"/>
      <c r="AP286" s="7"/>
      <c r="AQ286" s="8"/>
      <c r="AR286" s="7"/>
      <c r="AS286" s="8"/>
      <c r="AT286" s="9"/>
      <c r="AU286" s="8"/>
      <c r="AV286" s="7"/>
      <c r="AW286" s="8"/>
      <c r="AX286" s="7"/>
      <c r="AY286" s="8"/>
      <c r="AZ286" s="7"/>
      <c r="BA286" s="8"/>
      <c r="BB286" s="9"/>
      <c r="BC286" s="8"/>
      <c r="BD286" s="7"/>
      <c r="BE286" s="8"/>
      <c r="BF286" s="7"/>
      <c r="BG286" s="8"/>
      <c r="BH286" s="7"/>
      <c r="BI286" s="8"/>
      <c r="BJ286" s="9"/>
      <c r="BK286" s="8"/>
      <c r="BL286" s="7"/>
      <c r="BM286" s="8"/>
      <c r="BN286" s="7"/>
      <c r="BO286" s="8"/>
      <c r="BP286" s="7"/>
      <c r="BQ286" s="8"/>
      <c r="BR286" s="9"/>
      <c r="BS286" s="8"/>
      <c r="BT286" s="7"/>
      <c r="BU286" s="8"/>
      <c r="BV286" s="7"/>
      <c r="BW286" s="8"/>
      <c r="BX286" s="7"/>
      <c r="BY286" s="8"/>
      <c r="BZ286" s="9"/>
      <c r="CA286" s="8"/>
      <c r="CB286" s="7"/>
      <c r="CC286" s="8"/>
      <c r="CD286" s="7"/>
      <c r="CE286" s="8"/>
      <c r="CF286" s="7"/>
      <c r="CG286" s="8"/>
      <c r="CH286" s="9"/>
      <c r="CI286" s="8"/>
      <c r="CJ286" s="7">
        <f>ROUND(H286+P286+X286+AF286+AN286+AV286+BD286+BL286+BT286+CB286,5)</f>
        <v>597</v>
      </c>
      <c r="CK286" s="8"/>
      <c r="CL286" s="7"/>
      <c r="CM286" s="8"/>
      <c r="CN286" s="7">
        <f>ROUND((CJ286-CL286),5)</f>
        <v>597</v>
      </c>
      <c r="CO286" s="8"/>
      <c r="CP286" s="9">
        <f>ROUND(IF(CL286=0, IF(CJ286=0, 0, 1), CJ286/CL286),5)</f>
        <v>1</v>
      </c>
      <c r="CQ286" s="76">
        <v>600</v>
      </c>
    </row>
    <row r="287" spans="1:98" hidden="1" x14ac:dyDescent="0.3">
      <c r="A287" s="2"/>
      <c r="B287" s="2"/>
      <c r="C287" s="2"/>
      <c r="D287" s="2"/>
      <c r="E287" s="2" t="s">
        <v>315</v>
      </c>
      <c r="F287" s="2"/>
      <c r="G287" s="2"/>
      <c r="H287" s="7"/>
      <c r="I287" s="8"/>
      <c r="J287" s="7"/>
      <c r="K287" s="8"/>
      <c r="L287" s="7"/>
      <c r="M287" s="8"/>
      <c r="N287" s="9"/>
      <c r="O287" s="8"/>
      <c r="P287" s="7"/>
      <c r="Q287" s="8"/>
      <c r="R287" s="7"/>
      <c r="S287" s="8"/>
      <c r="T287" s="7"/>
      <c r="U287" s="8"/>
      <c r="V287" s="9"/>
      <c r="W287" s="8"/>
      <c r="X287" s="7"/>
      <c r="Y287" s="8"/>
      <c r="Z287" s="7"/>
      <c r="AA287" s="8"/>
      <c r="AB287" s="7"/>
      <c r="AC287" s="8"/>
      <c r="AD287" s="9"/>
      <c r="AE287" s="8"/>
      <c r="AF287" s="7"/>
      <c r="AG287" s="8"/>
      <c r="AH287" s="7"/>
      <c r="AI287" s="8"/>
      <c r="AJ287" s="7"/>
      <c r="AK287" s="8"/>
      <c r="AL287" s="9"/>
      <c r="AM287" s="8"/>
      <c r="AN287" s="7"/>
      <c r="AO287" s="8"/>
      <c r="AP287" s="7"/>
      <c r="AQ287" s="8"/>
      <c r="AR287" s="7"/>
      <c r="AS287" s="8"/>
      <c r="AT287" s="9"/>
      <c r="AU287" s="8"/>
      <c r="AV287" s="7"/>
      <c r="AW287" s="8"/>
      <c r="AX287" s="7"/>
      <c r="AY287" s="8"/>
      <c r="AZ287" s="7"/>
      <c r="BA287" s="8"/>
      <c r="BB287" s="9"/>
      <c r="BC287" s="8"/>
      <c r="BD287" s="7"/>
      <c r="BE287" s="8"/>
      <c r="BF287" s="7"/>
      <c r="BG287" s="8"/>
      <c r="BH287" s="7"/>
      <c r="BI287" s="8"/>
      <c r="BJ287" s="9"/>
      <c r="BK287" s="8"/>
      <c r="BL287" s="7"/>
      <c r="BM287" s="8"/>
      <c r="BN287" s="7"/>
      <c r="BO287" s="8"/>
      <c r="BP287" s="7"/>
      <c r="BQ287" s="8"/>
      <c r="BR287" s="9"/>
      <c r="BS287" s="8"/>
      <c r="BT287" s="7"/>
      <c r="BU287" s="8"/>
      <c r="BV287" s="7"/>
      <c r="BW287" s="8"/>
      <c r="BX287" s="7"/>
      <c r="BY287" s="8"/>
      <c r="BZ287" s="9"/>
      <c r="CA287" s="8"/>
      <c r="CB287" s="7"/>
      <c r="CC287" s="8"/>
      <c r="CD287" s="7"/>
      <c r="CE287" s="8"/>
      <c r="CF287" s="7"/>
      <c r="CG287" s="8"/>
      <c r="CH287" s="9"/>
      <c r="CI287" s="8"/>
      <c r="CJ287" s="7"/>
      <c r="CK287" s="8"/>
      <c r="CL287" s="7"/>
      <c r="CM287" s="8"/>
      <c r="CN287" s="7"/>
      <c r="CO287" s="8"/>
      <c r="CP287" s="9"/>
      <c r="CQ287" s="76"/>
    </row>
    <row r="288" spans="1:98" hidden="1" x14ac:dyDescent="0.3">
      <c r="A288" s="2"/>
      <c r="B288" s="2"/>
      <c r="C288" s="2"/>
      <c r="D288" s="2"/>
      <c r="E288" s="2" t="s">
        <v>316</v>
      </c>
      <c r="F288" s="2"/>
      <c r="G288" s="2"/>
      <c r="H288" s="7"/>
      <c r="I288" s="8"/>
      <c r="J288" s="7"/>
      <c r="K288" s="8"/>
      <c r="L288" s="7"/>
      <c r="M288" s="8"/>
      <c r="N288" s="9"/>
      <c r="O288" s="8"/>
      <c r="P288" s="7"/>
      <c r="Q288" s="8"/>
      <c r="R288" s="7"/>
      <c r="S288" s="8"/>
      <c r="T288" s="7"/>
      <c r="U288" s="8"/>
      <c r="V288" s="9"/>
      <c r="W288" s="8"/>
      <c r="X288" s="7"/>
      <c r="Y288" s="8"/>
      <c r="Z288" s="7"/>
      <c r="AA288" s="8"/>
      <c r="AB288" s="7"/>
      <c r="AC288" s="8"/>
      <c r="AD288" s="9"/>
      <c r="AE288" s="8"/>
      <c r="AF288" s="7"/>
      <c r="AG288" s="8"/>
      <c r="AH288" s="7"/>
      <c r="AI288" s="8"/>
      <c r="AJ288" s="7"/>
      <c r="AK288" s="8"/>
      <c r="AL288" s="9"/>
      <c r="AM288" s="8"/>
      <c r="AN288" s="7"/>
      <c r="AO288" s="8"/>
      <c r="AP288" s="7"/>
      <c r="AQ288" s="8"/>
      <c r="AR288" s="7"/>
      <c r="AS288" s="8"/>
      <c r="AT288" s="9"/>
      <c r="AU288" s="8"/>
      <c r="AV288" s="7"/>
      <c r="AW288" s="8"/>
      <c r="AX288" s="7"/>
      <c r="AY288" s="8"/>
      <c r="AZ288" s="7"/>
      <c r="BA288" s="8"/>
      <c r="BB288" s="9"/>
      <c r="BC288" s="8"/>
      <c r="BD288" s="7"/>
      <c r="BE288" s="8"/>
      <c r="BF288" s="7"/>
      <c r="BG288" s="8"/>
      <c r="BH288" s="7"/>
      <c r="BI288" s="8"/>
      <c r="BJ288" s="9"/>
      <c r="BK288" s="8"/>
      <c r="BL288" s="7"/>
      <c r="BM288" s="8"/>
      <c r="BN288" s="7"/>
      <c r="BO288" s="8"/>
      <c r="BP288" s="7"/>
      <c r="BQ288" s="8"/>
      <c r="BR288" s="9"/>
      <c r="BS288" s="8"/>
      <c r="BT288" s="7"/>
      <c r="BU288" s="8"/>
      <c r="BV288" s="7"/>
      <c r="BW288" s="8"/>
      <c r="BX288" s="7"/>
      <c r="BY288" s="8"/>
      <c r="BZ288" s="9"/>
      <c r="CA288" s="8"/>
      <c r="CB288" s="7"/>
      <c r="CC288" s="8"/>
      <c r="CD288" s="7"/>
      <c r="CE288" s="8"/>
      <c r="CF288" s="7"/>
      <c r="CG288" s="8"/>
      <c r="CH288" s="9"/>
      <c r="CI288" s="8"/>
      <c r="CJ288" s="7"/>
      <c r="CK288" s="8"/>
      <c r="CL288" s="7"/>
      <c r="CM288" s="8"/>
      <c r="CN288" s="7"/>
      <c r="CO288" s="8"/>
      <c r="CP288" s="9"/>
      <c r="CQ288" s="76"/>
    </row>
    <row r="289" spans="1:95" hidden="1" x14ac:dyDescent="0.3">
      <c r="A289" s="2"/>
      <c r="B289" s="2"/>
      <c r="C289" s="2"/>
      <c r="D289" s="2"/>
      <c r="E289" s="2" t="s">
        <v>317</v>
      </c>
      <c r="F289" s="2"/>
      <c r="G289" s="2"/>
      <c r="H289" s="7"/>
      <c r="I289" s="8"/>
      <c r="J289" s="7"/>
      <c r="K289" s="8"/>
      <c r="L289" s="7"/>
      <c r="M289" s="8"/>
      <c r="N289" s="9"/>
      <c r="O289" s="8"/>
      <c r="P289" s="7"/>
      <c r="Q289" s="8"/>
      <c r="R289" s="7"/>
      <c r="S289" s="8"/>
      <c r="T289" s="7"/>
      <c r="U289" s="8"/>
      <c r="V289" s="9"/>
      <c r="W289" s="8"/>
      <c r="X289" s="7"/>
      <c r="Y289" s="8"/>
      <c r="Z289" s="7"/>
      <c r="AA289" s="8"/>
      <c r="AB289" s="7"/>
      <c r="AC289" s="8"/>
      <c r="AD289" s="9"/>
      <c r="AE289" s="8"/>
      <c r="AF289" s="7"/>
      <c r="AG289" s="8"/>
      <c r="AH289" s="7"/>
      <c r="AI289" s="8"/>
      <c r="AJ289" s="7"/>
      <c r="AK289" s="8"/>
      <c r="AL289" s="9"/>
      <c r="AM289" s="8"/>
      <c r="AN289" s="7"/>
      <c r="AO289" s="8"/>
      <c r="AP289" s="7"/>
      <c r="AQ289" s="8"/>
      <c r="AR289" s="7"/>
      <c r="AS289" s="8"/>
      <c r="AT289" s="9"/>
      <c r="AU289" s="8"/>
      <c r="AV289" s="7"/>
      <c r="AW289" s="8"/>
      <c r="AX289" s="7"/>
      <c r="AY289" s="8"/>
      <c r="AZ289" s="7"/>
      <c r="BA289" s="8"/>
      <c r="BB289" s="9"/>
      <c r="BC289" s="8"/>
      <c r="BD289" s="7"/>
      <c r="BE289" s="8"/>
      <c r="BF289" s="7"/>
      <c r="BG289" s="8"/>
      <c r="BH289" s="7"/>
      <c r="BI289" s="8"/>
      <c r="BJ289" s="9"/>
      <c r="BK289" s="8"/>
      <c r="BL289" s="7"/>
      <c r="BM289" s="8"/>
      <c r="BN289" s="7"/>
      <c r="BO289" s="8"/>
      <c r="BP289" s="7"/>
      <c r="BQ289" s="8"/>
      <c r="BR289" s="9"/>
      <c r="BS289" s="8"/>
      <c r="BT289" s="7"/>
      <c r="BU289" s="8"/>
      <c r="BV289" s="7"/>
      <c r="BW289" s="8"/>
      <c r="BX289" s="7"/>
      <c r="BY289" s="8"/>
      <c r="BZ289" s="9"/>
      <c r="CA289" s="8"/>
      <c r="CB289" s="7"/>
      <c r="CC289" s="8"/>
      <c r="CD289" s="7"/>
      <c r="CE289" s="8"/>
      <c r="CF289" s="7"/>
      <c r="CG289" s="8"/>
      <c r="CH289" s="9"/>
      <c r="CI289" s="8"/>
      <c r="CJ289" s="7"/>
      <c r="CK289" s="8"/>
      <c r="CL289" s="7"/>
      <c r="CM289" s="8"/>
      <c r="CN289" s="7"/>
      <c r="CO289" s="8"/>
      <c r="CP289" s="9"/>
      <c r="CQ289" s="76"/>
    </row>
    <row r="290" spans="1:95" hidden="1" x14ac:dyDescent="0.3">
      <c r="A290" s="2"/>
      <c r="B290" s="2"/>
      <c r="C290" s="2"/>
      <c r="D290" s="2"/>
      <c r="E290" s="2" t="s">
        <v>439</v>
      </c>
      <c r="F290" s="2"/>
      <c r="G290" s="2"/>
      <c r="H290" s="7"/>
      <c r="I290" s="8"/>
      <c r="J290" s="7"/>
      <c r="K290" s="8"/>
      <c r="L290" s="7"/>
      <c r="M290" s="8"/>
      <c r="N290" s="9"/>
      <c r="O290" s="8"/>
      <c r="P290" s="7"/>
      <c r="Q290" s="8"/>
      <c r="R290" s="7"/>
      <c r="S290" s="8"/>
      <c r="T290" s="7"/>
      <c r="U290" s="8"/>
      <c r="V290" s="9"/>
      <c r="W290" s="8"/>
      <c r="X290" s="7"/>
      <c r="Y290" s="8"/>
      <c r="Z290" s="7"/>
      <c r="AA290" s="8"/>
      <c r="AB290" s="7"/>
      <c r="AC290" s="8"/>
      <c r="AD290" s="9"/>
      <c r="AE290" s="8"/>
      <c r="AF290" s="7"/>
      <c r="AG290" s="8"/>
      <c r="AH290" s="7"/>
      <c r="AI290" s="8"/>
      <c r="AJ290" s="7"/>
      <c r="AK290" s="8"/>
      <c r="AL290" s="9"/>
      <c r="AM290" s="8"/>
      <c r="AN290" s="7"/>
      <c r="AO290" s="8"/>
      <c r="AP290" s="7"/>
      <c r="AQ290" s="8"/>
      <c r="AR290" s="7"/>
      <c r="AS290" s="8"/>
      <c r="AT290" s="9"/>
      <c r="AU290" s="8"/>
      <c r="AV290" s="7"/>
      <c r="AW290" s="8"/>
      <c r="AX290" s="7"/>
      <c r="AY290" s="8"/>
      <c r="AZ290" s="7"/>
      <c r="BA290" s="8"/>
      <c r="BB290" s="9"/>
      <c r="BC290" s="8"/>
      <c r="BD290" s="7"/>
      <c r="BE290" s="8"/>
      <c r="BF290" s="7"/>
      <c r="BG290" s="8"/>
      <c r="BH290" s="7"/>
      <c r="BI290" s="8"/>
      <c r="BJ290" s="9"/>
      <c r="BK290" s="8"/>
      <c r="BL290" s="7"/>
      <c r="BM290" s="8"/>
      <c r="BN290" s="7"/>
      <c r="BO290" s="8"/>
      <c r="BP290" s="7"/>
      <c r="BQ290" s="8"/>
      <c r="BR290" s="9"/>
      <c r="BS290" s="8"/>
      <c r="BT290" s="7"/>
      <c r="BU290" s="8"/>
      <c r="BV290" s="7"/>
      <c r="BW290" s="8"/>
      <c r="BX290" s="7"/>
      <c r="BY290" s="8"/>
      <c r="BZ290" s="9"/>
      <c r="CA290" s="8"/>
      <c r="CB290" s="7"/>
      <c r="CC290" s="8"/>
      <c r="CD290" s="7"/>
      <c r="CE290" s="8"/>
      <c r="CF290" s="7"/>
      <c r="CG290" s="8"/>
      <c r="CH290" s="9"/>
      <c r="CI290" s="8"/>
      <c r="CJ290" s="7"/>
      <c r="CK290" s="8"/>
      <c r="CL290" s="7">
        <v>0</v>
      </c>
      <c r="CM290" s="8"/>
      <c r="CN290" s="7"/>
      <c r="CO290" s="8"/>
      <c r="CP290" s="9"/>
      <c r="CQ290" s="76"/>
    </row>
    <row r="291" spans="1:95" x14ac:dyDescent="0.3">
      <c r="A291" s="2"/>
      <c r="B291" s="2"/>
      <c r="C291" s="2"/>
      <c r="D291" s="2"/>
      <c r="E291" s="2" t="s">
        <v>319</v>
      </c>
      <c r="F291" s="2"/>
      <c r="G291" s="2"/>
      <c r="H291" s="7"/>
      <c r="I291" s="8"/>
      <c r="J291" s="7"/>
      <c r="K291" s="8"/>
      <c r="L291" s="7"/>
      <c r="M291" s="8"/>
      <c r="N291" s="9"/>
      <c r="O291" s="8"/>
      <c r="P291" s="7"/>
      <c r="Q291" s="8"/>
      <c r="R291" s="7"/>
      <c r="S291" s="8"/>
      <c r="T291" s="7"/>
      <c r="U291" s="8"/>
      <c r="V291" s="9"/>
      <c r="W291" s="8"/>
      <c r="X291" s="7"/>
      <c r="Y291" s="8"/>
      <c r="Z291" s="7"/>
      <c r="AA291" s="8"/>
      <c r="AB291" s="7"/>
      <c r="AC291" s="8"/>
      <c r="AD291" s="9"/>
      <c r="AE291" s="8"/>
      <c r="AF291" s="7"/>
      <c r="AG291" s="8"/>
      <c r="AH291" s="7"/>
      <c r="AI291" s="8"/>
      <c r="AJ291" s="7"/>
      <c r="AK291" s="8"/>
      <c r="AL291" s="9"/>
      <c r="AM291" s="8"/>
      <c r="AN291" s="7"/>
      <c r="AO291" s="8"/>
      <c r="AP291" s="7"/>
      <c r="AQ291" s="8"/>
      <c r="AR291" s="7"/>
      <c r="AS291" s="8"/>
      <c r="AT291" s="9"/>
      <c r="AU291" s="8"/>
      <c r="AV291" s="7"/>
      <c r="AW291" s="8"/>
      <c r="AX291" s="7"/>
      <c r="AY291" s="8"/>
      <c r="AZ291" s="7"/>
      <c r="BA291" s="8"/>
      <c r="BB291" s="9"/>
      <c r="BC291" s="8"/>
      <c r="BD291" s="7"/>
      <c r="BE291" s="8"/>
      <c r="BF291" s="7"/>
      <c r="BG291" s="8"/>
      <c r="BH291" s="7"/>
      <c r="BI291" s="8"/>
      <c r="BJ291" s="9"/>
      <c r="BK291" s="8"/>
      <c r="BL291" s="7"/>
      <c r="BM291" s="8"/>
      <c r="BN291" s="7"/>
      <c r="BO291" s="8"/>
      <c r="BP291" s="7"/>
      <c r="BQ291" s="8"/>
      <c r="BR291" s="9"/>
      <c r="BS291" s="8"/>
      <c r="BT291" s="7"/>
      <c r="BU291" s="8"/>
      <c r="BV291" s="7"/>
      <c r="BW291" s="8"/>
      <c r="BX291" s="7"/>
      <c r="BY291" s="8"/>
      <c r="BZ291" s="9"/>
      <c r="CA291" s="8"/>
      <c r="CB291" s="7"/>
      <c r="CC291" s="8"/>
      <c r="CD291" s="7"/>
      <c r="CE291" s="8"/>
      <c r="CF291" s="7"/>
      <c r="CG291" s="8"/>
      <c r="CH291" s="9"/>
      <c r="CI291" s="8"/>
      <c r="CJ291" s="7"/>
      <c r="CK291" s="8"/>
      <c r="CL291" s="7"/>
      <c r="CM291" s="8"/>
      <c r="CN291" s="7"/>
      <c r="CO291" s="8"/>
      <c r="CP291" s="9"/>
      <c r="CQ291" s="76"/>
    </row>
    <row r="292" spans="1:95" x14ac:dyDescent="0.3">
      <c r="A292" s="2"/>
      <c r="B292" s="2"/>
      <c r="C292" s="2"/>
      <c r="D292" s="2"/>
      <c r="E292" s="2" t="s">
        <v>320</v>
      </c>
      <c r="F292" s="2"/>
      <c r="G292" s="2"/>
      <c r="H292" s="7">
        <v>2030.43</v>
      </c>
      <c r="I292" s="8"/>
      <c r="J292" s="7">
        <v>1750</v>
      </c>
      <c r="K292" s="8"/>
      <c r="L292" s="7">
        <f>ROUND((H292-J292),5)</f>
        <v>280.43</v>
      </c>
      <c r="M292" s="8"/>
      <c r="N292" s="9">
        <f>ROUND(IF(J292=0, IF(H292=0, 0, 1), H292/J292),5)</f>
        <v>1.16025</v>
      </c>
      <c r="O292" s="8"/>
      <c r="P292" s="7">
        <v>1939.99</v>
      </c>
      <c r="Q292" s="8"/>
      <c r="R292" s="7">
        <v>1750</v>
      </c>
      <c r="S292" s="8"/>
      <c r="T292" s="7">
        <f>ROUND((P292-R292),5)</f>
        <v>189.99</v>
      </c>
      <c r="U292" s="8"/>
      <c r="V292" s="9">
        <f>ROUND(IF(R292=0, IF(P292=0, 0, 1), P292/R292),5)</f>
        <v>1.1085700000000001</v>
      </c>
      <c r="W292" s="8"/>
      <c r="X292" s="7">
        <v>1899.65</v>
      </c>
      <c r="Y292" s="8"/>
      <c r="Z292" s="7">
        <v>1750</v>
      </c>
      <c r="AA292" s="8"/>
      <c r="AB292" s="7">
        <f>ROUND((X292-Z292),5)</f>
        <v>149.65</v>
      </c>
      <c r="AC292" s="8"/>
      <c r="AD292" s="9">
        <f>ROUND(IF(Z292=0, IF(X292=0, 0, 1), X292/Z292),5)</f>
        <v>1.08551</v>
      </c>
      <c r="AE292" s="8"/>
      <c r="AF292" s="7">
        <v>2844.54</v>
      </c>
      <c r="AG292" s="8"/>
      <c r="AH292" s="7">
        <v>2620</v>
      </c>
      <c r="AI292" s="8"/>
      <c r="AJ292" s="7">
        <f>ROUND((AF292-AH292),5)</f>
        <v>224.54</v>
      </c>
      <c r="AK292" s="8"/>
      <c r="AL292" s="9">
        <f>ROUND(IF(AH292=0, IF(AF292=0, 0, 1), AF292/AH292),5)</f>
        <v>1.0857000000000001</v>
      </c>
      <c r="AM292" s="8"/>
      <c r="AN292" s="7">
        <v>2021.08</v>
      </c>
      <c r="AO292" s="8"/>
      <c r="AP292" s="7">
        <v>1750</v>
      </c>
      <c r="AQ292" s="8"/>
      <c r="AR292" s="7">
        <f>ROUND((AN292-AP292),5)</f>
        <v>271.08</v>
      </c>
      <c r="AS292" s="8"/>
      <c r="AT292" s="9">
        <f>ROUND(IF(AP292=0, IF(AN292=0, 0, 1), AN292/AP292),5)</f>
        <v>1.1549</v>
      </c>
      <c r="AU292" s="8"/>
      <c r="AV292" s="7">
        <v>1667.99</v>
      </c>
      <c r="AW292" s="8"/>
      <c r="AX292" s="7">
        <v>1750</v>
      </c>
      <c r="AY292" s="8"/>
      <c r="AZ292" s="7">
        <f>ROUND((AV292-AX292),5)</f>
        <v>-82.01</v>
      </c>
      <c r="BA292" s="8"/>
      <c r="BB292" s="9">
        <f>ROUND(IF(AX292=0, IF(AV292=0, 0, 1), AV292/AX292),5)</f>
        <v>0.95313999999999999</v>
      </c>
      <c r="BC292" s="8"/>
      <c r="BD292" s="7">
        <v>1914.32</v>
      </c>
      <c r="BE292" s="8"/>
      <c r="BF292" s="7">
        <v>1750</v>
      </c>
      <c r="BG292" s="8"/>
      <c r="BH292" s="7">
        <f>ROUND((BD292-BF292),5)</f>
        <v>164.32</v>
      </c>
      <c r="BI292" s="8"/>
      <c r="BJ292" s="9">
        <f>ROUND(IF(BF292=0, IF(BD292=0, 0, 1), BD292/BF292),5)</f>
        <v>1.0939000000000001</v>
      </c>
      <c r="BK292" s="8"/>
      <c r="BL292" s="7">
        <v>1992.4</v>
      </c>
      <c r="BM292" s="8"/>
      <c r="BN292" s="7">
        <v>1750</v>
      </c>
      <c r="BO292" s="8"/>
      <c r="BP292" s="7">
        <f>ROUND((BL292-BN292),5)</f>
        <v>242.4</v>
      </c>
      <c r="BQ292" s="8"/>
      <c r="BR292" s="9">
        <f>ROUND(IF(BN292=0, IF(BL292=0, 0, 1), BL292/BN292),5)</f>
        <v>1.1385099999999999</v>
      </c>
      <c r="BS292" s="8"/>
      <c r="BT292" s="7">
        <v>1851.62</v>
      </c>
      <c r="BU292" s="8"/>
      <c r="BV292" s="7">
        <v>1750</v>
      </c>
      <c r="BW292" s="8"/>
      <c r="BX292" s="7">
        <f>ROUND((BT292-BV292),5)</f>
        <v>101.62</v>
      </c>
      <c r="BY292" s="8"/>
      <c r="BZ292" s="9">
        <f>ROUND(IF(BV292=0, IF(BT292=0, 0, 1), BT292/BV292),5)</f>
        <v>1.0580700000000001</v>
      </c>
      <c r="CA292" s="8"/>
      <c r="CB292" s="7">
        <v>958.91</v>
      </c>
      <c r="CC292" s="8"/>
      <c r="CD292" s="7">
        <v>678.71</v>
      </c>
      <c r="CE292" s="8"/>
      <c r="CF292" s="7">
        <f>ROUND((CB292-CD292),5)</f>
        <v>280.2</v>
      </c>
      <c r="CG292" s="8"/>
      <c r="CH292" s="9">
        <f>ROUND(IF(CD292=0, IF(CB292=0, 0, 1), CB292/CD292),5)</f>
        <v>1.4128400000000001</v>
      </c>
      <c r="CI292" s="8"/>
      <c r="CJ292" s="7">
        <f>ROUND(H292+P292+X292+AF292+AN292+AV292+BD292+BL292+BT292+CB292,5)</f>
        <v>19120.93</v>
      </c>
      <c r="CK292" s="8"/>
      <c r="CL292" s="7">
        <v>22750</v>
      </c>
      <c r="CM292" s="8"/>
      <c r="CN292" s="7">
        <f>ROUND((CJ292-CL292),5)</f>
        <v>-3629.07</v>
      </c>
      <c r="CO292" s="8"/>
      <c r="CP292" s="9">
        <f>ROUND(IF(CL292=0, IF(CJ292=0, 0, 1), CJ292/CL292),5)</f>
        <v>0.84048</v>
      </c>
      <c r="CQ292" s="76">
        <v>25400</v>
      </c>
    </row>
    <row r="293" spans="1:95" x14ac:dyDescent="0.3">
      <c r="A293" s="2"/>
      <c r="B293" s="2"/>
      <c r="C293" s="2"/>
      <c r="D293" s="2"/>
      <c r="E293" s="2" t="s">
        <v>321</v>
      </c>
      <c r="F293" s="2"/>
      <c r="G293" s="2"/>
      <c r="H293" s="7"/>
      <c r="I293" s="8"/>
      <c r="J293" s="7"/>
      <c r="K293" s="8"/>
      <c r="L293" s="7"/>
      <c r="M293" s="8"/>
      <c r="N293" s="9"/>
      <c r="O293" s="8"/>
      <c r="P293" s="7"/>
      <c r="Q293" s="8"/>
      <c r="R293" s="7"/>
      <c r="S293" s="8"/>
      <c r="T293" s="7"/>
      <c r="U293" s="8"/>
      <c r="V293" s="9"/>
      <c r="W293" s="8"/>
      <c r="X293" s="7"/>
      <c r="Y293" s="8"/>
      <c r="Z293" s="7"/>
      <c r="AA293" s="8"/>
      <c r="AB293" s="7"/>
      <c r="AC293" s="8"/>
      <c r="AD293" s="9"/>
      <c r="AE293" s="8"/>
      <c r="AF293" s="7"/>
      <c r="AG293" s="8"/>
      <c r="AH293" s="7"/>
      <c r="AI293" s="8"/>
      <c r="AJ293" s="7"/>
      <c r="AK293" s="8"/>
      <c r="AL293" s="9"/>
      <c r="AM293" s="8"/>
      <c r="AN293" s="7"/>
      <c r="AO293" s="8"/>
      <c r="AP293" s="7"/>
      <c r="AQ293" s="8"/>
      <c r="AR293" s="7"/>
      <c r="AS293" s="8"/>
      <c r="AT293" s="9"/>
      <c r="AU293" s="8"/>
      <c r="AV293" s="7"/>
      <c r="AW293" s="8"/>
      <c r="AX293" s="7"/>
      <c r="AY293" s="8"/>
      <c r="AZ293" s="7"/>
      <c r="BA293" s="8"/>
      <c r="BB293" s="9"/>
      <c r="BC293" s="8"/>
      <c r="BD293" s="7"/>
      <c r="BE293" s="8"/>
      <c r="BF293" s="7"/>
      <c r="BG293" s="8"/>
      <c r="BH293" s="7"/>
      <c r="BI293" s="8"/>
      <c r="BJ293" s="9"/>
      <c r="BK293" s="8"/>
      <c r="BL293" s="7"/>
      <c r="BM293" s="8"/>
      <c r="BN293" s="7"/>
      <c r="BO293" s="8"/>
      <c r="BP293" s="7"/>
      <c r="BQ293" s="8"/>
      <c r="BR293" s="9"/>
      <c r="BS293" s="8"/>
      <c r="BT293" s="7"/>
      <c r="BU293" s="8"/>
      <c r="BV293" s="7"/>
      <c r="BW293" s="8"/>
      <c r="BX293" s="7"/>
      <c r="BY293" s="8"/>
      <c r="BZ293" s="9"/>
      <c r="CA293" s="8"/>
      <c r="CB293" s="7"/>
      <c r="CC293" s="8"/>
      <c r="CD293" s="7"/>
      <c r="CE293" s="8"/>
      <c r="CF293" s="7"/>
      <c r="CG293" s="8"/>
      <c r="CH293" s="9"/>
      <c r="CI293" s="8"/>
      <c r="CJ293" s="7"/>
      <c r="CK293" s="8"/>
      <c r="CL293" s="7"/>
      <c r="CM293" s="8"/>
      <c r="CN293" s="7"/>
      <c r="CO293" s="8"/>
      <c r="CP293" s="9"/>
      <c r="CQ293" s="76"/>
    </row>
    <row r="294" spans="1:95" x14ac:dyDescent="0.3">
      <c r="A294" s="2"/>
      <c r="B294" s="2"/>
      <c r="C294" s="2"/>
      <c r="D294" s="2"/>
      <c r="E294" s="2" t="s">
        <v>322</v>
      </c>
      <c r="F294" s="2"/>
      <c r="G294" s="2"/>
      <c r="H294" s="7"/>
      <c r="I294" s="8"/>
      <c r="J294" s="7"/>
      <c r="K294" s="8"/>
      <c r="L294" s="7"/>
      <c r="M294" s="8"/>
      <c r="N294" s="9"/>
      <c r="O294" s="8"/>
      <c r="P294" s="7"/>
      <c r="Q294" s="8"/>
      <c r="R294" s="7"/>
      <c r="S294" s="8"/>
      <c r="T294" s="7"/>
      <c r="U294" s="8"/>
      <c r="V294" s="9"/>
      <c r="W294" s="8"/>
      <c r="X294" s="7"/>
      <c r="Y294" s="8"/>
      <c r="Z294" s="7"/>
      <c r="AA294" s="8"/>
      <c r="AB294" s="7"/>
      <c r="AC294" s="8"/>
      <c r="AD294" s="9"/>
      <c r="AE294" s="8"/>
      <c r="AF294" s="7"/>
      <c r="AG294" s="8"/>
      <c r="AH294" s="7"/>
      <c r="AI294" s="8"/>
      <c r="AJ294" s="7"/>
      <c r="AK294" s="8"/>
      <c r="AL294" s="9"/>
      <c r="AM294" s="8"/>
      <c r="AN294" s="7"/>
      <c r="AO294" s="8"/>
      <c r="AP294" s="7"/>
      <c r="AQ294" s="8"/>
      <c r="AR294" s="7"/>
      <c r="AS294" s="8"/>
      <c r="AT294" s="9"/>
      <c r="AU294" s="8"/>
      <c r="AV294" s="7"/>
      <c r="AW294" s="8"/>
      <c r="AX294" s="7"/>
      <c r="AY294" s="8"/>
      <c r="AZ294" s="7"/>
      <c r="BA294" s="8"/>
      <c r="BB294" s="9"/>
      <c r="BC294" s="8"/>
      <c r="BD294" s="7"/>
      <c r="BE294" s="8"/>
      <c r="BF294" s="7"/>
      <c r="BG294" s="8"/>
      <c r="BH294" s="7"/>
      <c r="BI294" s="8"/>
      <c r="BJ294" s="9"/>
      <c r="BK294" s="8"/>
      <c r="BL294" s="7"/>
      <c r="BM294" s="8"/>
      <c r="BN294" s="7"/>
      <c r="BO294" s="8"/>
      <c r="BP294" s="7"/>
      <c r="BQ294" s="8"/>
      <c r="BR294" s="9"/>
      <c r="BS294" s="8"/>
      <c r="BT294" s="7">
        <v>37855</v>
      </c>
      <c r="BU294" s="8"/>
      <c r="BV294" s="7">
        <v>26790</v>
      </c>
      <c r="BW294" s="8"/>
      <c r="BX294" s="7">
        <f>ROUND((BT294-BV294),5)</f>
        <v>11065</v>
      </c>
      <c r="BY294" s="8"/>
      <c r="BZ294" s="9">
        <f>ROUND(IF(BV294=0, IF(BT294=0, 0, 1), BT294/BV294),5)</f>
        <v>1.41303</v>
      </c>
      <c r="CA294" s="8"/>
      <c r="CB294" s="7"/>
      <c r="CC294" s="8"/>
      <c r="CD294" s="7"/>
      <c r="CE294" s="8"/>
      <c r="CF294" s="7"/>
      <c r="CG294" s="8"/>
      <c r="CH294" s="9"/>
      <c r="CI294" s="8"/>
      <c r="CJ294" s="7">
        <f>ROUND(H294+P294+X294+AF294+AN294+AV294+BD294+BL294+BT294+CB294,5)</f>
        <v>37855</v>
      </c>
      <c r="CK294" s="8"/>
      <c r="CL294" s="7">
        <f>ROUND(J294+R294+Z294+AH294+AP294+AX294+BF294+BN294+BV294+CD294,5)</f>
        <v>26790</v>
      </c>
      <c r="CM294" s="8"/>
      <c r="CN294" s="7">
        <f>ROUND((CJ294-CL294),5)</f>
        <v>11065</v>
      </c>
      <c r="CO294" s="8"/>
      <c r="CP294" s="9">
        <f>ROUND(IF(CL294=0, IF(CJ294=0, 0, 1), CJ294/CL294),5)</f>
        <v>1.41303</v>
      </c>
      <c r="CQ294" s="76">
        <v>13740</v>
      </c>
    </row>
    <row r="295" spans="1:95" x14ac:dyDescent="0.3">
      <c r="A295" s="2"/>
      <c r="B295" s="2"/>
      <c r="C295" s="2"/>
      <c r="D295" s="2"/>
      <c r="E295" s="2" t="s">
        <v>323</v>
      </c>
      <c r="F295" s="2"/>
      <c r="G295" s="2"/>
      <c r="H295" s="7">
        <v>2800</v>
      </c>
      <c r="I295" s="8"/>
      <c r="J295" s="7">
        <v>3050</v>
      </c>
      <c r="K295" s="8"/>
      <c r="L295" s="7">
        <f>ROUND((H295-J295),5)</f>
        <v>-250</v>
      </c>
      <c r="M295" s="8"/>
      <c r="N295" s="9">
        <f>ROUND(IF(J295=0, IF(H295=0, 0, 1), H295/J295),5)</f>
        <v>0.91803000000000001</v>
      </c>
      <c r="O295" s="8"/>
      <c r="P295" s="7">
        <v>2594</v>
      </c>
      <c r="Q295" s="8"/>
      <c r="R295" s="7">
        <v>3050</v>
      </c>
      <c r="S295" s="8"/>
      <c r="T295" s="7">
        <f>ROUND((P295-R295),5)</f>
        <v>-456</v>
      </c>
      <c r="U295" s="8"/>
      <c r="V295" s="9">
        <f>ROUND(IF(R295=0, IF(P295=0, 0, 1), P295/R295),5)</f>
        <v>0.85048999999999997</v>
      </c>
      <c r="W295" s="8"/>
      <c r="X295" s="7">
        <v>5302</v>
      </c>
      <c r="Y295" s="8"/>
      <c r="Z295" s="7">
        <v>3050</v>
      </c>
      <c r="AA295" s="8"/>
      <c r="AB295" s="7">
        <f>ROUND((X295-Z295),5)</f>
        <v>2252</v>
      </c>
      <c r="AC295" s="8"/>
      <c r="AD295" s="9">
        <f>ROUND(IF(Z295=0, IF(X295=0, 0, 1), X295/Z295),5)</f>
        <v>1.7383599999999999</v>
      </c>
      <c r="AE295" s="8"/>
      <c r="AF295" s="7">
        <v>2300</v>
      </c>
      <c r="AG295" s="8"/>
      <c r="AH295" s="7">
        <v>3050</v>
      </c>
      <c r="AI295" s="8"/>
      <c r="AJ295" s="7">
        <f>ROUND((AF295-AH295),5)</f>
        <v>-750</v>
      </c>
      <c r="AK295" s="8"/>
      <c r="AL295" s="9">
        <f>ROUND(IF(AH295=0, IF(AF295=0, 0, 1), AF295/AH295),5)</f>
        <v>0.75409999999999999</v>
      </c>
      <c r="AM295" s="8"/>
      <c r="AN295" s="7">
        <v>2300</v>
      </c>
      <c r="AO295" s="8"/>
      <c r="AP295" s="7">
        <v>3050</v>
      </c>
      <c r="AQ295" s="8"/>
      <c r="AR295" s="7">
        <f>ROUND((AN295-AP295),5)</f>
        <v>-750</v>
      </c>
      <c r="AS295" s="8"/>
      <c r="AT295" s="9">
        <f>ROUND(IF(AP295=0, IF(AN295=0, 0, 1), AN295/AP295),5)</f>
        <v>0.75409999999999999</v>
      </c>
      <c r="AU295" s="8"/>
      <c r="AV295" s="7">
        <v>2300</v>
      </c>
      <c r="AW295" s="8"/>
      <c r="AX295" s="7">
        <v>3050</v>
      </c>
      <c r="AY295" s="8"/>
      <c r="AZ295" s="7">
        <f>ROUND((AV295-AX295),5)</f>
        <v>-750</v>
      </c>
      <c r="BA295" s="8"/>
      <c r="BB295" s="9">
        <f>ROUND(IF(AX295=0, IF(AV295=0, 0, 1), AV295/AX295),5)</f>
        <v>0.75409999999999999</v>
      </c>
      <c r="BC295" s="8"/>
      <c r="BD295" s="7">
        <v>2300</v>
      </c>
      <c r="BE295" s="8"/>
      <c r="BF295" s="7">
        <v>3050</v>
      </c>
      <c r="BG295" s="8"/>
      <c r="BH295" s="7">
        <f>ROUND((BD295-BF295),5)</f>
        <v>-750</v>
      </c>
      <c r="BI295" s="8"/>
      <c r="BJ295" s="9">
        <f>ROUND(IF(BF295=0, IF(BD295=0, 0, 1), BD295/BF295),5)</f>
        <v>0.75409999999999999</v>
      </c>
      <c r="BK295" s="8"/>
      <c r="BL295" s="7">
        <v>2300</v>
      </c>
      <c r="BM295" s="8"/>
      <c r="BN295" s="7">
        <v>3050</v>
      </c>
      <c r="BO295" s="8"/>
      <c r="BP295" s="7">
        <f>ROUND((BL295-BN295),5)</f>
        <v>-750</v>
      </c>
      <c r="BQ295" s="8"/>
      <c r="BR295" s="9">
        <f>ROUND(IF(BN295=0, IF(BL295=0, 0, 1), BL295/BN295),5)</f>
        <v>0.75409999999999999</v>
      </c>
      <c r="BS295" s="8"/>
      <c r="BT295" s="7">
        <v>2300</v>
      </c>
      <c r="BU295" s="8"/>
      <c r="BV295" s="7">
        <v>3050</v>
      </c>
      <c r="BW295" s="8"/>
      <c r="BX295" s="7">
        <f>ROUND((BT295-BV295),5)</f>
        <v>-750</v>
      </c>
      <c r="BY295" s="8"/>
      <c r="BZ295" s="9">
        <f>ROUND(IF(BV295=0, IF(BT295=0, 0, 1), BT295/BV295),5)</f>
        <v>0.75409999999999999</v>
      </c>
      <c r="CA295" s="8"/>
      <c r="CB295" s="7"/>
      <c r="CC295" s="8"/>
      <c r="CD295" s="7">
        <v>787.1</v>
      </c>
      <c r="CE295" s="8"/>
      <c r="CF295" s="7">
        <f>ROUND((CB295-CD295),5)</f>
        <v>-787.1</v>
      </c>
      <c r="CG295" s="8"/>
      <c r="CH295" s="9"/>
      <c r="CI295" s="8"/>
      <c r="CJ295" s="7">
        <f>ROUND(H295+P295+X295+AF295+AN295+AV295+BD295+BL295+BT295+CB295,5)</f>
        <v>24496</v>
      </c>
      <c r="CK295" s="8"/>
      <c r="CL295" s="7">
        <v>41000</v>
      </c>
      <c r="CM295" s="8"/>
      <c r="CN295" s="7">
        <f>ROUND((CJ295-CL295),5)</f>
        <v>-16504</v>
      </c>
      <c r="CO295" s="8"/>
      <c r="CP295" s="9">
        <f>ROUND(IF(CL295=0, IF(CJ295=0, 0, 1), CJ295/CL295),5)</f>
        <v>0.59745999999999999</v>
      </c>
      <c r="CQ295" s="76">
        <v>26000</v>
      </c>
    </row>
    <row r="296" spans="1:95" x14ac:dyDescent="0.3">
      <c r="A296" s="2"/>
      <c r="B296" s="2"/>
      <c r="C296" s="2"/>
      <c r="D296" s="2"/>
      <c r="E296" s="2" t="s">
        <v>324</v>
      </c>
      <c r="F296" s="2"/>
      <c r="G296" s="2"/>
      <c r="H296" s="7"/>
      <c r="I296" s="8"/>
      <c r="J296" s="7"/>
      <c r="K296" s="8"/>
      <c r="L296" s="7"/>
      <c r="M296" s="8"/>
      <c r="N296" s="9"/>
      <c r="O296" s="8"/>
      <c r="P296" s="7"/>
      <c r="Q296" s="8"/>
      <c r="R296" s="7"/>
      <c r="S296" s="8"/>
      <c r="T296" s="7"/>
      <c r="U296" s="8"/>
      <c r="V296" s="9"/>
      <c r="W296" s="8"/>
      <c r="X296" s="7"/>
      <c r="Y296" s="8"/>
      <c r="Z296" s="7"/>
      <c r="AA296" s="8"/>
      <c r="AB296" s="7"/>
      <c r="AC296" s="8"/>
      <c r="AD296" s="9"/>
      <c r="AE296" s="8"/>
      <c r="AF296" s="7"/>
      <c r="AG296" s="8"/>
      <c r="AH296" s="7"/>
      <c r="AI296" s="8"/>
      <c r="AJ296" s="7"/>
      <c r="AK296" s="8"/>
      <c r="AL296" s="9"/>
      <c r="AM296" s="8"/>
      <c r="AN296" s="7"/>
      <c r="AO296" s="8"/>
      <c r="AP296" s="7"/>
      <c r="AQ296" s="8"/>
      <c r="AR296" s="7"/>
      <c r="AS296" s="8"/>
      <c r="AT296" s="9"/>
      <c r="AU296" s="8"/>
      <c r="AV296" s="7"/>
      <c r="AW296" s="8"/>
      <c r="AX296" s="7"/>
      <c r="AY296" s="8"/>
      <c r="AZ296" s="7"/>
      <c r="BA296" s="8"/>
      <c r="BB296" s="9"/>
      <c r="BC296" s="8"/>
      <c r="BD296" s="7"/>
      <c r="BE296" s="8"/>
      <c r="BF296" s="7"/>
      <c r="BG296" s="8"/>
      <c r="BH296" s="7"/>
      <c r="BI296" s="8"/>
      <c r="BJ296" s="9"/>
      <c r="BK296" s="8"/>
      <c r="BL296" s="7"/>
      <c r="BM296" s="8"/>
      <c r="BN296" s="7"/>
      <c r="BO296" s="8"/>
      <c r="BP296" s="7"/>
      <c r="BQ296" s="8"/>
      <c r="BR296" s="9"/>
      <c r="BS296" s="8"/>
      <c r="BT296" s="7"/>
      <c r="BU296" s="8"/>
      <c r="BV296" s="7"/>
      <c r="BW296" s="8"/>
      <c r="BX296" s="7"/>
      <c r="BY296" s="8"/>
      <c r="BZ296" s="9"/>
      <c r="CA296" s="8"/>
      <c r="CB296" s="7"/>
      <c r="CC296" s="8"/>
      <c r="CD296" s="7"/>
      <c r="CE296" s="8"/>
      <c r="CF296" s="7"/>
      <c r="CG296" s="8"/>
      <c r="CH296" s="9"/>
      <c r="CI296" s="8"/>
      <c r="CJ296" s="7"/>
      <c r="CK296" s="8"/>
      <c r="CL296" s="82">
        <v>0</v>
      </c>
      <c r="CM296" s="8"/>
      <c r="CN296" s="7"/>
      <c r="CO296" s="8"/>
      <c r="CP296" s="9"/>
      <c r="CQ296" s="76"/>
    </row>
    <row r="297" spans="1:95" x14ac:dyDescent="0.3">
      <c r="A297" s="2"/>
      <c r="B297" s="2"/>
      <c r="C297" s="2"/>
      <c r="D297" s="2"/>
      <c r="E297" s="2" t="s">
        <v>325</v>
      </c>
      <c r="F297" s="2"/>
      <c r="G297" s="2"/>
      <c r="H297" s="7"/>
      <c r="I297" s="8"/>
      <c r="J297" s="7"/>
      <c r="K297" s="8"/>
      <c r="L297" s="7"/>
      <c r="M297" s="8"/>
      <c r="N297" s="9"/>
      <c r="O297" s="8"/>
      <c r="P297" s="7"/>
      <c r="Q297" s="8"/>
      <c r="R297" s="7"/>
      <c r="S297" s="8"/>
      <c r="T297" s="7"/>
      <c r="U297" s="8"/>
      <c r="V297" s="9"/>
      <c r="W297" s="8"/>
      <c r="X297" s="7"/>
      <c r="Y297" s="8"/>
      <c r="Z297" s="7"/>
      <c r="AA297" s="8"/>
      <c r="AB297" s="7"/>
      <c r="AC297" s="8"/>
      <c r="AD297" s="9"/>
      <c r="AE297" s="8"/>
      <c r="AF297" s="7"/>
      <c r="AG297" s="8"/>
      <c r="AH297" s="7"/>
      <c r="AI297" s="8"/>
      <c r="AJ297" s="7"/>
      <c r="AK297" s="8"/>
      <c r="AL297" s="9"/>
      <c r="AM297" s="8"/>
      <c r="AN297" s="7"/>
      <c r="AO297" s="8"/>
      <c r="AP297" s="7"/>
      <c r="AQ297" s="8"/>
      <c r="AR297" s="7"/>
      <c r="AS297" s="8"/>
      <c r="AT297" s="9"/>
      <c r="AU297" s="8"/>
      <c r="AV297" s="7"/>
      <c r="AW297" s="8"/>
      <c r="AX297" s="7"/>
      <c r="AY297" s="8"/>
      <c r="AZ297" s="7"/>
      <c r="BA297" s="8"/>
      <c r="BB297" s="9"/>
      <c r="BC297" s="8"/>
      <c r="BD297" s="7"/>
      <c r="BE297" s="8"/>
      <c r="BF297" s="7"/>
      <c r="BG297" s="8"/>
      <c r="BH297" s="7"/>
      <c r="BI297" s="8"/>
      <c r="BJ297" s="9"/>
      <c r="BK297" s="8"/>
      <c r="BL297" s="7"/>
      <c r="BM297" s="8"/>
      <c r="BN297" s="7"/>
      <c r="BO297" s="8"/>
      <c r="BP297" s="7"/>
      <c r="BQ297" s="8"/>
      <c r="BR297" s="9"/>
      <c r="BS297" s="8"/>
      <c r="BT297" s="7"/>
      <c r="BU297" s="8"/>
      <c r="BV297" s="7"/>
      <c r="BW297" s="8"/>
      <c r="BX297" s="7"/>
      <c r="BY297" s="8"/>
      <c r="BZ297" s="9"/>
      <c r="CA297" s="8"/>
      <c r="CB297" s="7"/>
      <c r="CC297" s="8"/>
      <c r="CD297" s="7"/>
      <c r="CE297" s="8"/>
      <c r="CF297" s="7"/>
      <c r="CG297" s="8"/>
      <c r="CH297" s="9"/>
      <c r="CI297" s="8"/>
      <c r="CJ297" s="7"/>
      <c r="CK297" s="8"/>
      <c r="CL297" s="7"/>
      <c r="CM297" s="8"/>
      <c r="CN297" s="7"/>
      <c r="CO297" s="8"/>
      <c r="CP297" s="9"/>
      <c r="CQ297" s="76"/>
    </row>
    <row r="298" spans="1:95" x14ac:dyDescent="0.3">
      <c r="A298" s="2"/>
      <c r="B298" s="2"/>
      <c r="C298" s="2"/>
      <c r="D298" s="2"/>
      <c r="E298" s="2"/>
      <c r="F298" s="2" t="s">
        <v>326</v>
      </c>
      <c r="G298" s="2"/>
      <c r="H298" s="7"/>
      <c r="I298" s="8"/>
      <c r="J298" s="7"/>
      <c r="K298" s="8"/>
      <c r="L298" s="7"/>
      <c r="M298" s="8"/>
      <c r="N298" s="9"/>
      <c r="O298" s="8"/>
      <c r="P298" s="7"/>
      <c r="Q298" s="8"/>
      <c r="R298" s="7"/>
      <c r="S298" s="8"/>
      <c r="T298" s="7"/>
      <c r="U298" s="8"/>
      <c r="V298" s="9"/>
      <c r="W298" s="8"/>
      <c r="X298" s="7"/>
      <c r="Y298" s="8"/>
      <c r="Z298" s="7"/>
      <c r="AA298" s="8"/>
      <c r="AB298" s="7"/>
      <c r="AC298" s="8"/>
      <c r="AD298" s="9"/>
      <c r="AE298" s="8"/>
      <c r="AF298" s="7"/>
      <c r="AG298" s="8"/>
      <c r="AH298" s="7"/>
      <c r="AI298" s="8"/>
      <c r="AJ298" s="7"/>
      <c r="AK298" s="8"/>
      <c r="AL298" s="9"/>
      <c r="AM298" s="8"/>
      <c r="AN298" s="7"/>
      <c r="AO298" s="8"/>
      <c r="AP298" s="7"/>
      <c r="AQ298" s="8"/>
      <c r="AR298" s="7"/>
      <c r="AS298" s="8"/>
      <c r="AT298" s="9"/>
      <c r="AU298" s="8"/>
      <c r="AV298" s="7"/>
      <c r="AW298" s="8"/>
      <c r="AX298" s="7"/>
      <c r="AY298" s="8"/>
      <c r="AZ298" s="7"/>
      <c r="BA298" s="8"/>
      <c r="BB298" s="9"/>
      <c r="BC298" s="8"/>
      <c r="BD298" s="7"/>
      <c r="BE298" s="8"/>
      <c r="BF298" s="7"/>
      <c r="BG298" s="8"/>
      <c r="BH298" s="7"/>
      <c r="BI298" s="8"/>
      <c r="BJ298" s="9"/>
      <c r="BK298" s="8"/>
      <c r="BL298" s="7"/>
      <c r="BM298" s="8"/>
      <c r="BN298" s="7"/>
      <c r="BO298" s="8"/>
      <c r="BP298" s="7"/>
      <c r="BQ298" s="8"/>
      <c r="BR298" s="9"/>
      <c r="BS298" s="8"/>
      <c r="BT298" s="7"/>
      <c r="BU298" s="8"/>
      <c r="BV298" s="7"/>
      <c r="BW298" s="8"/>
      <c r="BX298" s="7"/>
      <c r="BY298" s="8"/>
      <c r="BZ298" s="9"/>
      <c r="CA298" s="8"/>
      <c r="CB298" s="7"/>
      <c r="CC298" s="8"/>
      <c r="CD298" s="7"/>
      <c r="CE298" s="8"/>
      <c r="CF298" s="7"/>
      <c r="CG298" s="8"/>
      <c r="CH298" s="9"/>
      <c r="CI298" s="8"/>
      <c r="CJ298" s="7"/>
      <c r="CK298" s="8"/>
      <c r="CL298" s="7"/>
      <c r="CM298" s="8"/>
      <c r="CN298" s="7"/>
      <c r="CO298" s="8"/>
      <c r="CP298" s="9"/>
      <c r="CQ298" s="76"/>
    </row>
    <row r="299" spans="1:95" ht="15" thickBot="1" x14ac:dyDescent="0.35">
      <c r="A299" s="2"/>
      <c r="B299" s="2"/>
      <c r="C299" s="2"/>
      <c r="D299" s="2"/>
      <c r="E299" s="2"/>
      <c r="F299" s="2" t="s">
        <v>433</v>
      </c>
      <c r="G299" s="2"/>
      <c r="H299" s="10">
        <v>3659.56</v>
      </c>
      <c r="I299" s="8"/>
      <c r="J299" s="10">
        <v>2555</v>
      </c>
      <c r="K299" s="8"/>
      <c r="L299" s="10">
        <f>ROUND((H299-J299),5)</f>
        <v>1104.56</v>
      </c>
      <c r="M299" s="8"/>
      <c r="N299" s="11">
        <f>ROUND(IF(J299=0, IF(H299=0, 0, 1), H299/J299),5)</f>
        <v>1.43231</v>
      </c>
      <c r="O299" s="8"/>
      <c r="P299" s="10">
        <v>3175.32</v>
      </c>
      <c r="Q299" s="8"/>
      <c r="R299" s="10">
        <v>2555</v>
      </c>
      <c r="S299" s="8"/>
      <c r="T299" s="10">
        <f>ROUND((P299-R299),5)</f>
        <v>620.32000000000005</v>
      </c>
      <c r="U299" s="8"/>
      <c r="V299" s="11">
        <f>ROUND(IF(R299=0, IF(P299=0, 0, 1), P299/R299),5)</f>
        <v>1.2427900000000001</v>
      </c>
      <c r="W299" s="8"/>
      <c r="X299" s="10">
        <v>2596.44</v>
      </c>
      <c r="Y299" s="8"/>
      <c r="Z299" s="10">
        <v>2555</v>
      </c>
      <c r="AA299" s="8"/>
      <c r="AB299" s="10">
        <f>ROUND((X299-Z299),5)</f>
        <v>41.44</v>
      </c>
      <c r="AC299" s="8"/>
      <c r="AD299" s="11">
        <f>ROUND(IF(Z299=0, IF(X299=0, 0, 1), X299/Z299),5)</f>
        <v>1.0162199999999999</v>
      </c>
      <c r="AE299" s="8"/>
      <c r="AF299" s="10">
        <v>3342.44</v>
      </c>
      <c r="AG299" s="8"/>
      <c r="AH299" s="10">
        <v>2555</v>
      </c>
      <c r="AI299" s="8"/>
      <c r="AJ299" s="10">
        <f>ROUND((AF299-AH299),5)</f>
        <v>787.44</v>
      </c>
      <c r="AK299" s="8"/>
      <c r="AL299" s="11">
        <f>ROUND(IF(AH299=0, IF(AF299=0, 0, 1), AF299/AH299),5)</f>
        <v>1.3082</v>
      </c>
      <c r="AM299" s="8"/>
      <c r="AN299" s="10">
        <v>3342.44</v>
      </c>
      <c r="AO299" s="8"/>
      <c r="AP299" s="10">
        <v>2555</v>
      </c>
      <c r="AQ299" s="8"/>
      <c r="AR299" s="10">
        <f>ROUND((AN299-AP299),5)</f>
        <v>787.44</v>
      </c>
      <c r="AS299" s="8"/>
      <c r="AT299" s="11">
        <f>ROUND(IF(AP299=0, IF(AN299=0, 0, 1), AN299/AP299),5)</f>
        <v>1.3082</v>
      </c>
      <c r="AU299" s="8"/>
      <c r="AV299" s="10">
        <v>6684.88</v>
      </c>
      <c r="AW299" s="8"/>
      <c r="AX299" s="10">
        <v>2555</v>
      </c>
      <c r="AY299" s="8"/>
      <c r="AZ299" s="10">
        <f>ROUND((AV299-AX299),5)</f>
        <v>4129.88</v>
      </c>
      <c r="BA299" s="8"/>
      <c r="BB299" s="11">
        <f>ROUND(IF(AX299=0, IF(AV299=0, 0, 1), AV299/AX299),5)</f>
        <v>2.61639</v>
      </c>
      <c r="BC299" s="8"/>
      <c r="BD299" s="10"/>
      <c r="BE299" s="8"/>
      <c r="BF299" s="10">
        <v>2555</v>
      </c>
      <c r="BG299" s="8"/>
      <c r="BH299" s="10">
        <f>ROUND((BD299-BF299),5)</f>
        <v>-2555</v>
      </c>
      <c r="BI299" s="8"/>
      <c r="BJ299" s="11"/>
      <c r="BK299" s="8"/>
      <c r="BL299" s="10">
        <v>3342.44</v>
      </c>
      <c r="BM299" s="8"/>
      <c r="BN299" s="10">
        <v>2555</v>
      </c>
      <c r="BO299" s="8"/>
      <c r="BP299" s="10">
        <f>ROUND((BL299-BN299),5)</f>
        <v>787.44</v>
      </c>
      <c r="BQ299" s="8"/>
      <c r="BR299" s="11">
        <f>ROUND(IF(BN299=0, IF(BL299=0, 0, 1), BL299/BN299),5)</f>
        <v>1.3082</v>
      </c>
      <c r="BS299" s="8"/>
      <c r="BT299" s="10">
        <v>3342.44</v>
      </c>
      <c r="BU299" s="8"/>
      <c r="BV299" s="10">
        <v>2555</v>
      </c>
      <c r="BW299" s="8"/>
      <c r="BX299" s="10">
        <f>ROUND((BT299-BV299),5)</f>
        <v>787.44</v>
      </c>
      <c r="BY299" s="8"/>
      <c r="BZ299" s="11">
        <f>ROUND(IF(BV299=0, IF(BT299=0, 0, 1), BT299/BV299),5)</f>
        <v>1.3082</v>
      </c>
      <c r="CA299" s="8"/>
      <c r="CB299" s="10"/>
      <c r="CC299" s="8"/>
      <c r="CD299" s="10">
        <v>659.35</v>
      </c>
      <c r="CE299" s="8"/>
      <c r="CF299" s="10">
        <f>ROUND((CB299-CD299),5)</f>
        <v>-659.35</v>
      </c>
      <c r="CG299" s="8"/>
      <c r="CH299" s="11"/>
      <c r="CI299" s="8"/>
      <c r="CJ299" s="10">
        <f>ROUND(H299+P299+X299+AF299+AN299+AV299+BD299+BL299+BT299+CB299,5)</f>
        <v>29485.96</v>
      </c>
      <c r="CK299" s="8"/>
      <c r="CL299" s="10">
        <v>32300</v>
      </c>
      <c r="CM299" s="8"/>
      <c r="CN299" s="10">
        <f>ROUND((CJ299-CL299),5)</f>
        <v>-2814.04</v>
      </c>
      <c r="CO299" s="8"/>
      <c r="CP299" s="11">
        <f>ROUND(IF(CL299=0, IF(CJ299=0, 0, 1), CJ299/CL299),5)</f>
        <v>0.91288000000000002</v>
      </c>
      <c r="CQ299" s="10">
        <v>30000</v>
      </c>
    </row>
    <row r="300" spans="1:95" x14ac:dyDescent="0.3">
      <c r="A300" s="2"/>
      <c r="B300" s="2"/>
      <c r="C300" s="2"/>
      <c r="D300" s="2"/>
      <c r="E300" s="2" t="s">
        <v>328</v>
      </c>
      <c r="F300" s="2"/>
      <c r="G300" s="2"/>
      <c r="H300" s="7">
        <f>ROUND(SUM(H297:H299),5)</f>
        <v>3659.56</v>
      </c>
      <c r="I300" s="8"/>
      <c r="J300" s="7">
        <f>ROUND(SUM(J297:J299),5)</f>
        <v>2555</v>
      </c>
      <c r="K300" s="8"/>
      <c r="L300" s="7">
        <f>ROUND((H300-J300),5)</f>
        <v>1104.56</v>
      </c>
      <c r="M300" s="8"/>
      <c r="N300" s="9">
        <f>ROUND(IF(J300=0, IF(H300=0, 0, 1), H300/J300),5)</f>
        <v>1.43231</v>
      </c>
      <c r="O300" s="8"/>
      <c r="P300" s="7">
        <f>ROUND(SUM(P297:P299),5)</f>
        <v>3175.32</v>
      </c>
      <c r="Q300" s="8"/>
      <c r="R300" s="7">
        <f>ROUND(SUM(R297:R299),5)</f>
        <v>2555</v>
      </c>
      <c r="S300" s="8"/>
      <c r="T300" s="7">
        <f>ROUND((P300-R300),5)</f>
        <v>620.32000000000005</v>
      </c>
      <c r="U300" s="8"/>
      <c r="V300" s="9">
        <f>ROUND(IF(R300=0, IF(P300=0, 0, 1), P300/R300),5)</f>
        <v>1.2427900000000001</v>
      </c>
      <c r="W300" s="8"/>
      <c r="X300" s="7">
        <f>ROUND(SUM(X297:X299),5)</f>
        <v>2596.44</v>
      </c>
      <c r="Y300" s="8"/>
      <c r="Z300" s="7">
        <f>ROUND(SUM(Z297:Z299),5)</f>
        <v>2555</v>
      </c>
      <c r="AA300" s="8"/>
      <c r="AB300" s="7">
        <f>ROUND((X300-Z300),5)</f>
        <v>41.44</v>
      </c>
      <c r="AC300" s="8"/>
      <c r="AD300" s="9">
        <f>ROUND(IF(Z300=0, IF(X300=0, 0, 1), X300/Z300),5)</f>
        <v>1.0162199999999999</v>
      </c>
      <c r="AE300" s="8"/>
      <c r="AF300" s="7">
        <f>ROUND(SUM(AF297:AF299),5)</f>
        <v>3342.44</v>
      </c>
      <c r="AG300" s="8"/>
      <c r="AH300" s="7">
        <f>ROUND(SUM(AH297:AH299),5)</f>
        <v>2555</v>
      </c>
      <c r="AI300" s="8"/>
      <c r="AJ300" s="7">
        <f>ROUND((AF300-AH300),5)</f>
        <v>787.44</v>
      </c>
      <c r="AK300" s="8"/>
      <c r="AL300" s="9">
        <f>ROUND(IF(AH300=0, IF(AF300=0, 0, 1), AF300/AH300),5)</f>
        <v>1.3082</v>
      </c>
      <c r="AM300" s="8"/>
      <c r="AN300" s="7">
        <f>ROUND(SUM(AN297:AN299),5)</f>
        <v>3342.44</v>
      </c>
      <c r="AO300" s="8"/>
      <c r="AP300" s="7">
        <f>ROUND(SUM(AP297:AP299),5)</f>
        <v>2555</v>
      </c>
      <c r="AQ300" s="8"/>
      <c r="AR300" s="7">
        <f>ROUND((AN300-AP300),5)</f>
        <v>787.44</v>
      </c>
      <c r="AS300" s="8"/>
      <c r="AT300" s="9">
        <f>ROUND(IF(AP300=0, IF(AN300=0, 0, 1), AN300/AP300),5)</f>
        <v>1.3082</v>
      </c>
      <c r="AU300" s="8"/>
      <c r="AV300" s="7">
        <f>ROUND(SUM(AV297:AV299),5)</f>
        <v>6684.88</v>
      </c>
      <c r="AW300" s="8"/>
      <c r="AX300" s="7">
        <f>ROUND(SUM(AX297:AX299),5)</f>
        <v>2555</v>
      </c>
      <c r="AY300" s="8"/>
      <c r="AZ300" s="7">
        <f>ROUND((AV300-AX300),5)</f>
        <v>4129.88</v>
      </c>
      <c r="BA300" s="8"/>
      <c r="BB300" s="9">
        <f>ROUND(IF(AX300=0, IF(AV300=0, 0, 1), AV300/AX300),5)</f>
        <v>2.61639</v>
      </c>
      <c r="BC300" s="8"/>
      <c r="BD300" s="7"/>
      <c r="BE300" s="8"/>
      <c r="BF300" s="7">
        <f>ROUND(SUM(BF297:BF299),5)</f>
        <v>2555</v>
      </c>
      <c r="BG300" s="8"/>
      <c r="BH300" s="7">
        <f>ROUND((BD300-BF300),5)</f>
        <v>-2555</v>
      </c>
      <c r="BI300" s="8"/>
      <c r="BJ300" s="9"/>
      <c r="BK300" s="8"/>
      <c r="BL300" s="7">
        <f>ROUND(SUM(BL297:BL299),5)</f>
        <v>3342.44</v>
      </c>
      <c r="BM300" s="8"/>
      <c r="BN300" s="7">
        <f>ROUND(SUM(BN297:BN299),5)</f>
        <v>2555</v>
      </c>
      <c r="BO300" s="8"/>
      <c r="BP300" s="7">
        <f>ROUND((BL300-BN300),5)</f>
        <v>787.44</v>
      </c>
      <c r="BQ300" s="8"/>
      <c r="BR300" s="9">
        <f>ROUND(IF(BN300=0, IF(BL300=0, 0, 1), BL300/BN300),5)</f>
        <v>1.3082</v>
      </c>
      <c r="BS300" s="8"/>
      <c r="BT300" s="7">
        <f>ROUND(SUM(BT297:BT299),5)</f>
        <v>3342.44</v>
      </c>
      <c r="BU300" s="8"/>
      <c r="BV300" s="7">
        <f>ROUND(SUM(BV297:BV299),5)</f>
        <v>2555</v>
      </c>
      <c r="BW300" s="8"/>
      <c r="BX300" s="7">
        <f>ROUND((BT300-BV300),5)</f>
        <v>787.44</v>
      </c>
      <c r="BY300" s="8"/>
      <c r="BZ300" s="9">
        <f>ROUND(IF(BV300=0, IF(BT300=0, 0, 1), BT300/BV300),5)</f>
        <v>1.3082</v>
      </c>
      <c r="CA300" s="8"/>
      <c r="CB300" s="7"/>
      <c r="CC300" s="8"/>
      <c r="CD300" s="7">
        <f>ROUND(SUM(CD297:CD299),5)</f>
        <v>659.35</v>
      </c>
      <c r="CE300" s="8"/>
      <c r="CF300" s="7">
        <f>ROUND((CB300-CD300),5)</f>
        <v>-659.35</v>
      </c>
      <c r="CG300" s="8"/>
      <c r="CH300" s="9"/>
      <c r="CI300" s="8"/>
      <c r="CJ300" s="7">
        <f>ROUND(H300+P300+X300+AF300+AN300+AV300+BD300+BL300+BT300+CB300,5)</f>
        <v>29485.96</v>
      </c>
      <c r="CK300" s="8"/>
      <c r="CL300" s="7">
        <f>CL298+CL299</f>
        <v>32300</v>
      </c>
      <c r="CM300" s="8"/>
      <c r="CN300" s="7">
        <f>ROUND((CJ300-CL300),5)</f>
        <v>-2814.04</v>
      </c>
      <c r="CO300" s="8"/>
      <c r="CP300" s="9">
        <f>ROUND(IF(CL300=0, IF(CJ300=0, 0, 1), CJ300/CL300),5)</f>
        <v>0.91288000000000002</v>
      </c>
      <c r="CQ300" s="76">
        <f>CQ297+CQ298+CQ299</f>
        <v>30000</v>
      </c>
    </row>
    <row r="301" spans="1:95" ht="28.8" customHeight="1" x14ac:dyDescent="0.3">
      <c r="A301" s="2"/>
      <c r="B301" s="2"/>
      <c r="C301" s="2"/>
      <c r="D301" s="2"/>
      <c r="E301" s="2" t="s">
        <v>329</v>
      </c>
      <c r="F301" s="2"/>
      <c r="G301" s="2"/>
      <c r="H301" s="7"/>
      <c r="I301" s="8"/>
      <c r="J301" s="7"/>
      <c r="K301" s="8"/>
      <c r="L301" s="7"/>
      <c r="M301" s="8"/>
      <c r="N301" s="9"/>
      <c r="O301" s="8"/>
      <c r="P301" s="7"/>
      <c r="Q301" s="8"/>
      <c r="R301" s="7"/>
      <c r="S301" s="8"/>
      <c r="T301" s="7"/>
      <c r="U301" s="8"/>
      <c r="V301" s="9"/>
      <c r="W301" s="8"/>
      <c r="X301" s="7"/>
      <c r="Y301" s="8"/>
      <c r="Z301" s="7"/>
      <c r="AA301" s="8"/>
      <c r="AB301" s="7"/>
      <c r="AC301" s="8"/>
      <c r="AD301" s="9"/>
      <c r="AE301" s="8"/>
      <c r="AF301" s="7"/>
      <c r="AG301" s="8"/>
      <c r="AH301" s="7"/>
      <c r="AI301" s="8"/>
      <c r="AJ301" s="7"/>
      <c r="AK301" s="8"/>
      <c r="AL301" s="9"/>
      <c r="AM301" s="8"/>
      <c r="AN301" s="7"/>
      <c r="AO301" s="8"/>
      <c r="AP301" s="7"/>
      <c r="AQ301" s="8"/>
      <c r="AR301" s="7"/>
      <c r="AS301" s="8"/>
      <c r="AT301" s="9"/>
      <c r="AU301" s="8"/>
      <c r="AV301" s="7"/>
      <c r="AW301" s="8"/>
      <c r="AX301" s="7"/>
      <c r="AY301" s="8"/>
      <c r="AZ301" s="7"/>
      <c r="BA301" s="8"/>
      <c r="BB301" s="9"/>
      <c r="BC301" s="8"/>
      <c r="BD301" s="7"/>
      <c r="BE301" s="8"/>
      <c r="BF301" s="7"/>
      <c r="BG301" s="8"/>
      <c r="BH301" s="7"/>
      <c r="BI301" s="8"/>
      <c r="BJ301" s="9"/>
      <c r="BK301" s="8"/>
      <c r="BL301" s="7"/>
      <c r="BM301" s="8"/>
      <c r="BN301" s="7"/>
      <c r="BO301" s="8"/>
      <c r="BP301" s="7"/>
      <c r="BQ301" s="8"/>
      <c r="BR301" s="9"/>
      <c r="BS301" s="8"/>
      <c r="BT301" s="7"/>
      <c r="BU301" s="8"/>
      <c r="BV301" s="7"/>
      <c r="BW301" s="8"/>
      <c r="BX301" s="7"/>
      <c r="BY301" s="8"/>
      <c r="BZ301" s="9"/>
      <c r="CA301" s="8"/>
      <c r="CB301" s="7"/>
      <c r="CC301" s="8"/>
      <c r="CD301" s="7"/>
      <c r="CE301" s="8"/>
      <c r="CF301" s="7"/>
      <c r="CG301" s="8"/>
      <c r="CH301" s="9"/>
      <c r="CI301" s="8"/>
      <c r="CJ301" s="7"/>
      <c r="CK301" s="8"/>
      <c r="CL301" s="7"/>
      <c r="CM301" s="8"/>
      <c r="CN301" s="7"/>
      <c r="CO301" s="8"/>
      <c r="CP301" s="9"/>
      <c r="CQ301" s="76"/>
    </row>
    <row r="302" spans="1:95" x14ac:dyDescent="0.3">
      <c r="A302" s="2"/>
      <c r="B302" s="2"/>
      <c r="C302" s="2"/>
      <c r="D302" s="2"/>
      <c r="E302" s="2" t="s">
        <v>330</v>
      </c>
      <c r="F302" s="2"/>
      <c r="G302" s="2"/>
      <c r="H302" s="7"/>
      <c r="I302" s="8"/>
      <c r="J302" s="7"/>
      <c r="K302" s="8"/>
      <c r="L302" s="7"/>
      <c r="M302" s="8"/>
      <c r="N302" s="9"/>
      <c r="O302" s="8"/>
      <c r="P302" s="7"/>
      <c r="Q302" s="8"/>
      <c r="R302" s="7"/>
      <c r="S302" s="8"/>
      <c r="T302" s="7"/>
      <c r="U302" s="8"/>
      <c r="V302" s="9"/>
      <c r="W302" s="8"/>
      <c r="X302" s="7"/>
      <c r="Y302" s="8"/>
      <c r="Z302" s="7"/>
      <c r="AA302" s="8"/>
      <c r="AB302" s="7"/>
      <c r="AC302" s="8"/>
      <c r="AD302" s="9"/>
      <c r="AE302" s="8"/>
      <c r="AF302" s="7"/>
      <c r="AG302" s="8"/>
      <c r="AH302" s="7"/>
      <c r="AI302" s="8"/>
      <c r="AJ302" s="7"/>
      <c r="AK302" s="8"/>
      <c r="AL302" s="9"/>
      <c r="AM302" s="8"/>
      <c r="AN302" s="7"/>
      <c r="AO302" s="8"/>
      <c r="AP302" s="7"/>
      <c r="AQ302" s="8"/>
      <c r="AR302" s="7"/>
      <c r="AS302" s="8"/>
      <c r="AT302" s="9"/>
      <c r="AU302" s="8"/>
      <c r="AV302" s="7"/>
      <c r="AW302" s="8"/>
      <c r="AX302" s="7"/>
      <c r="AY302" s="8"/>
      <c r="AZ302" s="7"/>
      <c r="BA302" s="8"/>
      <c r="BB302" s="9"/>
      <c r="BC302" s="8"/>
      <c r="BD302" s="7"/>
      <c r="BE302" s="8"/>
      <c r="BF302" s="7"/>
      <c r="BG302" s="8"/>
      <c r="BH302" s="7"/>
      <c r="BI302" s="8"/>
      <c r="BJ302" s="9"/>
      <c r="BK302" s="8"/>
      <c r="BL302" s="7"/>
      <c r="BM302" s="8"/>
      <c r="BN302" s="7"/>
      <c r="BO302" s="8"/>
      <c r="BP302" s="7"/>
      <c r="BQ302" s="8"/>
      <c r="BR302" s="9"/>
      <c r="BS302" s="8"/>
      <c r="BT302" s="7"/>
      <c r="BU302" s="8"/>
      <c r="BV302" s="7"/>
      <c r="BW302" s="8"/>
      <c r="BX302" s="7"/>
      <c r="BY302" s="8"/>
      <c r="BZ302" s="9"/>
      <c r="CA302" s="8"/>
      <c r="CB302" s="7"/>
      <c r="CC302" s="8"/>
      <c r="CD302" s="7"/>
      <c r="CE302" s="8"/>
      <c r="CF302" s="7"/>
      <c r="CG302" s="8"/>
      <c r="CH302" s="9"/>
      <c r="CI302" s="8"/>
      <c r="CJ302" s="7"/>
      <c r="CK302" s="8"/>
      <c r="CL302" s="7"/>
      <c r="CM302" s="8"/>
      <c r="CN302" s="7"/>
      <c r="CO302" s="8"/>
      <c r="CP302" s="9"/>
      <c r="CQ302" s="76"/>
    </row>
    <row r="303" spans="1:95" hidden="1" x14ac:dyDescent="0.3">
      <c r="A303" s="2"/>
      <c r="B303" s="2"/>
      <c r="C303" s="2"/>
      <c r="D303" s="2"/>
      <c r="E303" s="2"/>
      <c r="F303" s="2" t="s">
        <v>331</v>
      </c>
      <c r="G303" s="2"/>
      <c r="H303" s="7"/>
      <c r="I303" s="8"/>
      <c r="J303" s="7"/>
      <c r="K303" s="8"/>
      <c r="L303" s="7"/>
      <c r="M303" s="8"/>
      <c r="N303" s="9"/>
      <c r="O303" s="8"/>
      <c r="P303" s="7"/>
      <c r="Q303" s="8"/>
      <c r="R303" s="7"/>
      <c r="S303" s="8"/>
      <c r="T303" s="7"/>
      <c r="U303" s="8"/>
      <c r="V303" s="9"/>
      <c r="W303" s="8"/>
      <c r="X303" s="7"/>
      <c r="Y303" s="8"/>
      <c r="Z303" s="7"/>
      <c r="AA303" s="8"/>
      <c r="AB303" s="7"/>
      <c r="AC303" s="8"/>
      <c r="AD303" s="9"/>
      <c r="AE303" s="8"/>
      <c r="AF303" s="7"/>
      <c r="AG303" s="8"/>
      <c r="AH303" s="7"/>
      <c r="AI303" s="8"/>
      <c r="AJ303" s="7"/>
      <c r="AK303" s="8"/>
      <c r="AL303" s="9"/>
      <c r="AM303" s="8"/>
      <c r="AN303" s="7"/>
      <c r="AO303" s="8"/>
      <c r="AP303" s="7"/>
      <c r="AQ303" s="8"/>
      <c r="AR303" s="7"/>
      <c r="AS303" s="8"/>
      <c r="AT303" s="9"/>
      <c r="AU303" s="8"/>
      <c r="AV303" s="7"/>
      <c r="AW303" s="8"/>
      <c r="AX303" s="7"/>
      <c r="AY303" s="8"/>
      <c r="AZ303" s="7"/>
      <c r="BA303" s="8"/>
      <c r="BB303" s="9"/>
      <c r="BC303" s="8"/>
      <c r="BD303" s="7"/>
      <c r="BE303" s="8"/>
      <c r="BF303" s="7"/>
      <c r="BG303" s="8"/>
      <c r="BH303" s="7"/>
      <c r="BI303" s="8"/>
      <c r="BJ303" s="9"/>
      <c r="BK303" s="8"/>
      <c r="BL303" s="7"/>
      <c r="BM303" s="8"/>
      <c r="BN303" s="7"/>
      <c r="BO303" s="8"/>
      <c r="BP303" s="7"/>
      <c r="BQ303" s="8"/>
      <c r="BR303" s="9"/>
      <c r="BS303" s="8"/>
      <c r="BT303" s="7"/>
      <c r="BU303" s="8"/>
      <c r="BV303" s="7"/>
      <c r="BW303" s="8"/>
      <c r="BX303" s="7"/>
      <c r="BY303" s="8"/>
      <c r="BZ303" s="9"/>
      <c r="CA303" s="8"/>
      <c r="CB303" s="7"/>
      <c r="CC303" s="8"/>
      <c r="CD303" s="7"/>
      <c r="CE303" s="8"/>
      <c r="CF303" s="7"/>
      <c r="CG303" s="8"/>
      <c r="CH303" s="9"/>
      <c r="CI303" s="8"/>
      <c r="CJ303" s="7"/>
      <c r="CK303" s="8"/>
      <c r="CL303" s="7"/>
      <c r="CM303" s="8"/>
      <c r="CN303" s="7"/>
      <c r="CO303" s="8"/>
      <c r="CP303" s="9"/>
      <c r="CQ303" s="76"/>
    </row>
    <row r="304" spans="1:95" ht="15" thickBot="1" x14ac:dyDescent="0.35">
      <c r="A304" s="2"/>
      <c r="B304" s="2"/>
      <c r="C304" s="2"/>
      <c r="D304" s="2"/>
      <c r="E304" s="2"/>
      <c r="F304" s="2" t="s">
        <v>332</v>
      </c>
      <c r="G304" s="2"/>
      <c r="H304" s="10"/>
      <c r="I304" s="8"/>
      <c r="J304" s="10"/>
      <c r="K304" s="8"/>
      <c r="L304" s="10"/>
      <c r="M304" s="8"/>
      <c r="N304" s="11"/>
      <c r="O304" s="8"/>
      <c r="P304" s="10"/>
      <c r="Q304" s="8"/>
      <c r="R304" s="10"/>
      <c r="S304" s="8"/>
      <c r="T304" s="10"/>
      <c r="U304" s="8"/>
      <c r="V304" s="11"/>
      <c r="W304" s="8"/>
      <c r="X304" s="10"/>
      <c r="Y304" s="8"/>
      <c r="Z304" s="10"/>
      <c r="AA304" s="8"/>
      <c r="AB304" s="10"/>
      <c r="AC304" s="8"/>
      <c r="AD304" s="11"/>
      <c r="AE304" s="8"/>
      <c r="AF304" s="10"/>
      <c r="AG304" s="8"/>
      <c r="AH304" s="10"/>
      <c r="AI304" s="8"/>
      <c r="AJ304" s="10"/>
      <c r="AK304" s="8"/>
      <c r="AL304" s="11"/>
      <c r="AM304" s="8"/>
      <c r="AN304" s="10">
        <v>58</v>
      </c>
      <c r="AO304" s="8"/>
      <c r="AP304" s="10">
        <v>100</v>
      </c>
      <c r="AQ304" s="8"/>
      <c r="AR304" s="10">
        <f>ROUND((AN304-AP304),5)</f>
        <v>-42</v>
      </c>
      <c r="AS304" s="8"/>
      <c r="AT304" s="11">
        <f>ROUND(IF(AP304=0, IF(AN304=0, 0, 1), AN304/AP304),5)</f>
        <v>0.57999999999999996</v>
      </c>
      <c r="AU304" s="8"/>
      <c r="AV304" s="10"/>
      <c r="AW304" s="8"/>
      <c r="AX304" s="10"/>
      <c r="AY304" s="8"/>
      <c r="AZ304" s="10"/>
      <c r="BA304" s="8"/>
      <c r="BB304" s="11"/>
      <c r="BC304" s="8"/>
      <c r="BD304" s="10"/>
      <c r="BE304" s="8"/>
      <c r="BF304" s="10"/>
      <c r="BG304" s="8"/>
      <c r="BH304" s="10"/>
      <c r="BI304" s="8"/>
      <c r="BJ304" s="11"/>
      <c r="BK304" s="8"/>
      <c r="BL304" s="10"/>
      <c r="BM304" s="8"/>
      <c r="BN304" s="10"/>
      <c r="BO304" s="8"/>
      <c r="BP304" s="10"/>
      <c r="BQ304" s="8"/>
      <c r="BR304" s="11"/>
      <c r="BS304" s="8"/>
      <c r="BT304" s="10"/>
      <c r="BU304" s="8"/>
      <c r="BV304" s="10"/>
      <c r="BW304" s="8"/>
      <c r="BX304" s="10"/>
      <c r="BY304" s="8"/>
      <c r="BZ304" s="11"/>
      <c r="CA304" s="8"/>
      <c r="CB304" s="10"/>
      <c r="CC304" s="8"/>
      <c r="CD304" s="10"/>
      <c r="CE304" s="8"/>
      <c r="CF304" s="10"/>
      <c r="CG304" s="8"/>
      <c r="CH304" s="11"/>
      <c r="CI304" s="8"/>
      <c r="CJ304" s="10">
        <f>ROUND(H304+P304+X304+AF304+AN304+AV304+BD304+BL304+BT304+CB304,5)</f>
        <v>58</v>
      </c>
      <c r="CK304" s="8"/>
      <c r="CL304" s="10">
        <f>ROUND(J304+R304+Z304+AH304+AP304+AX304+BF304+BN304+BV304+CD304,5)</f>
        <v>100</v>
      </c>
      <c r="CM304" s="8"/>
      <c r="CN304" s="10">
        <f>ROUND((CJ304-CL304),5)</f>
        <v>-42</v>
      </c>
      <c r="CO304" s="8"/>
      <c r="CP304" s="11">
        <f>ROUND(IF(CL304=0, IF(CJ304=0, 0, 1), CJ304/CL304),5)</f>
        <v>0.57999999999999996</v>
      </c>
      <c r="CQ304" s="10">
        <v>100</v>
      </c>
    </row>
    <row r="305" spans="1:95" x14ac:dyDescent="0.3">
      <c r="A305" s="2"/>
      <c r="B305" s="2"/>
      <c r="C305" s="2"/>
      <c r="D305" s="2"/>
      <c r="E305" s="2" t="s">
        <v>333</v>
      </c>
      <c r="F305" s="2"/>
      <c r="G305" s="2"/>
      <c r="H305" s="7"/>
      <c r="I305" s="8"/>
      <c r="J305" s="7"/>
      <c r="K305" s="8"/>
      <c r="L305" s="7"/>
      <c r="M305" s="8"/>
      <c r="N305" s="9"/>
      <c r="O305" s="8"/>
      <c r="P305" s="7"/>
      <c r="Q305" s="8"/>
      <c r="R305" s="7"/>
      <c r="S305" s="8"/>
      <c r="T305" s="7"/>
      <c r="U305" s="8"/>
      <c r="V305" s="9"/>
      <c r="W305" s="8"/>
      <c r="X305" s="7"/>
      <c r="Y305" s="8"/>
      <c r="Z305" s="7"/>
      <c r="AA305" s="8"/>
      <c r="AB305" s="7"/>
      <c r="AC305" s="8"/>
      <c r="AD305" s="9"/>
      <c r="AE305" s="8"/>
      <c r="AF305" s="7"/>
      <c r="AG305" s="8"/>
      <c r="AH305" s="7"/>
      <c r="AI305" s="8"/>
      <c r="AJ305" s="7"/>
      <c r="AK305" s="8"/>
      <c r="AL305" s="9"/>
      <c r="AM305" s="8"/>
      <c r="AN305" s="7">
        <f>ROUND(SUM(AN302:AN304),5)</f>
        <v>58</v>
      </c>
      <c r="AO305" s="8"/>
      <c r="AP305" s="7">
        <f>ROUND(SUM(AP302:AP304),5)</f>
        <v>100</v>
      </c>
      <c r="AQ305" s="8"/>
      <c r="AR305" s="7">
        <f>ROUND((AN305-AP305),5)</f>
        <v>-42</v>
      </c>
      <c r="AS305" s="8"/>
      <c r="AT305" s="9">
        <f>ROUND(IF(AP305=0, IF(AN305=0, 0, 1), AN305/AP305),5)</f>
        <v>0.57999999999999996</v>
      </c>
      <c r="AU305" s="8"/>
      <c r="AV305" s="7"/>
      <c r="AW305" s="8"/>
      <c r="AX305" s="7"/>
      <c r="AY305" s="8"/>
      <c r="AZ305" s="7"/>
      <c r="BA305" s="8"/>
      <c r="BB305" s="9"/>
      <c r="BC305" s="8"/>
      <c r="BD305" s="7"/>
      <c r="BE305" s="8"/>
      <c r="BF305" s="7"/>
      <c r="BG305" s="8"/>
      <c r="BH305" s="7"/>
      <c r="BI305" s="8"/>
      <c r="BJ305" s="9"/>
      <c r="BK305" s="8"/>
      <c r="BL305" s="7"/>
      <c r="BM305" s="8"/>
      <c r="BN305" s="7"/>
      <c r="BO305" s="8"/>
      <c r="BP305" s="7"/>
      <c r="BQ305" s="8"/>
      <c r="BR305" s="9"/>
      <c r="BS305" s="8"/>
      <c r="BT305" s="7"/>
      <c r="BU305" s="8"/>
      <c r="BV305" s="7"/>
      <c r="BW305" s="8"/>
      <c r="BX305" s="7"/>
      <c r="BY305" s="8"/>
      <c r="BZ305" s="9"/>
      <c r="CA305" s="8"/>
      <c r="CB305" s="7"/>
      <c r="CC305" s="8"/>
      <c r="CD305" s="7"/>
      <c r="CE305" s="8"/>
      <c r="CF305" s="7"/>
      <c r="CG305" s="8"/>
      <c r="CH305" s="9"/>
      <c r="CI305" s="8"/>
      <c r="CJ305" s="7">
        <f>ROUND(H305+P305+X305+AF305+AN305+AV305+BD305+BL305+BT305+CB305,5)</f>
        <v>58</v>
      </c>
      <c r="CK305" s="8"/>
      <c r="CL305" s="7">
        <f>ROUND(J305+R305+Z305+AH305+AP305+AX305+BF305+BN305+BV305+CD305,5)</f>
        <v>100</v>
      </c>
      <c r="CM305" s="8"/>
      <c r="CN305" s="7">
        <f>ROUND((CJ305-CL305),5)</f>
        <v>-42</v>
      </c>
      <c r="CO305" s="8"/>
      <c r="CP305" s="9">
        <f>ROUND(IF(CL305=0, IF(CJ305=0, 0, 1), CJ305/CL305),5)</f>
        <v>0.57999999999999996</v>
      </c>
      <c r="CQ305" s="76">
        <f>CQ302+CQ303+CQ304</f>
        <v>100</v>
      </c>
    </row>
    <row r="306" spans="1:95" ht="28.8" customHeight="1" x14ac:dyDescent="0.3">
      <c r="A306" s="2"/>
      <c r="B306" s="2"/>
      <c r="C306" s="2"/>
      <c r="D306" s="2"/>
      <c r="E306" s="2" t="s">
        <v>334</v>
      </c>
      <c r="F306" s="2"/>
      <c r="G306" s="2"/>
      <c r="H306" s="7"/>
      <c r="I306" s="8"/>
      <c r="J306" s="7"/>
      <c r="K306" s="8"/>
      <c r="L306" s="7"/>
      <c r="M306" s="8"/>
      <c r="N306" s="9"/>
      <c r="O306" s="8"/>
      <c r="P306" s="7"/>
      <c r="Q306" s="8"/>
      <c r="R306" s="7"/>
      <c r="S306" s="8"/>
      <c r="T306" s="7"/>
      <c r="U306" s="8"/>
      <c r="V306" s="9"/>
      <c r="W306" s="8"/>
      <c r="X306" s="7"/>
      <c r="Y306" s="8"/>
      <c r="Z306" s="7"/>
      <c r="AA306" s="8"/>
      <c r="AB306" s="7"/>
      <c r="AC306" s="8"/>
      <c r="AD306" s="9"/>
      <c r="AE306" s="8"/>
      <c r="AF306" s="7"/>
      <c r="AG306" s="8"/>
      <c r="AH306" s="7"/>
      <c r="AI306" s="8"/>
      <c r="AJ306" s="7"/>
      <c r="AK306" s="8"/>
      <c r="AL306" s="9"/>
      <c r="AM306" s="8"/>
      <c r="AN306" s="7"/>
      <c r="AO306" s="8"/>
      <c r="AP306" s="7"/>
      <c r="AQ306" s="8"/>
      <c r="AR306" s="7"/>
      <c r="AS306" s="8"/>
      <c r="AT306" s="9"/>
      <c r="AU306" s="8"/>
      <c r="AV306" s="7"/>
      <c r="AW306" s="8"/>
      <c r="AX306" s="7"/>
      <c r="AY306" s="8"/>
      <c r="AZ306" s="7"/>
      <c r="BA306" s="8"/>
      <c r="BB306" s="9"/>
      <c r="BC306" s="8"/>
      <c r="BD306" s="7"/>
      <c r="BE306" s="8"/>
      <c r="BF306" s="7"/>
      <c r="BG306" s="8"/>
      <c r="BH306" s="7"/>
      <c r="BI306" s="8"/>
      <c r="BJ306" s="9"/>
      <c r="BK306" s="8"/>
      <c r="BL306" s="7"/>
      <c r="BM306" s="8"/>
      <c r="BN306" s="7"/>
      <c r="BO306" s="8"/>
      <c r="BP306" s="7"/>
      <c r="BQ306" s="8"/>
      <c r="BR306" s="9"/>
      <c r="BS306" s="8"/>
      <c r="BT306" s="7"/>
      <c r="BU306" s="8"/>
      <c r="BV306" s="7"/>
      <c r="BW306" s="8"/>
      <c r="BX306" s="7"/>
      <c r="BY306" s="8"/>
      <c r="BZ306" s="9"/>
      <c r="CA306" s="8"/>
      <c r="CB306" s="7"/>
      <c r="CC306" s="8"/>
      <c r="CD306" s="7"/>
      <c r="CE306" s="8"/>
      <c r="CF306" s="7"/>
      <c r="CG306" s="8"/>
      <c r="CH306" s="9"/>
      <c r="CI306" s="8"/>
      <c r="CJ306" s="7"/>
      <c r="CK306" s="8"/>
      <c r="CL306" s="7"/>
      <c r="CM306" s="8"/>
      <c r="CN306" s="7"/>
      <c r="CO306" s="8"/>
      <c r="CP306" s="9"/>
      <c r="CQ306" s="76"/>
    </row>
    <row r="307" spans="1:95" hidden="1" x14ac:dyDescent="0.3">
      <c r="A307" s="2"/>
      <c r="B307" s="2"/>
      <c r="C307" s="2"/>
      <c r="D307" s="2"/>
      <c r="E307" s="2"/>
      <c r="F307" s="2" t="s">
        <v>335</v>
      </c>
      <c r="G307" s="2"/>
      <c r="H307" s="7"/>
      <c r="I307" s="8"/>
      <c r="J307" s="7"/>
      <c r="K307" s="8"/>
      <c r="L307" s="7"/>
      <c r="M307" s="8"/>
      <c r="N307" s="9"/>
      <c r="O307" s="8"/>
      <c r="P307" s="7"/>
      <c r="Q307" s="8"/>
      <c r="R307" s="7"/>
      <c r="S307" s="8"/>
      <c r="T307" s="7"/>
      <c r="U307" s="8"/>
      <c r="V307" s="9"/>
      <c r="W307" s="8"/>
      <c r="X307" s="7"/>
      <c r="Y307" s="8"/>
      <c r="Z307" s="7"/>
      <c r="AA307" s="8"/>
      <c r="AB307" s="7"/>
      <c r="AC307" s="8"/>
      <c r="AD307" s="9"/>
      <c r="AE307" s="8"/>
      <c r="AF307" s="7"/>
      <c r="AG307" s="8"/>
      <c r="AH307" s="7"/>
      <c r="AI307" s="8"/>
      <c r="AJ307" s="7"/>
      <c r="AK307" s="8"/>
      <c r="AL307" s="9"/>
      <c r="AM307" s="8"/>
      <c r="AN307" s="7"/>
      <c r="AO307" s="8"/>
      <c r="AP307" s="7"/>
      <c r="AQ307" s="8"/>
      <c r="AR307" s="7"/>
      <c r="AS307" s="8"/>
      <c r="AT307" s="9"/>
      <c r="AU307" s="8"/>
      <c r="AV307" s="7"/>
      <c r="AW307" s="8"/>
      <c r="AX307" s="7"/>
      <c r="AY307" s="8"/>
      <c r="AZ307" s="7"/>
      <c r="BA307" s="8"/>
      <c r="BB307" s="9"/>
      <c r="BC307" s="8"/>
      <c r="BD307" s="7"/>
      <c r="BE307" s="8"/>
      <c r="BF307" s="7"/>
      <c r="BG307" s="8"/>
      <c r="BH307" s="7"/>
      <c r="BI307" s="8"/>
      <c r="BJ307" s="9"/>
      <c r="BK307" s="8"/>
      <c r="BL307" s="7"/>
      <c r="BM307" s="8"/>
      <c r="BN307" s="7"/>
      <c r="BO307" s="8"/>
      <c r="BP307" s="7"/>
      <c r="BQ307" s="8"/>
      <c r="BR307" s="9"/>
      <c r="BS307" s="8"/>
      <c r="BT307" s="7"/>
      <c r="BU307" s="8"/>
      <c r="BV307" s="7"/>
      <c r="BW307" s="8"/>
      <c r="BX307" s="7"/>
      <c r="BY307" s="8"/>
      <c r="BZ307" s="9"/>
      <c r="CA307" s="8"/>
      <c r="CB307" s="7"/>
      <c r="CC307" s="8"/>
      <c r="CD307" s="7"/>
      <c r="CE307" s="8"/>
      <c r="CF307" s="7"/>
      <c r="CG307" s="8"/>
      <c r="CH307" s="9"/>
      <c r="CI307" s="8"/>
      <c r="CJ307" s="7"/>
      <c r="CK307" s="8"/>
      <c r="CL307" s="7"/>
      <c r="CM307" s="8"/>
      <c r="CN307" s="7"/>
      <c r="CO307" s="8"/>
      <c r="CP307" s="9"/>
      <c r="CQ307" s="76"/>
    </row>
    <row r="308" spans="1:95" hidden="1" x14ac:dyDescent="0.3">
      <c r="A308" s="2"/>
      <c r="B308" s="2"/>
      <c r="C308" s="2"/>
      <c r="D308" s="2"/>
      <c r="E308" s="2"/>
      <c r="F308" s="2" t="s">
        <v>336</v>
      </c>
      <c r="G308" s="2"/>
      <c r="H308" s="7"/>
      <c r="I308" s="8"/>
      <c r="J308" s="7"/>
      <c r="K308" s="8"/>
      <c r="L308" s="7"/>
      <c r="M308" s="8"/>
      <c r="N308" s="9"/>
      <c r="O308" s="8"/>
      <c r="P308" s="7"/>
      <c r="Q308" s="8"/>
      <c r="R308" s="7"/>
      <c r="S308" s="8"/>
      <c r="T308" s="7"/>
      <c r="U308" s="8"/>
      <c r="V308" s="9"/>
      <c r="W308" s="8"/>
      <c r="X308" s="7"/>
      <c r="Y308" s="8"/>
      <c r="Z308" s="7"/>
      <c r="AA308" s="8"/>
      <c r="AB308" s="7"/>
      <c r="AC308" s="8"/>
      <c r="AD308" s="9"/>
      <c r="AE308" s="8"/>
      <c r="AF308" s="7"/>
      <c r="AG308" s="8"/>
      <c r="AH308" s="7"/>
      <c r="AI308" s="8"/>
      <c r="AJ308" s="7"/>
      <c r="AK308" s="8"/>
      <c r="AL308" s="9"/>
      <c r="AM308" s="8"/>
      <c r="AN308" s="7"/>
      <c r="AO308" s="8"/>
      <c r="AP308" s="7"/>
      <c r="AQ308" s="8"/>
      <c r="AR308" s="7"/>
      <c r="AS308" s="8"/>
      <c r="AT308" s="9"/>
      <c r="AU308" s="8"/>
      <c r="AV308" s="7"/>
      <c r="AW308" s="8"/>
      <c r="AX308" s="7"/>
      <c r="AY308" s="8"/>
      <c r="AZ308" s="7"/>
      <c r="BA308" s="8"/>
      <c r="BB308" s="9"/>
      <c r="BC308" s="8"/>
      <c r="BD308" s="7"/>
      <c r="BE308" s="8"/>
      <c r="BF308" s="7"/>
      <c r="BG308" s="8"/>
      <c r="BH308" s="7"/>
      <c r="BI308" s="8"/>
      <c r="BJ308" s="9"/>
      <c r="BK308" s="8"/>
      <c r="BL308" s="7"/>
      <c r="BM308" s="8"/>
      <c r="BN308" s="7"/>
      <c r="BO308" s="8"/>
      <c r="BP308" s="7"/>
      <c r="BQ308" s="8"/>
      <c r="BR308" s="9"/>
      <c r="BS308" s="8"/>
      <c r="BT308" s="7"/>
      <c r="BU308" s="8"/>
      <c r="BV308" s="7"/>
      <c r="BW308" s="8"/>
      <c r="BX308" s="7"/>
      <c r="BY308" s="8"/>
      <c r="BZ308" s="9"/>
      <c r="CA308" s="8"/>
      <c r="CB308" s="7"/>
      <c r="CC308" s="8"/>
      <c r="CD308" s="7"/>
      <c r="CE308" s="8"/>
      <c r="CF308" s="7"/>
      <c r="CG308" s="8"/>
      <c r="CH308" s="9"/>
      <c r="CI308" s="8"/>
      <c r="CJ308" s="7"/>
      <c r="CK308" s="8"/>
      <c r="CL308" s="7"/>
      <c r="CM308" s="8"/>
      <c r="CN308" s="7"/>
      <c r="CO308" s="8"/>
      <c r="CP308" s="9"/>
      <c r="CQ308" s="76"/>
    </row>
    <row r="309" spans="1:95" hidden="1" x14ac:dyDescent="0.3">
      <c r="A309" s="2"/>
      <c r="B309" s="2"/>
      <c r="C309" s="2"/>
      <c r="D309" s="2"/>
      <c r="E309" s="2"/>
      <c r="F309" s="2" t="s">
        <v>337</v>
      </c>
      <c r="G309" s="2"/>
      <c r="H309" s="7"/>
      <c r="I309" s="8"/>
      <c r="J309" s="7"/>
      <c r="K309" s="8"/>
      <c r="L309" s="7"/>
      <c r="M309" s="8"/>
      <c r="N309" s="9"/>
      <c r="O309" s="8"/>
      <c r="P309" s="7"/>
      <c r="Q309" s="8"/>
      <c r="R309" s="7"/>
      <c r="S309" s="8"/>
      <c r="T309" s="7"/>
      <c r="U309" s="8"/>
      <c r="V309" s="9"/>
      <c r="W309" s="8"/>
      <c r="X309" s="7"/>
      <c r="Y309" s="8"/>
      <c r="Z309" s="7"/>
      <c r="AA309" s="8"/>
      <c r="AB309" s="7"/>
      <c r="AC309" s="8"/>
      <c r="AD309" s="9"/>
      <c r="AE309" s="8"/>
      <c r="AF309" s="7"/>
      <c r="AG309" s="8"/>
      <c r="AH309" s="7"/>
      <c r="AI309" s="8"/>
      <c r="AJ309" s="7"/>
      <c r="AK309" s="8"/>
      <c r="AL309" s="9"/>
      <c r="AM309" s="8"/>
      <c r="AN309" s="7"/>
      <c r="AO309" s="8"/>
      <c r="AP309" s="7"/>
      <c r="AQ309" s="8"/>
      <c r="AR309" s="7"/>
      <c r="AS309" s="8"/>
      <c r="AT309" s="9"/>
      <c r="AU309" s="8"/>
      <c r="AV309" s="7"/>
      <c r="AW309" s="8"/>
      <c r="AX309" s="7"/>
      <c r="AY309" s="8"/>
      <c r="AZ309" s="7"/>
      <c r="BA309" s="8"/>
      <c r="BB309" s="9"/>
      <c r="BC309" s="8"/>
      <c r="BD309" s="7"/>
      <c r="BE309" s="8"/>
      <c r="BF309" s="7"/>
      <c r="BG309" s="8"/>
      <c r="BH309" s="7"/>
      <c r="BI309" s="8"/>
      <c r="BJ309" s="9"/>
      <c r="BK309" s="8"/>
      <c r="BL309" s="7"/>
      <c r="BM309" s="8"/>
      <c r="BN309" s="7"/>
      <c r="BO309" s="8"/>
      <c r="BP309" s="7"/>
      <c r="BQ309" s="8"/>
      <c r="BR309" s="9"/>
      <c r="BS309" s="8"/>
      <c r="BT309" s="7"/>
      <c r="BU309" s="8"/>
      <c r="BV309" s="7"/>
      <c r="BW309" s="8"/>
      <c r="BX309" s="7"/>
      <c r="BY309" s="8"/>
      <c r="BZ309" s="9"/>
      <c r="CA309" s="8"/>
      <c r="CB309" s="7"/>
      <c r="CC309" s="8"/>
      <c r="CD309" s="7"/>
      <c r="CE309" s="8"/>
      <c r="CF309" s="7"/>
      <c r="CG309" s="8"/>
      <c r="CH309" s="9"/>
      <c r="CI309" s="8"/>
      <c r="CJ309" s="7"/>
      <c r="CK309" s="8"/>
      <c r="CL309" s="7"/>
      <c r="CM309" s="8"/>
      <c r="CN309" s="7"/>
      <c r="CO309" s="8"/>
      <c r="CP309" s="9"/>
      <c r="CQ309" s="76"/>
    </row>
    <row r="310" spans="1:95" hidden="1" x14ac:dyDescent="0.3">
      <c r="A310" s="2"/>
      <c r="B310" s="2"/>
      <c r="C310" s="2"/>
      <c r="D310" s="2"/>
      <c r="E310" s="2"/>
      <c r="F310" s="2" t="s">
        <v>338</v>
      </c>
      <c r="G310" s="2"/>
      <c r="H310" s="7"/>
      <c r="I310" s="8"/>
      <c r="J310" s="7"/>
      <c r="K310" s="8"/>
      <c r="L310" s="7"/>
      <c r="M310" s="8"/>
      <c r="N310" s="9"/>
      <c r="O310" s="8"/>
      <c r="P310" s="7"/>
      <c r="Q310" s="8"/>
      <c r="R310" s="7"/>
      <c r="S310" s="8"/>
      <c r="T310" s="7"/>
      <c r="U310" s="8"/>
      <c r="V310" s="9"/>
      <c r="W310" s="8"/>
      <c r="X310" s="7"/>
      <c r="Y310" s="8"/>
      <c r="Z310" s="7"/>
      <c r="AA310" s="8"/>
      <c r="AB310" s="7"/>
      <c r="AC310" s="8"/>
      <c r="AD310" s="9"/>
      <c r="AE310" s="8"/>
      <c r="AF310" s="7"/>
      <c r="AG310" s="8"/>
      <c r="AH310" s="7"/>
      <c r="AI310" s="8"/>
      <c r="AJ310" s="7"/>
      <c r="AK310" s="8"/>
      <c r="AL310" s="9"/>
      <c r="AM310" s="8"/>
      <c r="AN310" s="7"/>
      <c r="AO310" s="8"/>
      <c r="AP310" s="7"/>
      <c r="AQ310" s="8"/>
      <c r="AR310" s="7"/>
      <c r="AS310" s="8"/>
      <c r="AT310" s="9"/>
      <c r="AU310" s="8"/>
      <c r="AV310" s="7"/>
      <c r="AW310" s="8"/>
      <c r="AX310" s="7"/>
      <c r="AY310" s="8"/>
      <c r="AZ310" s="7"/>
      <c r="BA310" s="8"/>
      <c r="BB310" s="9"/>
      <c r="BC310" s="8"/>
      <c r="BD310" s="7"/>
      <c r="BE310" s="8"/>
      <c r="BF310" s="7"/>
      <c r="BG310" s="8"/>
      <c r="BH310" s="7"/>
      <c r="BI310" s="8"/>
      <c r="BJ310" s="9"/>
      <c r="BK310" s="8"/>
      <c r="BL310" s="7"/>
      <c r="BM310" s="8"/>
      <c r="BN310" s="7"/>
      <c r="BO310" s="8"/>
      <c r="BP310" s="7"/>
      <c r="BQ310" s="8"/>
      <c r="BR310" s="9"/>
      <c r="BS310" s="8"/>
      <c r="BT310" s="7"/>
      <c r="BU310" s="8"/>
      <c r="BV310" s="7"/>
      <c r="BW310" s="8"/>
      <c r="BX310" s="7"/>
      <c r="BY310" s="8"/>
      <c r="BZ310" s="9"/>
      <c r="CA310" s="8"/>
      <c r="CB310" s="7"/>
      <c r="CC310" s="8"/>
      <c r="CD310" s="7"/>
      <c r="CE310" s="8"/>
      <c r="CF310" s="7"/>
      <c r="CG310" s="8"/>
      <c r="CH310" s="9"/>
      <c r="CI310" s="8"/>
      <c r="CJ310" s="7"/>
      <c r="CK310" s="8"/>
      <c r="CL310" s="7"/>
      <c r="CM310" s="8"/>
      <c r="CN310" s="7"/>
      <c r="CO310" s="8"/>
      <c r="CP310" s="9"/>
      <c r="CQ310" s="76"/>
    </row>
    <row r="311" spans="1:95" hidden="1" x14ac:dyDescent="0.3">
      <c r="A311" s="2"/>
      <c r="B311" s="2"/>
      <c r="C311" s="2"/>
      <c r="D311" s="2"/>
      <c r="E311" s="2"/>
      <c r="F311" s="2" t="s">
        <v>339</v>
      </c>
      <c r="G311" s="2"/>
      <c r="H311" s="7"/>
      <c r="I311" s="8"/>
      <c r="J311" s="7"/>
      <c r="K311" s="8"/>
      <c r="L311" s="7"/>
      <c r="M311" s="8"/>
      <c r="N311" s="9"/>
      <c r="O311" s="8"/>
      <c r="P311" s="7"/>
      <c r="Q311" s="8"/>
      <c r="R311" s="7"/>
      <c r="S311" s="8"/>
      <c r="T311" s="7"/>
      <c r="U311" s="8"/>
      <c r="V311" s="9"/>
      <c r="W311" s="8"/>
      <c r="X311" s="7"/>
      <c r="Y311" s="8"/>
      <c r="Z311" s="7"/>
      <c r="AA311" s="8"/>
      <c r="AB311" s="7"/>
      <c r="AC311" s="8"/>
      <c r="AD311" s="9"/>
      <c r="AE311" s="8"/>
      <c r="AF311" s="7"/>
      <c r="AG311" s="8"/>
      <c r="AH311" s="7"/>
      <c r="AI311" s="8"/>
      <c r="AJ311" s="7"/>
      <c r="AK311" s="8"/>
      <c r="AL311" s="9"/>
      <c r="AM311" s="8"/>
      <c r="AN311" s="7"/>
      <c r="AO311" s="8"/>
      <c r="AP311" s="7"/>
      <c r="AQ311" s="8"/>
      <c r="AR311" s="7"/>
      <c r="AS311" s="8"/>
      <c r="AT311" s="9"/>
      <c r="AU311" s="8"/>
      <c r="AV311" s="7"/>
      <c r="AW311" s="8"/>
      <c r="AX311" s="7"/>
      <c r="AY311" s="8"/>
      <c r="AZ311" s="7"/>
      <c r="BA311" s="8"/>
      <c r="BB311" s="9"/>
      <c r="BC311" s="8"/>
      <c r="BD311" s="7"/>
      <c r="BE311" s="8"/>
      <c r="BF311" s="7"/>
      <c r="BG311" s="8"/>
      <c r="BH311" s="7"/>
      <c r="BI311" s="8"/>
      <c r="BJ311" s="9"/>
      <c r="BK311" s="8"/>
      <c r="BL311" s="7"/>
      <c r="BM311" s="8"/>
      <c r="BN311" s="7"/>
      <c r="BO311" s="8"/>
      <c r="BP311" s="7"/>
      <c r="BQ311" s="8"/>
      <c r="BR311" s="9"/>
      <c r="BS311" s="8"/>
      <c r="BT311" s="7"/>
      <c r="BU311" s="8"/>
      <c r="BV311" s="7"/>
      <c r="BW311" s="8"/>
      <c r="BX311" s="7"/>
      <c r="BY311" s="8"/>
      <c r="BZ311" s="9"/>
      <c r="CA311" s="8"/>
      <c r="CB311" s="7"/>
      <c r="CC311" s="8"/>
      <c r="CD311" s="7"/>
      <c r="CE311" s="8"/>
      <c r="CF311" s="7"/>
      <c r="CG311" s="8"/>
      <c r="CH311" s="9"/>
      <c r="CI311" s="8"/>
      <c r="CJ311" s="7"/>
      <c r="CK311" s="8"/>
      <c r="CL311" s="7"/>
      <c r="CM311" s="8"/>
      <c r="CN311" s="7"/>
      <c r="CO311" s="8"/>
      <c r="CP311" s="9"/>
      <c r="CQ311" s="76"/>
    </row>
    <row r="312" spans="1:95" hidden="1" x14ac:dyDescent="0.3">
      <c r="A312" s="2"/>
      <c r="B312" s="2"/>
      <c r="C312" s="2"/>
      <c r="D312" s="2"/>
      <c r="E312" s="2"/>
      <c r="F312" s="2" t="s">
        <v>340</v>
      </c>
      <c r="G312" s="2"/>
      <c r="H312" s="7"/>
      <c r="I312" s="8"/>
      <c r="J312" s="7"/>
      <c r="K312" s="8"/>
      <c r="L312" s="7"/>
      <c r="M312" s="8"/>
      <c r="N312" s="9"/>
      <c r="O312" s="8"/>
      <c r="P312" s="7"/>
      <c r="Q312" s="8"/>
      <c r="R312" s="7"/>
      <c r="S312" s="8"/>
      <c r="T312" s="7"/>
      <c r="U312" s="8"/>
      <c r="V312" s="9"/>
      <c r="W312" s="8"/>
      <c r="X312" s="7"/>
      <c r="Y312" s="8"/>
      <c r="Z312" s="7"/>
      <c r="AA312" s="8"/>
      <c r="AB312" s="7"/>
      <c r="AC312" s="8"/>
      <c r="AD312" s="9"/>
      <c r="AE312" s="8"/>
      <c r="AF312" s="7"/>
      <c r="AG312" s="8"/>
      <c r="AH312" s="7"/>
      <c r="AI312" s="8"/>
      <c r="AJ312" s="7"/>
      <c r="AK312" s="8"/>
      <c r="AL312" s="9"/>
      <c r="AM312" s="8"/>
      <c r="AN312" s="7"/>
      <c r="AO312" s="8"/>
      <c r="AP312" s="7"/>
      <c r="AQ312" s="8"/>
      <c r="AR312" s="7"/>
      <c r="AS312" s="8"/>
      <c r="AT312" s="9"/>
      <c r="AU312" s="8"/>
      <c r="AV312" s="7"/>
      <c r="AW312" s="8"/>
      <c r="AX312" s="7"/>
      <c r="AY312" s="8"/>
      <c r="AZ312" s="7"/>
      <c r="BA312" s="8"/>
      <c r="BB312" s="9"/>
      <c r="BC312" s="8"/>
      <c r="BD312" s="7"/>
      <c r="BE312" s="8"/>
      <c r="BF312" s="7"/>
      <c r="BG312" s="8"/>
      <c r="BH312" s="7"/>
      <c r="BI312" s="8"/>
      <c r="BJ312" s="9"/>
      <c r="BK312" s="8"/>
      <c r="BL312" s="7"/>
      <c r="BM312" s="8"/>
      <c r="BN312" s="7"/>
      <c r="BO312" s="8"/>
      <c r="BP312" s="7"/>
      <c r="BQ312" s="8"/>
      <c r="BR312" s="9"/>
      <c r="BS312" s="8"/>
      <c r="BT312" s="7"/>
      <c r="BU312" s="8"/>
      <c r="BV312" s="7"/>
      <c r="BW312" s="8"/>
      <c r="BX312" s="7"/>
      <c r="BY312" s="8"/>
      <c r="BZ312" s="9"/>
      <c r="CA312" s="8"/>
      <c r="CB312" s="7"/>
      <c r="CC312" s="8"/>
      <c r="CD312" s="7"/>
      <c r="CE312" s="8"/>
      <c r="CF312" s="7"/>
      <c r="CG312" s="8"/>
      <c r="CH312" s="9"/>
      <c r="CI312" s="8"/>
      <c r="CJ312" s="7"/>
      <c r="CK312" s="8"/>
      <c r="CL312" s="7"/>
      <c r="CM312" s="8"/>
      <c r="CN312" s="7"/>
      <c r="CO312" s="8"/>
      <c r="CP312" s="9"/>
      <c r="CQ312" s="76"/>
    </row>
    <row r="313" spans="1:95" x14ac:dyDescent="0.3">
      <c r="A313" s="2"/>
      <c r="B313" s="2"/>
      <c r="C313" s="2"/>
      <c r="D313" s="2"/>
      <c r="E313" s="2"/>
      <c r="F313" s="2" t="s">
        <v>341</v>
      </c>
      <c r="G313" s="2"/>
      <c r="H313" s="7"/>
      <c r="I313" s="8"/>
      <c r="J313" s="7"/>
      <c r="K313" s="8"/>
      <c r="L313" s="7"/>
      <c r="M313" s="8"/>
      <c r="N313" s="9"/>
      <c r="O313" s="8"/>
      <c r="P313" s="7"/>
      <c r="Q313" s="8"/>
      <c r="R313" s="7"/>
      <c r="S313" s="8"/>
      <c r="T313" s="7"/>
      <c r="U313" s="8"/>
      <c r="V313" s="9"/>
      <c r="W313" s="8"/>
      <c r="X313" s="7"/>
      <c r="Y313" s="8"/>
      <c r="Z313" s="7"/>
      <c r="AA313" s="8"/>
      <c r="AB313" s="7"/>
      <c r="AC313" s="8"/>
      <c r="AD313" s="9"/>
      <c r="AE313" s="8"/>
      <c r="AF313" s="7"/>
      <c r="AG313" s="8"/>
      <c r="AH313" s="7"/>
      <c r="AI313" s="8"/>
      <c r="AJ313" s="7"/>
      <c r="AK313" s="8"/>
      <c r="AL313" s="9"/>
      <c r="AM313" s="8"/>
      <c r="AN313" s="7"/>
      <c r="AO313" s="8"/>
      <c r="AP313" s="7"/>
      <c r="AQ313" s="8"/>
      <c r="AR313" s="7"/>
      <c r="AS313" s="8"/>
      <c r="AT313" s="9"/>
      <c r="AU313" s="8"/>
      <c r="AV313" s="7"/>
      <c r="AW313" s="8"/>
      <c r="AX313" s="7"/>
      <c r="AY313" s="8"/>
      <c r="AZ313" s="7"/>
      <c r="BA313" s="8"/>
      <c r="BB313" s="9"/>
      <c r="BC313" s="8"/>
      <c r="BD313" s="7"/>
      <c r="BE313" s="8"/>
      <c r="BF313" s="7"/>
      <c r="BG313" s="8"/>
      <c r="BH313" s="7"/>
      <c r="BI313" s="8"/>
      <c r="BJ313" s="9"/>
      <c r="BK313" s="8"/>
      <c r="BL313" s="7"/>
      <c r="BM313" s="8"/>
      <c r="BN313" s="7"/>
      <c r="BO313" s="8"/>
      <c r="BP313" s="7"/>
      <c r="BQ313" s="8"/>
      <c r="BR313" s="9"/>
      <c r="BS313" s="8"/>
      <c r="BT313" s="7"/>
      <c r="BU313" s="8"/>
      <c r="BV313" s="7"/>
      <c r="BW313" s="8"/>
      <c r="BX313" s="7"/>
      <c r="BY313" s="8"/>
      <c r="BZ313" s="9"/>
      <c r="CA313" s="8"/>
      <c r="CB313" s="7"/>
      <c r="CC313" s="8"/>
      <c r="CD313" s="7"/>
      <c r="CE313" s="8"/>
      <c r="CF313" s="7"/>
      <c r="CG313" s="8"/>
      <c r="CH313" s="9"/>
      <c r="CI313" s="8"/>
      <c r="CJ313" s="7"/>
      <c r="CK313" s="8"/>
      <c r="CL313" s="7"/>
      <c r="CM313" s="8"/>
      <c r="CN313" s="7"/>
      <c r="CO313" s="8"/>
      <c r="CP313" s="9"/>
      <c r="CQ313" s="76"/>
    </row>
    <row r="314" spans="1:95" ht="15" thickBot="1" x14ac:dyDescent="0.35">
      <c r="A314" s="2"/>
      <c r="B314" s="2"/>
      <c r="C314" s="2"/>
      <c r="D314" s="2"/>
      <c r="E314" s="2"/>
      <c r="F314" s="2" t="s">
        <v>342</v>
      </c>
      <c r="G314" s="2"/>
      <c r="H314" s="10"/>
      <c r="I314" s="8"/>
      <c r="J314" s="10">
        <v>50</v>
      </c>
      <c r="K314" s="8"/>
      <c r="L314" s="10">
        <f>ROUND((H314-J314),5)</f>
        <v>-50</v>
      </c>
      <c r="M314" s="8"/>
      <c r="N314" s="11"/>
      <c r="O314" s="8"/>
      <c r="P314" s="10"/>
      <c r="Q314" s="8"/>
      <c r="R314" s="10">
        <v>50</v>
      </c>
      <c r="S314" s="8"/>
      <c r="T314" s="10">
        <f>ROUND((P314-R314),5)</f>
        <v>-50</v>
      </c>
      <c r="U314" s="8"/>
      <c r="V314" s="11"/>
      <c r="W314" s="8"/>
      <c r="X314" s="10"/>
      <c r="Y314" s="8"/>
      <c r="Z314" s="10">
        <v>50</v>
      </c>
      <c r="AA314" s="8"/>
      <c r="AB314" s="10">
        <f>ROUND((X314-Z314),5)</f>
        <v>-50</v>
      </c>
      <c r="AC314" s="8"/>
      <c r="AD314" s="11"/>
      <c r="AE314" s="8"/>
      <c r="AF314" s="10"/>
      <c r="AG314" s="8"/>
      <c r="AH314" s="10">
        <v>50</v>
      </c>
      <c r="AI314" s="8"/>
      <c r="AJ314" s="10">
        <f>ROUND((AF314-AH314),5)</f>
        <v>-50</v>
      </c>
      <c r="AK314" s="8"/>
      <c r="AL314" s="11"/>
      <c r="AM314" s="8"/>
      <c r="AN314" s="10"/>
      <c r="AO314" s="8"/>
      <c r="AP314" s="10">
        <v>50</v>
      </c>
      <c r="AQ314" s="8"/>
      <c r="AR314" s="10">
        <f>ROUND((AN314-AP314),5)</f>
        <v>-50</v>
      </c>
      <c r="AS314" s="8"/>
      <c r="AT314" s="11"/>
      <c r="AU314" s="8"/>
      <c r="AV314" s="10"/>
      <c r="AW314" s="8"/>
      <c r="AX314" s="10">
        <v>50</v>
      </c>
      <c r="AY314" s="8"/>
      <c r="AZ314" s="10">
        <f>ROUND((AV314-AX314),5)</f>
        <v>-50</v>
      </c>
      <c r="BA314" s="8"/>
      <c r="BB314" s="11"/>
      <c r="BC314" s="8"/>
      <c r="BD314" s="10"/>
      <c r="BE314" s="8"/>
      <c r="BF314" s="10">
        <v>50</v>
      </c>
      <c r="BG314" s="8"/>
      <c r="BH314" s="10">
        <f>ROUND((BD314-BF314),5)</f>
        <v>-50</v>
      </c>
      <c r="BI314" s="8"/>
      <c r="BJ314" s="11"/>
      <c r="BK314" s="8"/>
      <c r="BL314" s="10"/>
      <c r="BM314" s="8"/>
      <c r="BN314" s="10">
        <v>50</v>
      </c>
      <c r="BO314" s="8"/>
      <c r="BP314" s="10">
        <f>ROUND((BL314-BN314),5)</f>
        <v>-50</v>
      </c>
      <c r="BQ314" s="8"/>
      <c r="BR314" s="11"/>
      <c r="BS314" s="8"/>
      <c r="BT314" s="10"/>
      <c r="BU314" s="8"/>
      <c r="BV314" s="10">
        <v>50</v>
      </c>
      <c r="BW314" s="8"/>
      <c r="BX314" s="10">
        <f>ROUND((BT314-BV314),5)</f>
        <v>-50</v>
      </c>
      <c r="BY314" s="8"/>
      <c r="BZ314" s="11"/>
      <c r="CA314" s="8"/>
      <c r="CB314" s="10"/>
      <c r="CC314" s="8"/>
      <c r="CD314" s="10">
        <v>12.9</v>
      </c>
      <c r="CE314" s="8"/>
      <c r="CF314" s="10">
        <f>ROUND((CB314-CD314),5)</f>
        <v>-12.9</v>
      </c>
      <c r="CG314" s="8"/>
      <c r="CH314" s="11"/>
      <c r="CI314" s="8"/>
      <c r="CJ314" s="10"/>
      <c r="CK314" s="8"/>
      <c r="CL314" s="10">
        <v>600</v>
      </c>
      <c r="CM314" s="8"/>
      <c r="CN314" s="10">
        <f>ROUND((CJ314-CL314),5)</f>
        <v>-600</v>
      </c>
      <c r="CO314" s="8"/>
      <c r="CP314" s="11"/>
      <c r="CQ314" s="10">
        <v>650</v>
      </c>
    </row>
    <row r="315" spans="1:95" x14ac:dyDescent="0.3">
      <c r="A315" s="2"/>
      <c r="B315" s="2"/>
      <c r="C315" s="2"/>
      <c r="D315" s="2"/>
      <c r="E315" s="2" t="s">
        <v>343</v>
      </c>
      <c r="F315" s="2"/>
      <c r="G315" s="2"/>
      <c r="H315" s="7"/>
      <c r="I315" s="8"/>
      <c r="J315" s="7">
        <f>ROUND(SUM(J306:J314),5)</f>
        <v>50</v>
      </c>
      <c r="K315" s="8"/>
      <c r="L315" s="7">
        <f>ROUND((H315-J315),5)</f>
        <v>-50</v>
      </c>
      <c r="M315" s="8"/>
      <c r="N315" s="9"/>
      <c r="O315" s="8"/>
      <c r="P315" s="7"/>
      <c r="Q315" s="8"/>
      <c r="R315" s="7">
        <f>ROUND(SUM(R306:R314),5)</f>
        <v>50</v>
      </c>
      <c r="S315" s="8"/>
      <c r="T315" s="7">
        <f>ROUND((P315-R315),5)</f>
        <v>-50</v>
      </c>
      <c r="U315" s="8"/>
      <c r="V315" s="9"/>
      <c r="W315" s="8"/>
      <c r="X315" s="7"/>
      <c r="Y315" s="8"/>
      <c r="Z315" s="7">
        <f>ROUND(SUM(Z306:Z314),5)</f>
        <v>50</v>
      </c>
      <c r="AA315" s="8"/>
      <c r="AB315" s="7">
        <f>ROUND((X315-Z315),5)</f>
        <v>-50</v>
      </c>
      <c r="AC315" s="8"/>
      <c r="AD315" s="9"/>
      <c r="AE315" s="8"/>
      <c r="AF315" s="7"/>
      <c r="AG315" s="8"/>
      <c r="AH315" s="7">
        <f>ROUND(SUM(AH306:AH314),5)</f>
        <v>50</v>
      </c>
      <c r="AI315" s="8"/>
      <c r="AJ315" s="7">
        <f>ROUND((AF315-AH315),5)</f>
        <v>-50</v>
      </c>
      <c r="AK315" s="8"/>
      <c r="AL315" s="9"/>
      <c r="AM315" s="8"/>
      <c r="AN315" s="7"/>
      <c r="AO315" s="8"/>
      <c r="AP315" s="7">
        <f>ROUND(SUM(AP306:AP314),5)</f>
        <v>50</v>
      </c>
      <c r="AQ315" s="8"/>
      <c r="AR315" s="7">
        <f>ROUND((AN315-AP315),5)</f>
        <v>-50</v>
      </c>
      <c r="AS315" s="8"/>
      <c r="AT315" s="9"/>
      <c r="AU315" s="8"/>
      <c r="AV315" s="7"/>
      <c r="AW315" s="8"/>
      <c r="AX315" s="7">
        <f>ROUND(SUM(AX306:AX314),5)</f>
        <v>50</v>
      </c>
      <c r="AY315" s="8"/>
      <c r="AZ315" s="7">
        <f>ROUND((AV315-AX315),5)</f>
        <v>-50</v>
      </c>
      <c r="BA315" s="8"/>
      <c r="BB315" s="9"/>
      <c r="BC315" s="8"/>
      <c r="BD315" s="7"/>
      <c r="BE315" s="8"/>
      <c r="BF315" s="7">
        <f>ROUND(SUM(BF306:BF314),5)</f>
        <v>50</v>
      </c>
      <c r="BG315" s="8"/>
      <c r="BH315" s="7">
        <f>ROUND((BD315-BF315),5)</f>
        <v>-50</v>
      </c>
      <c r="BI315" s="8"/>
      <c r="BJ315" s="9"/>
      <c r="BK315" s="8"/>
      <c r="BL315" s="7"/>
      <c r="BM315" s="8"/>
      <c r="BN315" s="7">
        <f>ROUND(SUM(BN306:BN314),5)</f>
        <v>50</v>
      </c>
      <c r="BO315" s="8"/>
      <c r="BP315" s="7">
        <f>ROUND((BL315-BN315),5)</f>
        <v>-50</v>
      </c>
      <c r="BQ315" s="8"/>
      <c r="BR315" s="9"/>
      <c r="BS315" s="8"/>
      <c r="BT315" s="7"/>
      <c r="BU315" s="8"/>
      <c r="BV315" s="7">
        <f>ROUND(SUM(BV306:BV314),5)</f>
        <v>50</v>
      </c>
      <c r="BW315" s="8"/>
      <c r="BX315" s="7">
        <f>ROUND((BT315-BV315),5)</f>
        <v>-50</v>
      </c>
      <c r="BY315" s="8"/>
      <c r="BZ315" s="9"/>
      <c r="CA315" s="8"/>
      <c r="CB315" s="7"/>
      <c r="CC315" s="8"/>
      <c r="CD315" s="7">
        <f>ROUND(SUM(CD306:CD314),5)</f>
        <v>12.9</v>
      </c>
      <c r="CE315" s="8"/>
      <c r="CF315" s="7">
        <f>ROUND((CB315-CD315),5)</f>
        <v>-12.9</v>
      </c>
      <c r="CG315" s="8"/>
      <c r="CH315" s="9"/>
      <c r="CI315" s="8"/>
      <c r="CJ315" s="7"/>
      <c r="CK315" s="8"/>
      <c r="CL315" s="7">
        <f>CL314</f>
        <v>600</v>
      </c>
      <c r="CM315" s="8"/>
      <c r="CN315" s="7">
        <f>ROUND((CJ315-CL315),5)</f>
        <v>-600</v>
      </c>
      <c r="CO315" s="8"/>
      <c r="CP315" s="9"/>
      <c r="CQ315" s="76">
        <f>CQ313+CQ314</f>
        <v>650</v>
      </c>
    </row>
    <row r="316" spans="1:95" ht="28.8" customHeight="1" x14ac:dyDescent="0.3">
      <c r="A316" s="2"/>
      <c r="B316" s="2"/>
      <c r="C316" s="2"/>
      <c r="D316" s="2"/>
      <c r="E316" s="2" t="s">
        <v>344</v>
      </c>
      <c r="F316" s="2"/>
      <c r="G316" s="2"/>
      <c r="H316" s="7"/>
      <c r="I316" s="8"/>
      <c r="J316" s="7"/>
      <c r="K316" s="8"/>
      <c r="L316" s="7"/>
      <c r="M316" s="8"/>
      <c r="N316" s="9"/>
      <c r="O316" s="8"/>
      <c r="P316" s="7"/>
      <c r="Q316" s="8"/>
      <c r="R316" s="7"/>
      <c r="S316" s="8"/>
      <c r="T316" s="7"/>
      <c r="U316" s="8"/>
      <c r="V316" s="9"/>
      <c r="W316" s="8"/>
      <c r="X316" s="7"/>
      <c r="Y316" s="8"/>
      <c r="Z316" s="7"/>
      <c r="AA316" s="8"/>
      <c r="AB316" s="7"/>
      <c r="AC316" s="8"/>
      <c r="AD316" s="9"/>
      <c r="AE316" s="8"/>
      <c r="AF316" s="7"/>
      <c r="AG316" s="8"/>
      <c r="AH316" s="7"/>
      <c r="AI316" s="8"/>
      <c r="AJ316" s="7"/>
      <c r="AK316" s="8"/>
      <c r="AL316" s="9"/>
      <c r="AM316" s="8"/>
      <c r="AN316" s="7"/>
      <c r="AO316" s="8"/>
      <c r="AP316" s="7"/>
      <c r="AQ316" s="8"/>
      <c r="AR316" s="7"/>
      <c r="AS316" s="8"/>
      <c r="AT316" s="9"/>
      <c r="AU316" s="8"/>
      <c r="AV316" s="7"/>
      <c r="AW316" s="8"/>
      <c r="AX316" s="7"/>
      <c r="AY316" s="8"/>
      <c r="AZ316" s="7"/>
      <c r="BA316" s="8"/>
      <c r="BB316" s="9"/>
      <c r="BC316" s="8"/>
      <c r="BD316" s="7"/>
      <c r="BE316" s="8"/>
      <c r="BF316" s="7">
        <v>500</v>
      </c>
      <c r="BG316" s="8"/>
      <c r="BH316" s="7">
        <f>ROUND((BD316-BF316),5)</f>
        <v>-500</v>
      </c>
      <c r="BI316" s="8"/>
      <c r="BJ316" s="9"/>
      <c r="BK316" s="8"/>
      <c r="BL316" s="7"/>
      <c r="BM316" s="8"/>
      <c r="BN316" s="7"/>
      <c r="BO316" s="8"/>
      <c r="BP316" s="7"/>
      <c r="BQ316" s="8"/>
      <c r="BR316" s="9"/>
      <c r="BS316" s="8"/>
      <c r="BT316" s="7"/>
      <c r="BU316" s="8"/>
      <c r="BV316" s="7"/>
      <c r="BW316" s="8"/>
      <c r="BX316" s="7"/>
      <c r="BY316" s="8"/>
      <c r="BZ316" s="9"/>
      <c r="CA316" s="8"/>
      <c r="CB316" s="7"/>
      <c r="CC316" s="8"/>
      <c r="CD316" s="7"/>
      <c r="CE316" s="8"/>
      <c r="CF316" s="7"/>
      <c r="CG316" s="8"/>
      <c r="CH316" s="9"/>
      <c r="CI316" s="8"/>
      <c r="CJ316" s="7"/>
      <c r="CK316" s="8"/>
      <c r="CL316" s="7">
        <f>ROUND(J316+R316+Z316+AH316+AP316+AX316+BF316+BN316+BV316+CD316,5)</f>
        <v>500</v>
      </c>
      <c r="CM316" s="8"/>
      <c r="CN316" s="7">
        <f>ROUND((CJ316-CL316),5)</f>
        <v>-500</v>
      </c>
      <c r="CO316" s="8"/>
      <c r="CP316" s="9"/>
      <c r="CQ316" s="76"/>
    </row>
    <row r="317" spans="1:95" hidden="1" x14ac:dyDescent="0.3">
      <c r="A317" s="2"/>
      <c r="B317" s="2"/>
      <c r="C317" s="2"/>
      <c r="D317" s="2"/>
      <c r="E317" s="2" t="s">
        <v>345</v>
      </c>
      <c r="F317" s="2"/>
      <c r="G317" s="2"/>
      <c r="H317" s="7"/>
      <c r="I317" s="8"/>
      <c r="J317" s="7"/>
      <c r="K317" s="8"/>
      <c r="L317" s="7"/>
      <c r="M317" s="8"/>
      <c r="N317" s="9"/>
      <c r="O317" s="8"/>
      <c r="P317" s="7"/>
      <c r="Q317" s="8"/>
      <c r="R317" s="7"/>
      <c r="S317" s="8"/>
      <c r="T317" s="7"/>
      <c r="U317" s="8"/>
      <c r="V317" s="9"/>
      <c r="W317" s="8"/>
      <c r="X317" s="7"/>
      <c r="Y317" s="8"/>
      <c r="Z317" s="7"/>
      <c r="AA317" s="8"/>
      <c r="AB317" s="7"/>
      <c r="AC317" s="8"/>
      <c r="AD317" s="9"/>
      <c r="AE317" s="8"/>
      <c r="AF317" s="7"/>
      <c r="AG317" s="8"/>
      <c r="AH317" s="7"/>
      <c r="AI317" s="8"/>
      <c r="AJ317" s="7"/>
      <c r="AK317" s="8"/>
      <c r="AL317" s="9"/>
      <c r="AM317" s="8"/>
      <c r="AN317" s="7"/>
      <c r="AO317" s="8"/>
      <c r="AP317" s="7"/>
      <c r="AQ317" s="8"/>
      <c r="AR317" s="7"/>
      <c r="AS317" s="8"/>
      <c r="AT317" s="9"/>
      <c r="AU317" s="8"/>
      <c r="AV317" s="7"/>
      <c r="AW317" s="8"/>
      <c r="AX317" s="7"/>
      <c r="AY317" s="8"/>
      <c r="AZ317" s="7"/>
      <c r="BA317" s="8"/>
      <c r="BB317" s="9"/>
      <c r="BC317" s="8"/>
      <c r="BD317" s="7"/>
      <c r="BE317" s="8"/>
      <c r="BF317" s="7"/>
      <c r="BG317" s="8"/>
      <c r="BH317" s="7"/>
      <c r="BI317" s="8"/>
      <c r="BJ317" s="9"/>
      <c r="BK317" s="8"/>
      <c r="BL317" s="7"/>
      <c r="BM317" s="8"/>
      <c r="BN317" s="7"/>
      <c r="BO317" s="8"/>
      <c r="BP317" s="7"/>
      <c r="BQ317" s="8"/>
      <c r="BR317" s="9"/>
      <c r="BS317" s="8"/>
      <c r="BT317" s="7"/>
      <c r="BU317" s="8"/>
      <c r="BV317" s="7"/>
      <c r="BW317" s="8"/>
      <c r="BX317" s="7"/>
      <c r="BY317" s="8"/>
      <c r="BZ317" s="9"/>
      <c r="CA317" s="8"/>
      <c r="CB317" s="7"/>
      <c r="CC317" s="8"/>
      <c r="CD317" s="7"/>
      <c r="CE317" s="8"/>
      <c r="CF317" s="7"/>
      <c r="CG317" s="8"/>
      <c r="CH317" s="9"/>
      <c r="CI317" s="8"/>
      <c r="CJ317" s="7"/>
      <c r="CK317" s="8"/>
      <c r="CL317" s="7"/>
      <c r="CM317" s="8"/>
      <c r="CN317" s="7"/>
      <c r="CO317" s="8"/>
      <c r="CP317" s="9"/>
      <c r="CQ317" s="76"/>
    </row>
    <row r="318" spans="1:95" hidden="1" x14ac:dyDescent="0.3">
      <c r="A318" s="2"/>
      <c r="B318" s="2"/>
      <c r="C318" s="2"/>
      <c r="D318" s="2"/>
      <c r="E318" s="2"/>
      <c r="F318" s="2" t="s">
        <v>346</v>
      </c>
      <c r="G318" s="2"/>
      <c r="H318" s="7"/>
      <c r="I318" s="8"/>
      <c r="J318" s="7"/>
      <c r="K318" s="8"/>
      <c r="L318" s="7"/>
      <c r="M318" s="8"/>
      <c r="N318" s="9"/>
      <c r="O318" s="8"/>
      <c r="P318" s="7"/>
      <c r="Q318" s="8"/>
      <c r="R318" s="7"/>
      <c r="S318" s="8"/>
      <c r="T318" s="7"/>
      <c r="U318" s="8"/>
      <c r="V318" s="9"/>
      <c r="W318" s="8"/>
      <c r="X318" s="7"/>
      <c r="Y318" s="8"/>
      <c r="Z318" s="7"/>
      <c r="AA318" s="8"/>
      <c r="AB318" s="7"/>
      <c r="AC318" s="8"/>
      <c r="AD318" s="9"/>
      <c r="AE318" s="8"/>
      <c r="AF318" s="7"/>
      <c r="AG318" s="8"/>
      <c r="AH318" s="7"/>
      <c r="AI318" s="8"/>
      <c r="AJ318" s="7"/>
      <c r="AK318" s="8"/>
      <c r="AL318" s="9"/>
      <c r="AM318" s="8"/>
      <c r="AN318" s="7"/>
      <c r="AO318" s="8"/>
      <c r="AP318" s="7"/>
      <c r="AQ318" s="8"/>
      <c r="AR318" s="7"/>
      <c r="AS318" s="8"/>
      <c r="AT318" s="9"/>
      <c r="AU318" s="8"/>
      <c r="AV318" s="7"/>
      <c r="AW318" s="8"/>
      <c r="AX318" s="7"/>
      <c r="AY318" s="8"/>
      <c r="AZ318" s="7"/>
      <c r="BA318" s="8"/>
      <c r="BB318" s="9"/>
      <c r="BC318" s="8"/>
      <c r="BD318" s="7"/>
      <c r="BE318" s="8"/>
      <c r="BF318" s="7"/>
      <c r="BG318" s="8"/>
      <c r="BH318" s="7"/>
      <c r="BI318" s="8"/>
      <c r="BJ318" s="9"/>
      <c r="BK318" s="8"/>
      <c r="BL318" s="7"/>
      <c r="BM318" s="8"/>
      <c r="BN318" s="7"/>
      <c r="BO318" s="8"/>
      <c r="BP318" s="7"/>
      <c r="BQ318" s="8"/>
      <c r="BR318" s="9"/>
      <c r="BS318" s="8"/>
      <c r="BT318" s="7"/>
      <c r="BU318" s="8"/>
      <c r="BV318" s="7"/>
      <c r="BW318" s="8"/>
      <c r="BX318" s="7"/>
      <c r="BY318" s="8"/>
      <c r="BZ318" s="9"/>
      <c r="CA318" s="8"/>
      <c r="CB318" s="7"/>
      <c r="CC318" s="8"/>
      <c r="CD318" s="7"/>
      <c r="CE318" s="8"/>
      <c r="CF318" s="7"/>
      <c r="CG318" s="8"/>
      <c r="CH318" s="9"/>
      <c r="CI318" s="8"/>
      <c r="CJ318" s="7"/>
      <c r="CK318" s="8"/>
      <c r="CL318" s="7"/>
      <c r="CM318" s="8"/>
      <c r="CN318" s="7"/>
      <c r="CO318" s="8"/>
      <c r="CP318" s="9"/>
      <c r="CQ318" s="76"/>
    </row>
    <row r="319" spans="1:95" hidden="1" x14ac:dyDescent="0.3">
      <c r="A319" s="2"/>
      <c r="B319" s="2"/>
      <c r="C319" s="2"/>
      <c r="D319" s="2"/>
      <c r="E319" s="2"/>
      <c r="F319" s="2" t="s">
        <v>347</v>
      </c>
      <c r="G319" s="2"/>
      <c r="H319" s="7"/>
      <c r="I319" s="8"/>
      <c r="J319" s="7"/>
      <c r="K319" s="8"/>
      <c r="L319" s="7"/>
      <c r="M319" s="8"/>
      <c r="N319" s="9"/>
      <c r="O319" s="8"/>
      <c r="P319" s="7"/>
      <c r="Q319" s="8"/>
      <c r="R319" s="7"/>
      <c r="S319" s="8"/>
      <c r="T319" s="7"/>
      <c r="U319" s="8"/>
      <c r="V319" s="9"/>
      <c r="W319" s="8"/>
      <c r="X319" s="7"/>
      <c r="Y319" s="8"/>
      <c r="Z319" s="7"/>
      <c r="AA319" s="8"/>
      <c r="AB319" s="7"/>
      <c r="AC319" s="8"/>
      <c r="AD319" s="9"/>
      <c r="AE319" s="8"/>
      <c r="AF319" s="7"/>
      <c r="AG319" s="8"/>
      <c r="AH319" s="7"/>
      <c r="AI319" s="8"/>
      <c r="AJ319" s="7"/>
      <c r="AK319" s="8"/>
      <c r="AL319" s="9"/>
      <c r="AM319" s="8"/>
      <c r="AN319" s="7"/>
      <c r="AO319" s="8"/>
      <c r="AP319" s="7"/>
      <c r="AQ319" s="8"/>
      <c r="AR319" s="7"/>
      <c r="AS319" s="8"/>
      <c r="AT319" s="9"/>
      <c r="AU319" s="8"/>
      <c r="AV319" s="7"/>
      <c r="AW319" s="8"/>
      <c r="AX319" s="7"/>
      <c r="AY319" s="8"/>
      <c r="AZ319" s="7"/>
      <c r="BA319" s="8"/>
      <c r="BB319" s="9"/>
      <c r="BC319" s="8"/>
      <c r="BD319" s="7"/>
      <c r="BE319" s="8"/>
      <c r="BF319" s="7"/>
      <c r="BG319" s="8"/>
      <c r="BH319" s="7"/>
      <c r="BI319" s="8"/>
      <c r="BJ319" s="9"/>
      <c r="BK319" s="8"/>
      <c r="BL319" s="7"/>
      <c r="BM319" s="8"/>
      <c r="BN319" s="7"/>
      <c r="BO319" s="8"/>
      <c r="BP319" s="7"/>
      <c r="BQ319" s="8"/>
      <c r="BR319" s="9"/>
      <c r="BS319" s="8"/>
      <c r="BT319" s="7"/>
      <c r="BU319" s="8"/>
      <c r="BV319" s="7"/>
      <c r="BW319" s="8"/>
      <c r="BX319" s="7"/>
      <c r="BY319" s="8"/>
      <c r="BZ319" s="9"/>
      <c r="CA319" s="8"/>
      <c r="CB319" s="7"/>
      <c r="CC319" s="8"/>
      <c r="CD319" s="7"/>
      <c r="CE319" s="8"/>
      <c r="CF319" s="7"/>
      <c r="CG319" s="8"/>
      <c r="CH319" s="9"/>
      <c r="CI319" s="8"/>
      <c r="CJ319" s="7"/>
      <c r="CK319" s="8"/>
      <c r="CL319" s="7"/>
      <c r="CM319" s="8"/>
      <c r="CN319" s="7"/>
      <c r="CO319" s="8"/>
      <c r="CP319" s="9"/>
      <c r="CQ319" s="76"/>
    </row>
    <row r="320" spans="1:95" hidden="1" x14ac:dyDescent="0.3">
      <c r="A320" s="2"/>
      <c r="B320" s="2"/>
      <c r="C320" s="2"/>
      <c r="D320" s="2"/>
      <c r="E320" s="2"/>
      <c r="F320" s="2" t="s">
        <v>348</v>
      </c>
      <c r="G320" s="2"/>
      <c r="H320" s="7"/>
      <c r="I320" s="8"/>
      <c r="J320" s="7"/>
      <c r="K320" s="8"/>
      <c r="L320" s="7"/>
      <c r="M320" s="8"/>
      <c r="N320" s="9"/>
      <c r="O320" s="8"/>
      <c r="P320" s="7"/>
      <c r="Q320" s="8"/>
      <c r="R320" s="7"/>
      <c r="S320" s="8"/>
      <c r="T320" s="7"/>
      <c r="U320" s="8"/>
      <c r="V320" s="9"/>
      <c r="W320" s="8"/>
      <c r="X320" s="7"/>
      <c r="Y320" s="8"/>
      <c r="Z320" s="7"/>
      <c r="AA320" s="8"/>
      <c r="AB320" s="7"/>
      <c r="AC320" s="8"/>
      <c r="AD320" s="9"/>
      <c r="AE320" s="8"/>
      <c r="AF320" s="7"/>
      <c r="AG320" s="8"/>
      <c r="AH320" s="7"/>
      <c r="AI320" s="8"/>
      <c r="AJ320" s="7"/>
      <c r="AK320" s="8"/>
      <c r="AL320" s="9"/>
      <c r="AM320" s="8"/>
      <c r="AN320" s="7"/>
      <c r="AO320" s="8"/>
      <c r="AP320" s="7"/>
      <c r="AQ320" s="8"/>
      <c r="AR320" s="7"/>
      <c r="AS320" s="8"/>
      <c r="AT320" s="9"/>
      <c r="AU320" s="8"/>
      <c r="AV320" s="7"/>
      <c r="AW320" s="8"/>
      <c r="AX320" s="7"/>
      <c r="AY320" s="8"/>
      <c r="AZ320" s="7"/>
      <c r="BA320" s="8"/>
      <c r="BB320" s="9"/>
      <c r="BC320" s="8"/>
      <c r="BD320" s="7"/>
      <c r="BE320" s="8"/>
      <c r="BF320" s="7"/>
      <c r="BG320" s="8"/>
      <c r="BH320" s="7"/>
      <c r="BI320" s="8"/>
      <c r="BJ320" s="9"/>
      <c r="BK320" s="8"/>
      <c r="BL320" s="7"/>
      <c r="BM320" s="8"/>
      <c r="BN320" s="7"/>
      <c r="BO320" s="8"/>
      <c r="BP320" s="7"/>
      <c r="BQ320" s="8"/>
      <c r="BR320" s="9"/>
      <c r="BS320" s="8"/>
      <c r="BT320" s="7"/>
      <c r="BU320" s="8"/>
      <c r="BV320" s="7"/>
      <c r="BW320" s="8"/>
      <c r="BX320" s="7"/>
      <c r="BY320" s="8"/>
      <c r="BZ320" s="9"/>
      <c r="CA320" s="8"/>
      <c r="CB320" s="7"/>
      <c r="CC320" s="8"/>
      <c r="CD320" s="7"/>
      <c r="CE320" s="8"/>
      <c r="CF320" s="7"/>
      <c r="CG320" s="8"/>
      <c r="CH320" s="9"/>
      <c r="CI320" s="8"/>
      <c r="CJ320" s="7"/>
      <c r="CK320" s="8"/>
      <c r="CL320" s="7"/>
      <c r="CM320" s="8"/>
      <c r="CN320" s="7"/>
      <c r="CO320" s="8"/>
      <c r="CP320" s="9"/>
      <c r="CQ320" s="76"/>
    </row>
    <row r="321" spans="1:95" hidden="1" x14ac:dyDescent="0.3">
      <c r="A321" s="2"/>
      <c r="B321" s="2"/>
      <c r="C321" s="2"/>
      <c r="D321" s="2"/>
      <c r="E321" s="2"/>
      <c r="F321" s="2" t="s">
        <v>349</v>
      </c>
      <c r="G321" s="2"/>
      <c r="H321" s="7"/>
      <c r="I321" s="8"/>
      <c r="J321" s="7"/>
      <c r="K321" s="8"/>
      <c r="L321" s="7"/>
      <c r="M321" s="8"/>
      <c r="N321" s="9"/>
      <c r="O321" s="8"/>
      <c r="P321" s="7"/>
      <c r="Q321" s="8"/>
      <c r="R321" s="7"/>
      <c r="S321" s="8"/>
      <c r="T321" s="7"/>
      <c r="U321" s="8"/>
      <c r="V321" s="9"/>
      <c r="W321" s="8"/>
      <c r="X321" s="7"/>
      <c r="Y321" s="8"/>
      <c r="Z321" s="7"/>
      <c r="AA321" s="8"/>
      <c r="AB321" s="7"/>
      <c r="AC321" s="8"/>
      <c r="AD321" s="9"/>
      <c r="AE321" s="8"/>
      <c r="AF321" s="7"/>
      <c r="AG321" s="8"/>
      <c r="AH321" s="7"/>
      <c r="AI321" s="8"/>
      <c r="AJ321" s="7"/>
      <c r="AK321" s="8"/>
      <c r="AL321" s="9"/>
      <c r="AM321" s="8"/>
      <c r="AN321" s="7"/>
      <c r="AO321" s="8"/>
      <c r="AP321" s="7"/>
      <c r="AQ321" s="8"/>
      <c r="AR321" s="7"/>
      <c r="AS321" s="8"/>
      <c r="AT321" s="9"/>
      <c r="AU321" s="8"/>
      <c r="AV321" s="7"/>
      <c r="AW321" s="8"/>
      <c r="AX321" s="7"/>
      <c r="AY321" s="8"/>
      <c r="AZ321" s="7"/>
      <c r="BA321" s="8"/>
      <c r="BB321" s="9"/>
      <c r="BC321" s="8"/>
      <c r="BD321" s="7"/>
      <c r="BE321" s="8"/>
      <c r="BF321" s="7"/>
      <c r="BG321" s="8"/>
      <c r="BH321" s="7"/>
      <c r="BI321" s="8"/>
      <c r="BJ321" s="9"/>
      <c r="BK321" s="8"/>
      <c r="BL321" s="7"/>
      <c r="BM321" s="8"/>
      <c r="BN321" s="7"/>
      <c r="BO321" s="8"/>
      <c r="BP321" s="7"/>
      <c r="BQ321" s="8"/>
      <c r="BR321" s="9"/>
      <c r="BS321" s="8"/>
      <c r="BT321" s="7"/>
      <c r="BU321" s="8"/>
      <c r="BV321" s="7"/>
      <c r="BW321" s="8"/>
      <c r="BX321" s="7"/>
      <c r="BY321" s="8"/>
      <c r="BZ321" s="9"/>
      <c r="CA321" s="8"/>
      <c r="CB321" s="7"/>
      <c r="CC321" s="8"/>
      <c r="CD321" s="7"/>
      <c r="CE321" s="8"/>
      <c r="CF321" s="7"/>
      <c r="CG321" s="8"/>
      <c r="CH321" s="9"/>
      <c r="CI321" s="8"/>
      <c r="CJ321" s="7"/>
      <c r="CK321" s="8"/>
      <c r="CL321" s="7"/>
      <c r="CM321" s="8"/>
      <c r="CN321" s="7"/>
      <c r="CO321" s="8"/>
      <c r="CP321" s="9"/>
      <c r="CQ321" s="76"/>
    </row>
    <row r="322" spans="1:95" ht="15" hidden="1" thickBot="1" x14ac:dyDescent="0.35">
      <c r="A322" s="2"/>
      <c r="B322" s="2"/>
      <c r="C322" s="2"/>
      <c r="D322" s="2"/>
      <c r="E322" s="2"/>
      <c r="F322" s="2" t="s">
        <v>350</v>
      </c>
      <c r="G322" s="2"/>
      <c r="H322" s="10"/>
      <c r="I322" s="8"/>
      <c r="J322" s="7"/>
      <c r="K322" s="8"/>
      <c r="L322" s="7"/>
      <c r="M322" s="8"/>
      <c r="N322" s="9"/>
      <c r="O322" s="8"/>
      <c r="P322" s="10"/>
      <c r="Q322" s="8"/>
      <c r="R322" s="7"/>
      <c r="S322" s="8"/>
      <c r="T322" s="7"/>
      <c r="U322" s="8"/>
      <c r="V322" s="9"/>
      <c r="W322" s="8"/>
      <c r="X322" s="10"/>
      <c r="Y322" s="8"/>
      <c r="Z322" s="7"/>
      <c r="AA322" s="8"/>
      <c r="AB322" s="7"/>
      <c r="AC322" s="8"/>
      <c r="AD322" s="9"/>
      <c r="AE322" s="8"/>
      <c r="AF322" s="10"/>
      <c r="AG322" s="8"/>
      <c r="AH322" s="7"/>
      <c r="AI322" s="8"/>
      <c r="AJ322" s="7"/>
      <c r="AK322" s="8"/>
      <c r="AL322" s="9"/>
      <c r="AM322" s="8"/>
      <c r="AN322" s="10"/>
      <c r="AO322" s="8"/>
      <c r="AP322" s="7"/>
      <c r="AQ322" s="8"/>
      <c r="AR322" s="7"/>
      <c r="AS322" s="8"/>
      <c r="AT322" s="9"/>
      <c r="AU322" s="8"/>
      <c r="AV322" s="10"/>
      <c r="AW322" s="8"/>
      <c r="AX322" s="7"/>
      <c r="AY322" s="8"/>
      <c r="AZ322" s="7"/>
      <c r="BA322" s="8"/>
      <c r="BB322" s="9"/>
      <c r="BC322" s="8"/>
      <c r="BD322" s="10"/>
      <c r="BE322" s="8"/>
      <c r="BF322" s="7"/>
      <c r="BG322" s="8"/>
      <c r="BH322" s="7"/>
      <c r="BI322" s="8"/>
      <c r="BJ322" s="9"/>
      <c r="BK322" s="8"/>
      <c r="BL322" s="10"/>
      <c r="BM322" s="8"/>
      <c r="BN322" s="7"/>
      <c r="BO322" s="8"/>
      <c r="BP322" s="7"/>
      <c r="BQ322" s="8"/>
      <c r="BR322" s="9"/>
      <c r="BS322" s="8"/>
      <c r="BT322" s="10"/>
      <c r="BU322" s="8"/>
      <c r="BV322" s="7"/>
      <c r="BW322" s="8"/>
      <c r="BX322" s="7"/>
      <c r="BY322" s="8"/>
      <c r="BZ322" s="9"/>
      <c r="CA322" s="8"/>
      <c r="CB322" s="10"/>
      <c r="CC322" s="8"/>
      <c r="CD322" s="10"/>
      <c r="CE322" s="8"/>
      <c r="CF322" s="10"/>
      <c r="CG322" s="8"/>
      <c r="CH322" s="11"/>
      <c r="CI322" s="8"/>
      <c r="CJ322" s="10"/>
      <c r="CK322" s="8"/>
      <c r="CL322" s="10"/>
      <c r="CM322" s="8"/>
      <c r="CN322" s="10"/>
      <c r="CO322" s="8"/>
      <c r="CP322" s="11"/>
      <c r="CQ322" s="76"/>
    </row>
    <row r="323" spans="1:95" hidden="1" x14ac:dyDescent="0.3">
      <c r="A323" s="2"/>
      <c r="B323" s="2"/>
      <c r="C323" s="2"/>
      <c r="D323" s="2"/>
      <c r="E323" s="2" t="s">
        <v>351</v>
      </c>
      <c r="F323" s="2"/>
      <c r="G323" s="2"/>
      <c r="H323" s="7"/>
      <c r="I323" s="8"/>
      <c r="J323" s="7"/>
      <c r="K323" s="8"/>
      <c r="L323" s="7"/>
      <c r="M323" s="8"/>
      <c r="N323" s="9"/>
      <c r="O323" s="8"/>
      <c r="P323" s="7"/>
      <c r="Q323" s="8"/>
      <c r="R323" s="7"/>
      <c r="S323" s="8"/>
      <c r="T323" s="7"/>
      <c r="U323" s="8"/>
      <c r="V323" s="9"/>
      <c r="W323" s="8"/>
      <c r="X323" s="7"/>
      <c r="Y323" s="8"/>
      <c r="Z323" s="7"/>
      <c r="AA323" s="8"/>
      <c r="AB323" s="7"/>
      <c r="AC323" s="8"/>
      <c r="AD323" s="9"/>
      <c r="AE323" s="8"/>
      <c r="AF323" s="7"/>
      <c r="AG323" s="8"/>
      <c r="AH323" s="7"/>
      <c r="AI323" s="8"/>
      <c r="AJ323" s="7"/>
      <c r="AK323" s="8"/>
      <c r="AL323" s="9"/>
      <c r="AM323" s="8"/>
      <c r="AN323" s="7"/>
      <c r="AO323" s="8"/>
      <c r="AP323" s="7"/>
      <c r="AQ323" s="8"/>
      <c r="AR323" s="7"/>
      <c r="AS323" s="8"/>
      <c r="AT323" s="9"/>
      <c r="AU323" s="8"/>
      <c r="AV323" s="7"/>
      <c r="AW323" s="8"/>
      <c r="AX323" s="7"/>
      <c r="AY323" s="8"/>
      <c r="AZ323" s="7"/>
      <c r="BA323" s="8"/>
      <c r="BB323" s="9"/>
      <c r="BC323" s="8"/>
      <c r="BD323" s="7"/>
      <c r="BE323" s="8"/>
      <c r="BF323" s="7"/>
      <c r="BG323" s="8"/>
      <c r="BH323" s="7"/>
      <c r="BI323" s="8"/>
      <c r="BJ323" s="9"/>
      <c r="BK323" s="8"/>
      <c r="BL323" s="7"/>
      <c r="BM323" s="8"/>
      <c r="BN323" s="7"/>
      <c r="BO323" s="8"/>
      <c r="BP323" s="7"/>
      <c r="BQ323" s="8"/>
      <c r="BR323" s="9"/>
      <c r="BS323" s="8"/>
      <c r="BT323" s="7"/>
      <c r="BU323" s="8"/>
      <c r="BV323" s="7"/>
      <c r="BW323" s="8"/>
      <c r="BX323" s="7"/>
      <c r="BY323" s="8"/>
      <c r="BZ323" s="9"/>
      <c r="CA323" s="8"/>
      <c r="CB323" s="7"/>
      <c r="CC323" s="8"/>
      <c r="CD323" s="7"/>
      <c r="CE323" s="8"/>
      <c r="CF323" s="7"/>
      <c r="CG323" s="8"/>
      <c r="CH323" s="9"/>
      <c r="CI323" s="8"/>
      <c r="CJ323" s="7"/>
      <c r="CK323" s="8"/>
      <c r="CL323" s="7"/>
      <c r="CM323" s="8"/>
      <c r="CN323" s="7"/>
      <c r="CO323" s="8"/>
      <c r="CP323" s="9"/>
      <c r="CQ323" s="76"/>
    </row>
    <row r="324" spans="1:95" ht="28.8" hidden="1" customHeight="1" x14ac:dyDescent="0.3">
      <c r="A324" s="2"/>
      <c r="B324" s="2"/>
      <c r="C324" s="2"/>
      <c r="D324" s="2"/>
      <c r="E324" s="2" t="s">
        <v>352</v>
      </c>
      <c r="F324" s="2"/>
      <c r="G324" s="2"/>
      <c r="H324" s="7"/>
      <c r="I324" s="8"/>
      <c r="J324" s="7"/>
      <c r="K324" s="8"/>
      <c r="L324" s="7"/>
      <c r="M324" s="8"/>
      <c r="N324" s="9"/>
      <c r="O324" s="8"/>
      <c r="P324" s="7"/>
      <c r="Q324" s="8"/>
      <c r="R324" s="7"/>
      <c r="S324" s="8"/>
      <c r="T324" s="7"/>
      <c r="U324" s="8"/>
      <c r="V324" s="9"/>
      <c r="W324" s="8"/>
      <c r="X324" s="7"/>
      <c r="Y324" s="8"/>
      <c r="Z324" s="7"/>
      <c r="AA324" s="8"/>
      <c r="AB324" s="7"/>
      <c r="AC324" s="8"/>
      <c r="AD324" s="9"/>
      <c r="AE324" s="8"/>
      <c r="AF324" s="7"/>
      <c r="AG324" s="8"/>
      <c r="AH324" s="7"/>
      <c r="AI324" s="8"/>
      <c r="AJ324" s="7"/>
      <c r="AK324" s="8"/>
      <c r="AL324" s="9"/>
      <c r="AM324" s="8"/>
      <c r="AN324" s="7"/>
      <c r="AO324" s="8"/>
      <c r="AP324" s="7"/>
      <c r="AQ324" s="8"/>
      <c r="AR324" s="7"/>
      <c r="AS324" s="8"/>
      <c r="AT324" s="9"/>
      <c r="AU324" s="8"/>
      <c r="AV324" s="7"/>
      <c r="AW324" s="8"/>
      <c r="AX324" s="7"/>
      <c r="AY324" s="8"/>
      <c r="AZ324" s="7"/>
      <c r="BA324" s="8"/>
      <c r="BB324" s="9"/>
      <c r="BC324" s="8"/>
      <c r="BD324" s="7"/>
      <c r="BE324" s="8"/>
      <c r="BF324" s="7"/>
      <c r="BG324" s="8"/>
      <c r="BH324" s="7"/>
      <c r="BI324" s="8"/>
      <c r="BJ324" s="9"/>
      <c r="BK324" s="8"/>
      <c r="BL324" s="7"/>
      <c r="BM324" s="8"/>
      <c r="BN324" s="7"/>
      <c r="BO324" s="8"/>
      <c r="BP324" s="7"/>
      <c r="BQ324" s="8"/>
      <c r="BR324" s="9"/>
      <c r="BS324" s="8"/>
      <c r="BT324" s="7"/>
      <c r="BU324" s="8"/>
      <c r="BV324" s="7"/>
      <c r="BW324" s="8"/>
      <c r="BX324" s="7"/>
      <c r="BY324" s="8"/>
      <c r="BZ324" s="9"/>
      <c r="CA324" s="8"/>
      <c r="CB324" s="7"/>
      <c r="CC324" s="8"/>
      <c r="CD324" s="7"/>
      <c r="CE324" s="8"/>
      <c r="CF324" s="7"/>
      <c r="CG324" s="8"/>
      <c r="CH324" s="9"/>
      <c r="CI324" s="8"/>
      <c r="CJ324" s="7"/>
      <c r="CK324" s="8"/>
      <c r="CL324" s="7"/>
      <c r="CM324" s="8"/>
      <c r="CN324" s="7"/>
      <c r="CO324" s="8"/>
      <c r="CP324" s="9"/>
      <c r="CQ324" s="76"/>
    </row>
    <row r="325" spans="1:95" hidden="1" x14ac:dyDescent="0.3">
      <c r="A325" s="2"/>
      <c r="B325" s="2"/>
      <c r="C325" s="2"/>
      <c r="D325" s="2"/>
      <c r="E325" s="2" t="s">
        <v>353</v>
      </c>
      <c r="F325" s="2"/>
      <c r="G325" s="2"/>
      <c r="H325" s="7"/>
      <c r="I325" s="8"/>
      <c r="J325" s="7"/>
      <c r="K325" s="8"/>
      <c r="L325" s="7"/>
      <c r="M325" s="8"/>
      <c r="N325" s="9"/>
      <c r="O325" s="8"/>
      <c r="P325" s="7"/>
      <c r="Q325" s="8"/>
      <c r="R325" s="7"/>
      <c r="S325" s="8"/>
      <c r="T325" s="7"/>
      <c r="U325" s="8"/>
      <c r="V325" s="9"/>
      <c r="W325" s="8"/>
      <c r="X325" s="7"/>
      <c r="Y325" s="8"/>
      <c r="Z325" s="7"/>
      <c r="AA325" s="8"/>
      <c r="AB325" s="7"/>
      <c r="AC325" s="8"/>
      <c r="AD325" s="9"/>
      <c r="AE325" s="8"/>
      <c r="AF325" s="7"/>
      <c r="AG325" s="8"/>
      <c r="AH325" s="7"/>
      <c r="AI325" s="8"/>
      <c r="AJ325" s="7"/>
      <c r="AK325" s="8"/>
      <c r="AL325" s="9"/>
      <c r="AM325" s="8"/>
      <c r="AN325" s="7"/>
      <c r="AO325" s="8"/>
      <c r="AP325" s="7"/>
      <c r="AQ325" s="8"/>
      <c r="AR325" s="7"/>
      <c r="AS325" s="8"/>
      <c r="AT325" s="9"/>
      <c r="AU325" s="8"/>
      <c r="AV325" s="7"/>
      <c r="AW325" s="8"/>
      <c r="AX325" s="7"/>
      <c r="AY325" s="8"/>
      <c r="AZ325" s="7"/>
      <c r="BA325" s="8"/>
      <c r="BB325" s="9"/>
      <c r="BC325" s="8"/>
      <c r="BD325" s="7"/>
      <c r="BE325" s="8"/>
      <c r="BF325" s="7"/>
      <c r="BG325" s="8"/>
      <c r="BH325" s="7"/>
      <c r="BI325" s="8"/>
      <c r="BJ325" s="9"/>
      <c r="BK325" s="8"/>
      <c r="BL325" s="7"/>
      <c r="BM325" s="8"/>
      <c r="BN325" s="7"/>
      <c r="BO325" s="8"/>
      <c r="BP325" s="7"/>
      <c r="BQ325" s="8"/>
      <c r="BR325" s="9"/>
      <c r="BS325" s="8"/>
      <c r="BT325" s="7"/>
      <c r="BU325" s="8"/>
      <c r="BV325" s="7"/>
      <c r="BW325" s="8"/>
      <c r="BX325" s="7"/>
      <c r="BY325" s="8"/>
      <c r="BZ325" s="9"/>
      <c r="CA325" s="8"/>
      <c r="CB325" s="7"/>
      <c r="CC325" s="8"/>
      <c r="CD325" s="7"/>
      <c r="CE325" s="8"/>
      <c r="CF325" s="7"/>
      <c r="CG325" s="8"/>
      <c r="CH325" s="9"/>
      <c r="CI325" s="8"/>
      <c r="CJ325" s="7"/>
      <c r="CK325" s="8"/>
      <c r="CL325" s="7"/>
      <c r="CM325" s="8"/>
      <c r="CN325" s="7"/>
      <c r="CO325" s="8"/>
      <c r="CP325" s="9"/>
      <c r="CQ325" s="76"/>
    </row>
    <row r="326" spans="1:95" hidden="1" x14ac:dyDescent="0.3">
      <c r="A326" s="2"/>
      <c r="B326" s="2"/>
      <c r="C326" s="2"/>
      <c r="D326" s="2"/>
      <c r="E326" s="2" t="s">
        <v>354</v>
      </c>
      <c r="F326" s="2"/>
      <c r="G326" s="2"/>
      <c r="H326" s="7"/>
      <c r="I326" s="8"/>
      <c r="J326" s="7"/>
      <c r="K326" s="8"/>
      <c r="L326" s="7"/>
      <c r="M326" s="8"/>
      <c r="N326" s="9"/>
      <c r="O326" s="8"/>
      <c r="P326" s="7"/>
      <c r="Q326" s="8"/>
      <c r="R326" s="7"/>
      <c r="S326" s="8"/>
      <c r="T326" s="7"/>
      <c r="U326" s="8"/>
      <c r="V326" s="9"/>
      <c r="W326" s="8"/>
      <c r="X326" s="7"/>
      <c r="Y326" s="8"/>
      <c r="Z326" s="7"/>
      <c r="AA326" s="8"/>
      <c r="AB326" s="7"/>
      <c r="AC326" s="8"/>
      <c r="AD326" s="9"/>
      <c r="AE326" s="8"/>
      <c r="AF326" s="7"/>
      <c r="AG326" s="8"/>
      <c r="AH326" s="7"/>
      <c r="AI326" s="8"/>
      <c r="AJ326" s="7"/>
      <c r="AK326" s="8"/>
      <c r="AL326" s="9"/>
      <c r="AM326" s="8"/>
      <c r="AN326" s="7"/>
      <c r="AO326" s="8"/>
      <c r="AP326" s="7"/>
      <c r="AQ326" s="8"/>
      <c r="AR326" s="7"/>
      <c r="AS326" s="8"/>
      <c r="AT326" s="9"/>
      <c r="AU326" s="8"/>
      <c r="AV326" s="7"/>
      <c r="AW326" s="8"/>
      <c r="AX326" s="7"/>
      <c r="AY326" s="8"/>
      <c r="AZ326" s="7"/>
      <c r="BA326" s="8"/>
      <c r="BB326" s="9"/>
      <c r="BC326" s="8"/>
      <c r="BD326" s="7"/>
      <c r="BE326" s="8"/>
      <c r="BF326" s="7"/>
      <c r="BG326" s="8"/>
      <c r="BH326" s="7"/>
      <c r="BI326" s="8"/>
      <c r="BJ326" s="9"/>
      <c r="BK326" s="8"/>
      <c r="BL326" s="7"/>
      <c r="BM326" s="8"/>
      <c r="BN326" s="7"/>
      <c r="BO326" s="8"/>
      <c r="BP326" s="7"/>
      <c r="BQ326" s="8"/>
      <c r="BR326" s="9"/>
      <c r="BS326" s="8"/>
      <c r="BT326" s="7"/>
      <c r="BU326" s="8"/>
      <c r="BV326" s="7"/>
      <c r="BW326" s="8"/>
      <c r="BX326" s="7"/>
      <c r="BY326" s="8"/>
      <c r="BZ326" s="9"/>
      <c r="CA326" s="8"/>
      <c r="CB326" s="7"/>
      <c r="CC326" s="8"/>
      <c r="CD326" s="7"/>
      <c r="CE326" s="8"/>
      <c r="CF326" s="7"/>
      <c r="CG326" s="8"/>
      <c r="CH326" s="9"/>
      <c r="CI326" s="8"/>
      <c r="CJ326" s="7"/>
      <c r="CK326" s="8"/>
      <c r="CL326" s="7"/>
      <c r="CM326" s="8"/>
      <c r="CN326" s="7"/>
      <c r="CO326" s="8"/>
      <c r="CP326" s="9"/>
      <c r="CQ326" s="76"/>
    </row>
    <row r="327" spans="1:95" hidden="1" x14ac:dyDescent="0.3">
      <c r="A327" s="2"/>
      <c r="B327" s="2"/>
      <c r="C327" s="2"/>
      <c r="D327" s="2"/>
      <c r="E327" s="2" t="s">
        <v>355</v>
      </c>
      <c r="F327" s="2"/>
      <c r="G327" s="2"/>
      <c r="H327" s="7"/>
      <c r="I327" s="8"/>
      <c r="J327" s="7"/>
      <c r="K327" s="8"/>
      <c r="L327" s="7"/>
      <c r="M327" s="8"/>
      <c r="N327" s="9"/>
      <c r="O327" s="8"/>
      <c r="P327" s="7"/>
      <c r="Q327" s="8"/>
      <c r="R327" s="7"/>
      <c r="S327" s="8"/>
      <c r="T327" s="7"/>
      <c r="U327" s="8"/>
      <c r="V327" s="9"/>
      <c r="W327" s="8"/>
      <c r="X327" s="7"/>
      <c r="Y327" s="8"/>
      <c r="Z327" s="7"/>
      <c r="AA327" s="8"/>
      <c r="AB327" s="7"/>
      <c r="AC327" s="8"/>
      <c r="AD327" s="9"/>
      <c r="AE327" s="8"/>
      <c r="AF327" s="7"/>
      <c r="AG327" s="8"/>
      <c r="AH327" s="7"/>
      <c r="AI327" s="8"/>
      <c r="AJ327" s="7"/>
      <c r="AK327" s="8"/>
      <c r="AL327" s="9"/>
      <c r="AM327" s="8"/>
      <c r="AN327" s="7"/>
      <c r="AO327" s="8"/>
      <c r="AP327" s="7"/>
      <c r="AQ327" s="8"/>
      <c r="AR327" s="7"/>
      <c r="AS327" s="8"/>
      <c r="AT327" s="9"/>
      <c r="AU327" s="8"/>
      <c r="AV327" s="7"/>
      <c r="AW327" s="8"/>
      <c r="AX327" s="7"/>
      <c r="AY327" s="8"/>
      <c r="AZ327" s="7"/>
      <c r="BA327" s="8"/>
      <c r="BB327" s="9"/>
      <c r="BC327" s="8"/>
      <c r="BD327" s="7"/>
      <c r="BE327" s="8"/>
      <c r="BF327" s="7"/>
      <c r="BG327" s="8"/>
      <c r="BH327" s="7"/>
      <c r="BI327" s="8"/>
      <c r="BJ327" s="9"/>
      <c r="BK327" s="8"/>
      <c r="BL327" s="7"/>
      <c r="BM327" s="8"/>
      <c r="BN327" s="7"/>
      <c r="BO327" s="8"/>
      <c r="BP327" s="7"/>
      <c r="BQ327" s="8"/>
      <c r="BR327" s="9"/>
      <c r="BS327" s="8"/>
      <c r="BT327" s="7"/>
      <c r="BU327" s="8"/>
      <c r="BV327" s="7"/>
      <c r="BW327" s="8"/>
      <c r="BX327" s="7"/>
      <c r="BY327" s="8"/>
      <c r="BZ327" s="9"/>
      <c r="CA327" s="8"/>
      <c r="CB327" s="7"/>
      <c r="CC327" s="8"/>
      <c r="CD327" s="7"/>
      <c r="CE327" s="8"/>
      <c r="CF327" s="7"/>
      <c r="CG327" s="8"/>
      <c r="CH327" s="9"/>
      <c r="CI327" s="8"/>
      <c r="CJ327" s="7"/>
      <c r="CK327" s="8"/>
      <c r="CL327" s="7"/>
      <c r="CM327" s="8"/>
      <c r="CN327" s="7"/>
      <c r="CO327" s="8"/>
      <c r="CP327" s="9"/>
      <c r="CQ327" s="76"/>
    </row>
    <row r="328" spans="1:95" hidden="1" x14ac:dyDescent="0.3">
      <c r="A328" s="2"/>
      <c r="B328" s="2"/>
      <c r="C328" s="2"/>
      <c r="D328" s="2"/>
      <c r="E328" s="2" t="s">
        <v>356</v>
      </c>
      <c r="F328" s="2"/>
      <c r="G328" s="2"/>
      <c r="H328" s="7"/>
      <c r="I328" s="8"/>
      <c r="J328" s="7"/>
      <c r="K328" s="8"/>
      <c r="L328" s="7"/>
      <c r="M328" s="8"/>
      <c r="N328" s="9"/>
      <c r="O328" s="8"/>
      <c r="P328" s="7"/>
      <c r="Q328" s="8"/>
      <c r="R328" s="7"/>
      <c r="S328" s="8"/>
      <c r="T328" s="7"/>
      <c r="U328" s="8"/>
      <c r="V328" s="9"/>
      <c r="W328" s="8"/>
      <c r="X328" s="7"/>
      <c r="Y328" s="8"/>
      <c r="Z328" s="7"/>
      <c r="AA328" s="8"/>
      <c r="AB328" s="7"/>
      <c r="AC328" s="8"/>
      <c r="AD328" s="9"/>
      <c r="AE328" s="8"/>
      <c r="AF328" s="7"/>
      <c r="AG328" s="8"/>
      <c r="AH328" s="7"/>
      <c r="AI328" s="8"/>
      <c r="AJ328" s="7"/>
      <c r="AK328" s="8"/>
      <c r="AL328" s="9"/>
      <c r="AM328" s="8"/>
      <c r="AN328" s="7"/>
      <c r="AO328" s="8"/>
      <c r="AP328" s="7"/>
      <c r="AQ328" s="8"/>
      <c r="AR328" s="7"/>
      <c r="AS328" s="8"/>
      <c r="AT328" s="9"/>
      <c r="AU328" s="8"/>
      <c r="AV328" s="7"/>
      <c r="AW328" s="8"/>
      <c r="AX328" s="7"/>
      <c r="AY328" s="8"/>
      <c r="AZ328" s="7"/>
      <c r="BA328" s="8"/>
      <c r="BB328" s="9"/>
      <c r="BC328" s="8"/>
      <c r="BD328" s="7"/>
      <c r="BE328" s="8"/>
      <c r="BF328" s="7"/>
      <c r="BG328" s="8"/>
      <c r="BH328" s="7"/>
      <c r="BI328" s="8"/>
      <c r="BJ328" s="9"/>
      <c r="BK328" s="8"/>
      <c r="BL328" s="7"/>
      <c r="BM328" s="8"/>
      <c r="BN328" s="7"/>
      <c r="BO328" s="8"/>
      <c r="BP328" s="7"/>
      <c r="BQ328" s="8"/>
      <c r="BR328" s="9"/>
      <c r="BS328" s="8"/>
      <c r="BT328" s="7"/>
      <c r="BU328" s="8"/>
      <c r="BV328" s="7"/>
      <c r="BW328" s="8"/>
      <c r="BX328" s="7"/>
      <c r="BY328" s="8"/>
      <c r="BZ328" s="9"/>
      <c r="CA328" s="8"/>
      <c r="CB328" s="7"/>
      <c r="CC328" s="8"/>
      <c r="CD328" s="7"/>
      <c r="CE328" s="8"/>
      <c r="CF328" s="7"/>
      <c r="CG328" s="8"/>
      <c r="CH328" s="9"/>
      <c r="CI328" s="8"/>
      <c r="CJ328" s="7"/>
      <c r="CK328" s="8"/>
      <c r="CL328" s="7"/>
      <c r="CM328" s="8"/>
      <c r="CN328" s="7"/>
      <c r="CO328" s="8"/>
      <c r="CP328" s="9"/>
      <c r="CQ328" s="76"/>
    </row>
    <row r="329" spans="1:95" hidden="1" x14ac:dyDescent="0.3">
      <c r="A329" s="2"/>
      <c r="B329" s="2"/>
      <c r="C329" s="2"/>
      <c r="D329" s="2"/>
      <c r="E329" s="2" t="s">
        <v>357</v>
      </c>
      <c r="F329" s="2"/>
      <c r="G329" s="2"/>
      <c r="H329" s="7"/>
      <c r="I329" s="8"/>
      <c r="J329" s="7"/>
      <c r="K329" s="8"/>
      <c r="L329" s="7"/>
      <c r="M329" s="8"/>
      <c r="N329" s="9"/>
      <c r="O329" s="8"/>
      <c r="P329" s="7"/>
      <c r="Q329" s="8"/>
      <c r="R329" s="7"/>
      <c r="S329" s="8"/>
      <c r="T329" s="7"/>
      <c r="U329" s="8"/>
      <c r="V329" s="9"/>
      <c r="W329" s="8"/>
      <c r="X329" s="7"/>
      <c r="Y329" s="8"/>
      <c r="Z329" s="7"/>
      <c r="AA329" s="8"/>
      <c r="AB329" s="7"/>
      <c r="AC329" s="8"/>
      <c r="AD329" s="9"/>
      <c r="AE329" s="8"/>
      <c r="AF329" s="7"/>
      <c r="AG329" s="8"/>
      <c r="AH329" s="7"/>
      <c r="AI329" s="8"/>
      <c r="AJ329" s="7"/>
      <c r="AK329" s="8"/>
      <c r="AL329" s="9"/>
      <c r="AM329" s="8"/>
      <c r="AN329" s="7"/>
      <c r="AO329" s="8"/>
      <c r="AP329" s="7"/>
      <c r="AQ329" s="8"/>
      <c r="AR329" s="7"/>
      <c r="AS329" s="8"/>
      <c r="AT329" s="9"/>
      <c r="AU329" s="8"/>
      <c r="AV329" s="7"/>
      <c r="AW329" s="8"/>
      <c r="AX329" s="7"/>
      <c r="AY329" s="8"/>
      <c r="AZ329" s="7"/>
      <c r="BA329" s="8"/>
      <c r="BB329" s="9"/>
      <c r="BC329" s="8"/>
      <c r="BD329" s="7"/>
      <c r="BE329" s="8"/>
      <c r="BF329" s="7"/>
      <c r="BG329" s="8"/>
      <c r="BH329" s="7"/>
      <c r="BI329" s="8"/>
      <c r="BJ329" s="9"/>
      <c r="BK329" s="8"/>
      <c r="BL329" s="7"/>
      <c r="BM329" s="8"/>
      <c r="BN329" s="7"/>
      <c r="BO329" s="8"/>
      <c r="BP329" s="7"/>
      <c r="BQ329" s="8"/>
      <c r="BR329" s="9"/>
      <c r="BS329" s="8"/>
      <c r="BT329" s="7"/>
      <c r="BU329" s="8"/>
      <c r="BV329" s="7"/>
      <c r="BW329" s="8"/>
      <c r="BX329" s="7"/>
      <c r="BY329" s="8"/>
      <c r="BZ329" s="9"/>
      <c r="CA329" s="8"/>
      <c r="CB329" s="7"/>
      <c r="CC329" s="8"/>
      <c r="CD329" s="7"/>
      <c r="CE329" s="8"/>
      <c r="CF329" s="7"/>
      <c r="CG329" s="8"/>
      <c r="CH329" s="9"/>
      <c r="CI329" s="8"/>
      <c r="CJ329" s="7"/>
      <c r="CK329" s="8"/>
      <c r="CL329" s="7"/>
      <c r="CM329" s="8"/>
      <c r="CN329" s="7"/>
      <c r="CO329" s="8"/>
      <c r="CP329" s="9"/>
      <c r="CQ329" s="76"/>
    </row>
    <row r="330" spans="1:95" hidden="1" x14ac:dyDescent="0.3">
      <c r="A330" s="2"/>
      <c r="B330" s="2"/>
      <c r="C330" s="2"/>
      <c r="D330" s="2"/>
      <c r="E330" s="2" t="s">
        <v>358</v>
      </c>
      <c r="F330" s="2"/>
      <c r="G330" s="2"/>
      <c r="H330" s="7"/>
      <c r="I330" s="8"/>
      <c r="J330" s="7"/>
      <c r="K330" s="8"/>
      <c r="L330" s="7"/>
      <c r="M330" s="8"/>
      <c r="N330" s="9"/>
      <c r="O330" s="8"/>
      <c r="P330" s="7"/>
      <c r="Q330" s="8"/>
      <c r="R330" s="7"/>
      <c r="S330" s="8"/>
      <c r="T330" s="7"/>
      <c r="U330" s="8"/>
      <c r="V330" s="9"/>
      <c r="W330" s="8"/>
      <c r="X330" s="7"/>
      <c r="Y330" s="8"/>
      <c r="Z330" s="7"/>
      <c r="AA330" s="8"/>
      <c r="AB330" s="7"/>
      <c r="AC330" s="8"/>
      <c r="AD330" s="9"/>
      <c r="AE330" s="8"/>
      <c r="AF330" s="7"/>
      <c r="AG330" s="8"/>
      <c r="AH330" s="7"/>
      <c r="AI330" s="8"/>
      <c r="AJ330" s="7"/>
      <c r="AK330" s="8"/>
      <c r="AL330" s="9"/>
      <c r="AM330" s="8"/>
      <c r="AN330" s="7"/>
      <c r="AO330" s="8"/>
      <c r="AP330" s="7"/>
      <c r="AQ330" s="8"/>
      <c r="AR330" s="7"/>
      <c r="AS330" s="8"/>
      <c r="AT330" s="9"/>
      <c r="AU330" s="8"/>
      <c r="AV330" s="7"/>
      <c r="AW330" s="8"/>
      <c r="AX330" s="7"/>
      <c r="AY330" s="8"/>
      <c r="AZ330" s="7"/>
      <c r="BA330" s="8"/>
      <c r="BB330" s="9"/>
      <c r="BC330" s="8"/>
      <c r="BD330" s="7"/>
      <c r="BE330" s="8"/>
      <c r="BF330" s="7"/>
      <c r="BG330" s="8"/>
      <c r="BH330" s="7"/>
      <c r="BI330" s="8"/>
      <c r="BJ330" s="9"/>
      <c r="BK330" s="8"/>
      <c r="BL330" s="7"/>
      <c r="BM330" s="8"/>
      <c r="BN330" s="7"/>
      <c r="BO330" s="8"/>
      <c r="BP330" s="7"/>
      <c r="BQ330" s="8"/>
      <c r="BR330" s="9"/>
      <c r="BS330" s="8"/>
      <c r="BT330" s="7"/>
      <c r="BU330" s="8"/>
      <c r="BV330" s="7"/>
      <c r="BW330" s="8"/>
      <c r="BX330" s="7"/>
      <c r="BY330" s="8"/>
      <c r="BZ330" s="9"/>
      <c r="CA330" s="8"/>
      <c r="CB330" s="7"/>
      <c r="CC330" s="8"/>
      <c r="CD330" s="7"/>
      <c r="CE330" s="8"/>
      <c r="CF330" s="7"/>
      <c r="CG330" s="8"/>
      <c r="CH330" s="9"/>
      <c r="CI330" s="8"/>
      <c r="CJ330" s="7"/>
      <c r="CK330" s="8"/>
      <c r="CL330" s="7"/>
      <c r="CM330" s="8"/>
      <c r="CN330" s="7"/>
      <c r="CO330" s="8"/>
      <c r="CP330" s="9"/>
      <c r="CQ330" s="76"/>
    </row>
    <row r="331" spans="1:95" hidden="1" x14ac:dyDescent="0.3">
      <c r="A331" s="2"/>
      <c r="B331" s="2"/>
      <c r="C331" s="2"/>
      <c r="D331" s="2"/>
      <c r="E331" s="2" t="s">
        <v>359</v>
      </c>
      <c r="F331" s="2"/>
      <c r="G331" s="2"/>
      <c r="H331" s="7"/>
      <c r="I331" s="8"/>
      <c r="J331" s="7"/>
      <c r="K331" s="8"/>
      <c r="L331" s="7"/>
      <c r="M331" s="8"/>
      <c r="N331" s="9"/>
      <c r="O331" s="8"/>
      <c r="P331" s="7"/>
      <c r="Q331" s="8"/>
      <c r="R331" s="7"/>
      <c r="S331" s="8"/>
      <c r="T331" s="7"/>
      <c r="U331" s="8"/>
      <c r="V331" s="9"/>
      <c r="W331" s="8"/>
      <c r="X331" s="7"/>
      <c r="Y331" s="8"/>
      <c r="Z331" s="7"/>
      <c r="AA331" s="8"/>
      <c r="AB331" s="7"/>
      <c r="AC331" s="8"/>
      <c r="AD331" s="9"/>
      <c r="AE331" s="8"/>
      <c r="AF331" s="7"/>
      <c r="AG331" s="8"/>
      <c r="AH331" s="7"/>
      <c r="AI331" s="8"/>
      <c r="AJ331" s="7"/>
      <c r="AK331" s="8"/>
      <c r="AL331" s="9"/>
      <c r="AM331" s="8"/>
      <c r="AN331" s="7"/>
      <c r="AO331" s="8"/>
      <c r="AP331" s="7"/>
      <c r="AQ331" s="8"/>
      <c r="AR331" s="7"/>
      <c r="AS331" s="8"/>
      <c r="AT331" s="9"/>
      <c r="AU331" s="8"/>
      <c r="AV331" s="7"/>
      <c r="AW331" s="8"/>
      <c r="AX331" s="7"/>
      <c r="AY331" s="8"/>
      <c r="AZ331" s="7"/>
      <c r="BA331" s="8"/>
      <c r="BB331" s="9"/>
      <c r="BC331" s="8"/>
      <c r="BD331" s="7"/>
      <c r="BE331" s="8"/>
      <c r="BF331" s="7"/>
      <c r="BG331" s="8"/>
      <c r="BH331" s="7"/>
      <c r="BI331" s="8"/>
      <c r="BJ331" s="9"/>
      <c r="BK331" s="8"/>
      <c r="BL331" s="7"/>
      <c r="BM331" s="8"/>
      <c r="BN331" s="7"/>
      <c r="BO331" s="8"/>
      <c r="BP331" s="7"/>
      <c r="BQ331" s="8"/>
      <c r="BR331" s="9"/>
      <c r="BS331" s="8"/>
      <c r="BT331" s="7"/>
      <c r="BU331" s="8"/>
      <c r="BV331" s="7"/>
      <c r="BW331" s="8"/>
      <c r="BX331" s="7"/>
      <c r="BY331" s="8"/>
      <c r="BZ331" s="9"/>
      <c r="CA331" s="8"/>
      <c r="CB331" s="7"/>
      <c r="CC331" s="8"/>
      <c r="CD331" s="7"/>
      <c r="CE331" s="8"/>
      <c r="CF331" s="7"/>
      <c r="CG331" s="8"/>
      <c r="CH331" s="9"/>
      <c r="CI331" s="8"/>
      <c r="CJ331" s="7"/>
      <c r="CK331" s="8"/>
      <c r="CL331" s="7"/>
      <c r="CM331" s="8"/>
      <c r="CN331" s="7"/>
      <c r="CO331" s="8"/>
      <c r="CP331" s="9"/>
      <c r="CQ331" s="76"/>
    </row>
    <row r="332" spans="1:95" hidden="1" x14ac:dyDescent="0.3">
      <c r="A332" s="2"/>
      <c r="B332" s="2"/>
      <c r="C332" s="2"/>
      <c r="D332" s="2"/>
      <c r="E332" s="2" t="s">
        <v>360</v>
      </c>
      <c r="F332" s="2"/>
      <c r="G332" s="2"/>
      <c r="H332" s="7"/>
      <c r="I332" s="8"/>
      <c r="J332" s="7"/>
      <c r="K332" s="8"/>
      <c r="L332" s="7"/>
      <c r="M332" s="8"/>
      <c r="N332" s="9"/>
      <c r="O332" s="8"/>
      <c r="P332" s="7"/>
      <c r="Q332" s="8"/>
      <c r="R332" s="7"/>
      <c r="S332" s="8"/>
      <c r="T332" s="7"/>
      <c r="U332" s="8"/>
      <c r="V332" s="9"/>
      <c r="W332" s="8"/>
      <c r="X332" s="7"/>
      <c r="Y332" s="8"/>
      <c r="Z332" s="7"/>
      <c r="AA332" s="8"/>
      <c r="AB332" s="7"/>
      <c r="AC332" s="8"/>
      <c r="AD332" s="9"/>
      <c r="AE332" s="8"/>
      <c r="AF332" s="7"/>
      <c r="AG332" s="8"/>
      <c r="AH332" s="7"/>
      <c r="AI332" s="8"/>
      <c r="AJ332" s="7"/>
      <c r="AK332" s="8"/>
      <c r="AL332" s="9"/>
      <c r="AM332" s="8"/>
      <c r="AN332" s="7"/>
      <c r="AO332" s="8"/>
      <c r="AP332" s="7"/>
      <c r="AQ332" s="8"/>
      <c r="AR332" s="7"/>
      <c r="AS332" s="8"/>
      <c r="AT332" s="9"/>
      <c r="AU332" s="8"/>
      <c r="AV332" s="7"/>
      <c r="AW332" s="8"/>
      <c r="AX332" s="7"/>
      <c r="AY332" s="8"/>
      <c r="AZ332" s="7"/>
      <c r="BA332" s="8"/>
      <c r="BB332" s="9"/>
      <c r="BC332" s="8"/>
      <c r="BD332" s="7"/>
      <c r="BE332" s="8"/>
      <c r="BF332" s="7"/>
      <c r="BG332" s="8"/>
      <c r="BH332" s="7"/>
      <c r="BI332" s="8"/>
      <c r="BJ332" s="9"/>
      <c r="BK332" s="8"/>
      <c r="BL332" s="7"/>
      <c r="BM332" s="8"/>
      <c r="BN332" s="7"/>
      <c r="BO332" s="8"/>
      <c r="BP332" s="7"/>
      <c r="BQ332" s="8"/>
      <c r="BR332" s="9"/>
      <c r="BS332" s="8"/>
      <c r="BT332" s="7"/>
      <c r="BU332" s="8"/>
      <c r="BV332" s="7"/>
      <c r="BW332" s="8"/>
      <c r="BX332" s="7"/>
      <c r="BY332" s="8"/>
      <c r="BZ332" s="9"/>
      <c r="CA332" s="8"/>
      <c r="CB332" s="7"/>
      <c r="CC332" s="8"/>
      <c r="CD332" s="7"/>
      <c r="CE332" s="8"/>
      <c r="CF332" s="7"/>
      <c r="CG332" s="8"/>
      <c r="CH332" s="9"/>
      <c r="CI332" s="8"/>
      <c r="CJ332" s="7"/>
      <c r="CK332" s="8"/>
      <c r="CL332" s="7"/>
      <c r="CM332" s="8"/>
      <c r="CN332" s="7"/>
      <c r="CO332" s="8"/>
      <c r="CP332" s="9"/>
      <c r="CQ332" s="76"/>
    </row>
    <row r="333" spans="1:95" hidden="1" x14ac:dyDescent="0.3">
      <c r="A333" s="2"/>
      <c r="B333" s="2"/>
      <c r="C333" s="2"/>
      <c r="D333" s="2"/>
      <c r="E333" s="2" t="s">
        <v>361</v>
      </c>
      <c r="F333" s="2"/>
      <c r="G333" s="2"/>
      <c r="H333" s="7"/>
      <c r="I333" s="8"/>
      <c r="J333" s="7"/>
      <c r="K333" s="8"/>
      <c r="L333" s="7"/>
      <c r="M333" s="8"/>
      <c r="N333" s="9"/>
      <c r="O333" s="8"/>
      <c r="P333" s="7"/>
      <c r="Q333" s="8"/>
      <c r="R333" s="7"/>
      <c r="S333" s="8"/>
      <c r="T333" s="7"/>
      <c r="U333" s="8"/>
      <c r="V333" s="9"/>
      <c r="W333" s="8"/>
      <c r="X333" s="7"/>
      <c r="Y333" s="8"/>
      <c r="Z333" s="7"/>
      <c r="AA333" s="8"/>
      <c r="AB333" s="7"/>
      <c r="AC333" s="8"/>
      <c r="AD333" s="9"/>
      <c r="AE333" s="8"/>
      <c r="AF333" s="7"/>
      <c r="AG333" s="8"/>
      <c r="AH333" s="7"/>
      <c r="AI333" s="8"/>
      <c r="AJ333" s="7"/>
      <c r="AK333" s="8"/>
      <c r="AL333" s="9"/>
      <c r="AM333" s="8"/>
      <c r="AN333" s="7"/>
      <c r="AO333" s="8"/>
      <c r="AP333" s="7"/>
      <c r="AQ333" s="8"/>
      <c r="AR333" s="7"/>
      <c r="AS333" s="8"/>
      <c r="AT333" s="9"/>
      <c r="AU333" s="8"/>
      <c r="AV333" s="7"/>
      <c r="AW333" s="8"/>
      <c r="AX333" s="7"/>
      <c r="AY333" s="8"/>
      <c r="AZ333" s="7"/>
      <c r="BA333" s="8"/>
      <c r="BB333" s="9"/>
      <c r="BC333" s="8"/>
      <c r="BD333" s="7"/>
      <c r="BE333" s="8"/>
      <c r="BF333" s="7"/>
      <c r="BG333" s="8"/>
      <c r="BH333" s="7"/>
      <c r="BI333" s="8"/>
      <c r="BJ333" s="9"/>
      <c r="BK333" s="8"/>
      <c r="BL333" s="7"/>
      <c r="BM333" s="8"/>
      <c r="BN333" s="7"/>
      <c r="BO333" s="8"/>
      <c r="BP333" s="7"/>
      <c r="BQ333" s="8"/>
      <c r="BR333" s="9"/>
      <c r="BS333" s="8"/>
      <c r="BT333" s="7"/>
      <c r="BU333" s="8"/>
      <c r="BV333" s="7"/>
      <c r="BW333" s="8"/>
      <c r="BX333" s="7"/>
      <c r="BY333" s="8"/>
      <c r="BZ333" s="9"/>
      <c r="CA333" s="8"/>
      <c r="CB333" s="7"/>
      <c r="CC333" s="8"/>
      <c r="CD333" s="7"/>
      <c r="CE333" s="8"/>
      <c r="CF333" s="7"/>
      <c r="CG333" s="8"/>
      <c r="CH333" s="9"/>
      <c r="CI333" s="8"/>
      <c r="CJ333" s="7"/>
      <c r="CK333" s="8"/>
      <c r="CL333" s="7"/>
      <c r="CM333" s="8"/>
      <c r="CN333" s="7"/>
      <c r="CO333" s="8"/>
      <c r="CP333" s="9"/>
      <c r="CQ333" s="76"/>
    </row>
    <row r="334" spans="1:95" hidden="1" x14ac:dyDescent="0.3">
      <c r="A334" s="2"/>
      <c r="B334" s="2"/>
      <c r="C334" s="2"/>
      <c r="D334" s="2"/>
      <c r="E334" s="2" t="s">
        <v>362</v>
      </c>
      <c r="F334" s="2"/>
      <c r="G334" s="2"/>
      <c r="H334" s="7"/>
      <c r="I334" s="8"/>
      <c r="J334" s="7"/>
      <c r="K334" s="8"/>
      <c r="L334" s="7"/>
      <c r="M334" s="8"/>
      <c r="N334" s="9"/>
      <c r="O334" s="8"/>
      <c r="P334" s="7"/>
      <c r="Q334" s="8"/>
      <c r="R334" s="7"/>
      <c r="S334" s="8"/>
      <c r="T334" s="7"/>
      <c r="U334" s="8"/>
      <c r="V334" s="9"/>
      <c r="W334" s="8"/>
      <c r="X334" s="7"/>
      <c r="Y334" s="8"/>
      <c r="Z334" s="7"/>
      <c r="AA334" s="8"/>
      <c r="AB334" s="7"/>
      <c r="AC334" s="8"/>
      <c r="AD334" s="9"/>
      <c r="AE334" s="8"/>
      <c r="AF334" s="7"/>
      <c r="AG334" s="8"/>
      <c r="AH334" s="7"/>
      <c r="AI334" s="8"/>
      <c r="AJ334" s="7"/>
      <c r="AK334" s="8"/>
      <c r="AL334" s="9"/>
      <c r="AM334" s="8"/>
      <c r="AN334" s="7"/>
      <c r="AO334" s="8"/>
      <c r="AP334" s="7"/>
      <c r="AQ334" s="8"/>
      <c r="AR334" s="7"/>
      <c r="AS334" s="8"/>
      <c r="AT334" s="9"/>
      <c r="AU334" s="8"/>
      <c r="AV334" s="7"/>
      <c r="AW334" s="8"/>
      <c r="AX334" s="7"/>
      <c r="AY334" s="8"/>
      <c r="AZ334" s="7"/>
      <c r="BA334" s="8"/>
      <c r="BB334" s="9"/>
      <c r="BC334" s="8"/>
      <c r="BD334" s="7"/>
      <c r="BE334" s="8"/>
      <c r="BF334" s="7"/>
      <c r="BG334" s="8"/>
      <c r="BH334" s="7"/>
      <c r="BI334" s="8"/>
      <c r="BJ334" s="9"/>
      <c r="BK334" s="8"/>
      <c r="BL334" s="7"/>
      <c r="BM334" s="8"/>
      <c r="BN334" s="7"/>
      <c r="BO334" s="8"/>
      <c r="BP334" s="7"/>
      <c r="BQ334" s="8"/>
      <c r="BR334" s="9"/>
      <c r="BS334" s="8"/>
      <c r="BT334" s="7"/>
      <c r="BU334" s="8"/>
      <c r="BV334" s="7"/>
      <c r="BW334" s="8"/>
      <c r="BX334" s="7"/>
      <c r="BY334" s="8"/>
      <c r="BZ334" s="9"/>
      <c r="CA334" s="8"/>
      <c r="CB334" s="7"/>
      <c r="CC334" s="8"/>
      <c r="CD334" s="7"/>
      <c r="CE334" s="8"/>
      <c r="CF334" s="7"/>
      <c r="CG334" s="8"/>
      <c r="CH334" s="9"/>
      <c r="CI334" s="8"/>
      <c r="CJ334" s="7"/>
      <c r="CK334" s="8"/>
      <c r="CL334" s="7"/>
      <c r="CM334" s="8"/>
      <c r="CN334" s="7"/>
      <c r="CO334" s="8"/>
      <c r="CP334" s="9"/>
      <c r="CQ334" s="76"/>
    </row>
    <row r="335" spans="1:95" hidden="1" x14ac:dyDescent="0.3">
      <c r="A335" s="2"/>
      <c r="B335" s="2"/>
      <c r="C335" s="2"/>
      <c r="D335" s="2"/>
      <c r="E335" s="2" t="s">
        <v>363</v>
      </c>
      <c r="F335" s="2"/>
      <c r="G335" s="2"/>
      <c r="H335" s="7"/>
      <c r="I335" s="8"/>
      <c r="J335" s="7"/>
      <c r="K335" s="8"/>
      <c r="L335" s="7"/>
      <c r="M335" s="8"/>
      <c r="N335" s="9"/>
      <c r="O335" s="8"/>
      <c r="P335" s="7"/>
      <c r="Q335" s="8"/>
      <c r="R335" s="7"/>
      <c r="S335" s="8"/>
      <c r="T335" s="7"/>
      <c r="U335" s="8"/>
      <c r="V335" s="9"/>
      <c r="W335" s="8"/>
      <c r="X335" s="7"/>
      <c r="Y335" s="8"/>
      <c r="Z335" s="7"/>
      <c r="AA335" s="8"/>
      <c r="AB335" s="7"/>
      <c r="AC335" s="8"/>
      <c r="AD335" s="9"/>
      <c r="AE335" s="8"/>
      <c r="AF335" s="7"/>
      <c r="AG335" s="8"/>
      <c r="AH335" s="7"/>
      <c r="AI335" s="8"/>
      <c r="AJ335" s="7"/>
      <c r="AK335" s="8"/>
      <c r="AL335" s="9"/>
      <c r="AM335" s="8"/>
      <c r="AN335" s="7"/>
      <c r="AO335" s="8"/>
      <c r="AP335" s="7"/>
      <c r="AQ335" s="8"/>
      <c r="AR335" s="7"/>
      <c r="AS335" s="8"/>
      <c r="AT335" s="9"/>
      <c r="AU335" s="8"/>
      <c r="AV335" s="7"/>
      <c r="AW335" s="8"/>
      <c r="AX335" s="7"/>
      <c r="AY335" s="8"/>
      <c r="AZ335" s="7"/>
      <c r="BA335" s="8"/>
      <c r="BB335" s="9"/>
      <c r="BC335" s="8"/>
      <c r="BD335" s="7"/>
      <c r="BE335" s="8"/>
      <c r="BF335" s="7"/>
      <c r="BG335" s="8"/>
      <c r="BH335" s="7"/>
      <c r="BI335" s="8"/>
      <c r="BJ335" s="9"/>
      <c r="BK335" s="8"/>
      <c r="BL335" s="7"/>
      <c r="BM335" s="8"/>
      <c r="BN335" s="7"/>
      <c r="BO335" s="8"/>
      <c r="BP335" s="7"/>
      <c r="BQ335" s="8"/>
      <c r="BR335" s="9"/>
      <c r="BS335" s="8"/>
      <c r="BT335" s="7"/>
      <c r="BU335" s="8"/>
      <c r="BV335" s="7"/>
      <c r="BW335" s="8"/>
      <c r="BX335" s="7"/>
      <c r="BY335" s="8"/>
      <c r="BZ335" s="9"/>
      <c r="CA335" s="8"/>
      <c r="CB335" s="7"/>
      <c r="CC335" s="8"/>
      <c r="CD335" s="7"/>
      <c r="CE335" s="8"/>
      <c r="CF335" s="7"/>
      <c r="CG335" s="8"/>
      <c r="CH335" s="9"/>
      <c r="CI335" s="8"/>
      <c r="CJ335" s="7"/>
      <c r="CK335" s="8"/>
      <c r="CL335" s="7"/>
      <c r="CM335" s="8"/>
      <c r="CN335" s="7"/>
      <c r="CO335" s="8"/>
      <c r="CP335" s="9"/>
      <c r="CQ335" s="76"/>
    </row>
    <row r="336" spans="1:95" ht="15" thickBot="1" x14ac:dyDescent="0.35">
      <c r="A336" s="2"/>
      <c r="B336" s="2"/>
      <c r="C336" s="2"/>
      <c r="D336" s="2"/>
      <c r="E336" s="2" t="s">
        <v>364</v>
      </c>
      <c r="F336" s="2"/>
      <c r="G336" s="2"/>
      <c r="H336" s="12"/>
      <c r="I336" s="8"/>
      <c r="J336" s="12"/>
      <c r="K336" s="8"/>
      <c r="L336" s="12"/>
      <c r="M336" s="8"/>
      <c r="N336" s="13"/>
      <c r="O336" s="8"/>
      <c r="P336" s="12"/>
      <c r="Q336" s="8"/>
      <c r="R336" s="12"/>
      <c r="S336" s="8"/>
      <c r="T336" s="12"/>
      <c r="U336" s="8"/>
      <c r="V336" s="13"/>
      <c r="W336" s="8"/>
      <c r="X336" s="12"/>
      <c r="Y336" s="8"/>
      <c r="Z336" s="12"/>
      <c r="AA336" s="8"/>
      <c r="AB336" s="12"/>
      <c r="AC336" s="8"/>
      <c r="AD336" s="13"/>
      <c r="AE336" s="8"/>
      <c r="AF336" s="12"/>
      <c r="AG336" s="8"/>
      <c r="AH336" s="12"/>
      <c r="AI336" s="8"/>
      <c r="AJ336" s="12"/>
      <c r="AK336" s="8"/>
      <c r="AL336" s="13"/>
      <c r="AM336" s="8"/>
      <c r="AN336" s="12"/>
      <c r="AO336" s="8"/>
      <c r="AP336" s="12"/>
      <c r="AQ336" s="8"/>
      <c r="AR336" s="12"/>
      <c r="AS336" s="8"/>
      <c r="AT336" s="13"/>
      <c r="AU336" s="8"/>
      <c r="AV336" s="12"/>
      <c r="AW336" s="8"/>
      <c r="AX336" s="12"/>
      <c r="AY336" s="8"/>
      <c r="AZ336" s="12"/>
      <c r="BA336" s="8"/>
      <c r="BB336" s="13"/>
      <c r="BC336" s="8"/>
      <c r="BD336" s="12"/>
      <c r="BE336" s="8"/>
      <c r="BF336" s="12"/>
      <c r="BG336" s="8"/>
      <c r="BH336" s="12"/>
      <c r="BI336" s="8"/>
      <c r="BJ336" s="13"/>
      <c r="BK336" s="8"/>
      <c r="BL336" s="12"/>
      <c r="BM336" s="8"/>
      <c r="BN336" s="12"/>
      <c r="BO336" s="8"/>
      <c r="BP336" s="12"/>
      <c r="BQ336" s="8"/>
      <c r="BR336" s="13"/>
      <c r="BS336" s="8"/>
      <c r="BT336" s="12"/>
      <c r="BU336" s="8"/>
      <c r="BV336" s="12"/>
      <c r="BW336" s="8"/>
      <c r="BX336" s="12"/>
      <c r="BY336" s="8"/>
      <c r="BZ336" s="13"/>
      <c r="CA336" s="8"/>
      <c r="CB336" s="12"/>
      <c r="CC336" s="8"/>
      <c r="CD336" s="12"/>
      <c r="CE336" s="8"/>
      <c r="CF336" s="12"/>
      <c r="CG336" s="8"/>
      <c r="CH336" s="13"/>
      <c r="CI336" s="8"/>
      <c r="CJ336" s="12"/>
      <c r="CK336" s="8"/>
      <c r="CL336" s="12"/>
      <c r="CM336" s="8"/>
      <c r="CN336" s="12"/>
      <c r="CO336" s="8"/>
      <c r="CP336" s="13"/>
      <c r="CQ336" s="76"/>
    </row>
    <row r="337" spans="1:95" ht="15" thickBot="1" x14ac:dyDescent="0.35">
      <c r="A337" s="2"/>
      <c r="B337" s="2"/>
      <c r="C337" s="2"/>
      <c r="D337" s="2" t="s">
        <v>365</v>
      </c>
      <c r="E337" s="2"/>
      <c r="F337" s="2"/>
      <c r="G337" s="2"/>
      <c r="H337" s="14">
        <f>ROUND(H137+SUM(H141:H144)+H154+H159+SUM(H172:H174)+H199+SUM(H230:H231)+H240+SUM(H244:H249)+SUM(H265:H281)+SUM(H285:H296)+SUM(H300:H301)+H305+SUM(H315:H316)+SUM(H323:H336),5)</f>
        <v>88773.68</v>
      </c>
      <c r="I337" s="8"/>
      <c r="J337" s="14">
        <f>ROUND(J137+SUM(J141:J144)+J154+J159+SUM(J172:J174)+J199+SUM(J230:J231)+J240+SUM(J244:J249)+SUM(J265:J281)+SUM(J285:J296)+SUM(J300:J301)+J305+SUM(J315:J316)+SUM(J323:J336),5)</f>
        <v>52154.58</v>
      </c>
      <c r="K337" s="8"/>
      <c r="L337" s="14">
        <f>ROUND((H337-J337),5)</f>
        <v>36619.1</v>
      </c>
      <c r="M337" s="8"/>
      <c r="N337" s="15">
        <f>ROUND(IF(J337=0, IF(H337=0, 0, 1), H337/J337),5)</f>
        <v>1.7021299999999999</v>
      </c>
      <c r="O337" s="8"/>
      <c r="P337" s="14">
        <f>ROUND(P137+SUM(P141:P144)+P154+P159+SUM(P172:P174)+P199+SUM(P230:P231)+P240+SUM(P244:P249)+SUM(P265:P281)+SUM(P285:P296)+SUM(P300:P301)+P305+SUM(P315:P316)+SUM(P323:P336),5)</f>
        <v>65800.52</v>
      </c>
      <c r="Q337" s="8"/>
      <c r="R337" s="14">
        <f>ROUND(R137+SUM(R141:R144)+R154+R159+SUM(R172:R174)+R199+SUM(R230:R231)+R240+SUM(R244:R249)+SUM(R265:R281)+SUM(R285:R296)+SUM(R300:R301)+R305+SUM(R315:R316)+SUM(R323:R336),5)</f>
        <v>55755.61</v>
      </c>
      <c r="S337" s="8"/>
      <c r="T337" s="14">
        <f>ROUND((P337-R337),5)</f>
        <v>10044.91</v>
      </c>
      <c r="U337" s="8"/>
      <c r="V337" s="15">
        <f>ROUND(IF(R337=0, IF(P337=0, 0, 1), P337/R337),5)</f>
        <v>1.1801600000000001</v>
      </c>
      <c r="W337" s="8"/>
      <c r="X337" s="14">
        <f>ROUND(X137+SUM(X141:X144)+X154+X159+SUM(X172:X174)+X199+SUM(X230:X231)+X240+SUM(X244:X249)+SUM(X265:X281)+SUM(X285:X296)+SUM(X300:X301)+X305+SUM(X315:X316)+SUM(X323:X336),5)</f>
        <v>44802.15</v>
      </c>
      <c r="Y337" s="8"/>
      <c r="Z337" s="14">
        <f>ROUND(Z137+SUM(Z141:Z144)+Z154+Z159+SUM(Z172:Z174)+Z199+SUM(Z230:Z231)+Z240+SUM(Z244:Z249)+SUM(Z265:Z281)+SUM(Z285:Z296)+SUM(Z300:Z301)+Z305+SUM(Z315:Z316)+SUM(Z323:Z336),5)</f>
        <v>61891.62</v>
      </c>
      <c r="AA337" s="8"/>
      <c r="AB337" s="14">
        <f>ROUND((X337-Z337),5)</f>
        <v>-17089.47</v>
      </c>
      <c r="AC337" s="8"/>
      <c r="AD337" s="15">
        <f>ROUND(IF(Z337=0, IF(X337=0, 0, 1), X337/Z337),5)</f>
        <v>0.72387999999999997</v>
      </c>
      <c r="AE337" s="8"/>
      <c r="AF337" s="14">
        <f>ROUND(AF137+SUM(AF141:AF144)+AF154+AF159+SUM(AF172:AF174)+AF199+SUM(AF230:AF231)+AF240+SUM(AF244:AF249)+SUM(AF265:AF281)+SUM(AF285:AF296)+SUM(AF300:AF301)+AF305+SUM(AF315:AF316)+SUM(AF323:AF336),5)</f>
        <v>42628.14</v>
      </c>
      <c r="AG337" s="8"/>
      <c r="AH337" s="14">
        <f>ROUND(AH137+SUM(AH141:AH144)+AH154+AH159+SUM(AH172:AH174)+AH199+SUM(AH230:AH231)+AH240+SUM(AH244:AH249)+SUM(AH265:AH281)+SUM(AH285:AH296)+SUM(AH300:AH301)+AH305+SUM(AH315:AH316)+SUM(AH323:AH336),5)</f>
        <v>72964.53</v>
      </c>
      <c r="AI337" s="8"/>
      <c r="AJ337" s="14">
        <f>ROUND((AF337-AH337),5)</f>
        <v>-30336.39</v>
      </c>
      <c r="AK337" s="8"/>
      <c r="AL337" s="15">
        <f>ROUND(IF(AH337=0, IF(AF337=0, 0, 1), AF337/AH337),5)</f>
        <v>0.58423000000000003</v>
      </c>
      <c r="AM337" s="8"/>
      <c r="AN337" s="14">
        <f>ROUND(AN137+SUM(AN141:AN144)+AN154+AN159+SUM(AN172:AN174)+AN199+SUM(AN230:AN231)+AN240+SUM(AN244:AN249)+SUM(AN265:AN281)+SUM(AN285:AN296)+SUM(AN300:AN301)+AN305+SUM(AN315:AN316)+SUM(AN323:AN336),5)</f>
        <v>74853.440000000002</v>
      </c>
      <c r="AO337" s="8"/>
      <c r="AP337" s="14">
        <f>ROUND(AP137+SUM(AP141:AP144)+AP154+AP159+SUM(AP172:AP174)+AP199+SUM(AP230:AP231)+AP240+SUM(AP244:AP249)+SUM(AP265:AP281)+SUM(AP285:AP296)+SUM(AP300:AP301)+AP305+SUM(AP315:AP316)+SUM(AP323:AP336),5)</f>
        <v>57249.599999999999</v>
      </c>
      <c r="AQ337" s="8"/>
      <c r="AR337" s="14">
        <f>ROUND((AN337-AP337),5)</f>
        <v>17603.84</v>
      </c>
      <c r="AS337" s="8"/>
      <c r="AT337" s="15">
        <f>ROUND(IF(AP337=0, IF(AN337=0, 0, 1), AN337/AP337),5)</f>
        <v>1.30749</v>
      </c>
      <c r="AU337" s="8"/>
      <c r="AV337" s="14">
        <f>ROUND(AV137+SUM(AV141:AV144)+AV154+AV159+SUM(AV172:AV174)+AV199+SUM(AV230:AV231)+AV240+SUM(AV244:AV249)+SUM(AV265:AV281)+SUM(AV285:AV296)+SUM(AV300:AV301)+AV305+SUM(AV315:AV316)+SUM(AV323:AV336),5)</f>
        <v>116838.99</v>
      </c>
      <c r="AW337" s="8"/>
      <c r="AX337" s="14">
        <f>ROUND(AX137+SUM(AX141:AX144)+AX154+AX159+SUM(AX172:AX174)+AX199+SUM(AX230:AX231)+AX240+SUM(AX244:AX249)+SUM(AX265:AX281)+SUM(AX285:AX296)+SUM(AX300:AX301)+AX305+SUM(AX315:AX316)+SUM(AX323:AX336),5)</f>
        <v>69675.64</v>
      </c>
      <c r="AY337" s="8"/>
      <c r="AZ337" s="14">
        <f>ROUND((AV337-AX337),5)</f>
        <v>47163.35</v>
      </c>
      <c r="BA337" s="8"/>
      <c r="BB337" s="15">
        <f>ROUND(IF(AX337=0, IF(AV337=0, 0, 1), AV337/AX337),5)</f>
        <v>1.6769000000000001</v>
      </c>
      <c r="BC337" s="8"/>
      <c r="BD337" s="14">
        <f>ROUND(BD137+SUM(BD141:BD144)+BD154+BD159+SUM(BD172:BD174)+BD199+SUM(BD230:BD231)+BD240+SUM(BD244:BD249)+SUM(BD265:BD281)+SUM(BD285:BD296)+SUM(BD300:BD301)+BD305+SUM(BD315:BD316)+SUM(BD323:BD336),5)</f>
        <v>79044.06</v>
      </c>
      <c r="BE337" s="8"/>
      <c r="BF337" s="14">
        <f>ROUND(BF137+SUM(BF141:BF144)+BF154+BF159+SUM(BF172:BF174)+BF199+SUM(BF230:BF231)+BF240+SUM(BF244:BF249)+SUM(BF265:BF281)+SUM(BF285:BF296)+SUM(BF300:BF301)+BF305+SUM(BF315:BF316)+SUM(BF323:BF336),5)</f>
        <v>54292.6</v>
      </c>
      <c r="BG337" s="8"/>
      <c r="BH337" s="14">
        <f>ROUND((BD337-BF337),5)</f>
        <v>24751.46</v>
      </c>
      <c r="BI337" s="8"/>
      <c r="BJ337" s="15">
        <f>ROUND(IF(BF337=0, IF(BD337=0, 0, 1), BD337/BF337),5)</f>
        <v>1.4558899999999999</v>
      </c>
      <c r="BK337" s="8"/>
      <c r="BL337" s="14">
        <f>ROUND(BL137+SUM(BL141:BL144)+BL154+BL159+SUM(BL172:BL174)+BL199+SUM(BL230:BL231)+BL240+SUM(BL244:BL249)+SUM(BL265:BL281)+SUM(BL285:BL296)+SUM(BL300:BL301)+BL305+SUM(BL315:BL316)+SUM(BL323:BL336),5)</f>
        <v>54857.43</v>
      </c>
      <c r="BM337" s="8"/>
      <c r="BN337" s="14">
        <f>ROUND(BN137+SUM(BN141:BN144)+BN154+BN159+SUM(BN172:BN174)+BN199+SUM(BN230:BN231)+BN240+SUM(BN244:BN249)+SUM(BN265:BN281)+SUM(BN285:BN296)+SUM(BN300:BN301)+BN305+SUM(BN315:BN316)+SUM(BN323:BN336),5)</f>
        <v>53649.599999999999</v>
      </c>
      <c r="BO337" s="8"/>
      <c r="BP337" s="14">
        <f>ROUND((BL337-BN337),5)</f>
        <v>1207.83</v>
      </c>
      <c r="BQ337" s="8"/>
      <c r="BR337" s="15">
        <f>ROUND(IF(BN337=0, IF(BL337=0, 0, 1), BL337/BN337),5)</f>
        <v>1.02251</v>
      </c>
      <c r="BS337" s="8"/>
      <c r="BT337" s="14">
        <f>ROUND(BT137+SUM(BT141:BT144)+BT154+BT159+SUM(BT172:BT174)+BT199+SUM(BT230:BT231)+BT240+SUM(BT244:BT249)+SUM(BT265:BT281)+SUM(BT285:BT296)+SUM(BT300:BT301)+BT305+SUM(BT315:BT316)+SUM(BT323:BT336),5)</f>
        <v>206058.48</v>
      </c>
      <c r="BU337" s="8"/>
      <c r="BV337" s="14">
        <f>ROUND(BV137+SUM(BV141:BV144)+BV154+BV159+SUM(BV172:BV174)+BV199+SUM(BV230:BV231)+BV240+SUM(BV244:BV249)+SUM(BV265:BV281)+SUM(BV285:BV296)+SUM(BV300:BV301)+BV305+SUM(BV315:BV316)+SUM(BV323:BV336),5)</f>
        <v>88242.62</v>
      </c>
      <c r="BW337" s="8"/>
      <c r="BX337" s="14">
        <f>ROUND((BT337-BV337),5)</f>
        <v>117815.86</v>
      </c>
      <c r="BY337" s="8"/>
      <c r="BZ337" s="15">
        <f>ROUND(IF(BV337=0, IF(BT337=0, 0, 1), BT337/BV337),5)</f>
        <v>2.33514</v>
      </c>
      <c r="CA337" s="8"/>
      <c r="CB337" s="14">
        <f>ROUND(CB137+SUM(CB141:CB144)+CB154+CB159+SUM(CB172:CB174)+CB199+SUM(CB230:CB231)+CB240+SUM(CB244:CB249)+SUM(CB265:CB281)+SUM(CB285:CB296)+SUM(CB300:CB301)+CB305+SUM(CB315:CB316)+SUM(CB323:CB336),5)</f>
        <v>14360.68</v>
      </c>
      <c r="CC337" s="8"/>
      <c r="CD337" s="14">
        <f>ROUND(CD137+SUM(CD141:CD144)+CD154+CD159+SUM(CD172:CD174)+CD199+SUM(CD230:CD231)+CD240+SUM(CD244:CD249)+SUM(CD265:CD281)+SUM(CD285:CD296)+SUM(CD300:CD301)+CD305+SUM(CD315:CD316)+SUM(CD323:CD336),5)</f>
        <v>18210.18</v>
      </c>
      <c r="CE337" s="8"/>
      <c r="CF337" s="14">
        <f>ROUND((CB337-CD337),5)</f>
        <v>-3849.5</v>
      </c>
      <c r="CG337" s="8"/>
      <c r="CH337" s="15">
        <f>ROUND(IF(CD337=0, IF(CB337=0, 0, 1), CB337/CD337),5)</f>
        <v>0.78861000000000003</v>
      </c>
      <c r="CI337" s="8"/>
      <c r="CJ337" s="14">
        <f>ROUND(H337+P337+X337+AF337+AN337+AV337+BD337+BL337+BT337+CB337,5)</f>
        <v>788017.57</v>
      </c>
      <c r="CK337" s="8"/>
      <c r="CL337" s="14">
        <f>CL141+CL142+CL143+CL144+CL154+CL159+CL172+CL173+CL174+CL199+CL230+CL240+CL244+CL245+CL265+CL285+CL286+CL290+CL291+CL292+CL293+CL294+CL295+CL300+CL305+CL315+CL316</f>
        <v>765500</v>
      </c>
      <c r="CM337" s="8"/>
      <c r="CN337" s="14">
        <f>ROUND((CJ337-CL337),5)</f>
        <v>22517.57</v>
      </c>
      <c r="CO337" s="8"/>
      <c r="CP337" s="15">
        <f>ROUND(IF(CL337=0, IF(CJ337=0, 0, 1), CJ337/CL337),5)</f>
        <v>1.02942</v>
      </c>
      <c r="CQ337" s="14">
        <f>CQ141+CQ142+CQ143+CQ144+CQ154+CQ159+CQ172+CQ173+CQ174+CQ199+CQ230+CQ240+CQ244+CQ245+CQ265+CQ285+CQ286+CQ290+CQ291+CQ292+CQ293+CQ294+CQ295+CQ296+CQ300+CQ301+CQ305+CQ315+CQ316</f>
        <v>1066465</v>
      </c>
    </row>
    <row r="338" spans="1:95" ht="28.8" hidden="1" customHeight="1" thickBot="1" x14ac:dyDescent="0.35">
      <c r="A338" s="2"/>
      <c r="B338" s="2" t="s">
        <v>366</v>
      </c>
      <c r="C338" s="2"/>
      <c r="D338" s="2"/>
      <c r="E338" s="2"/>
      <c r="F338" s="2"/>
      <c r="G338" s="2"/>
      <c r="H338" s="7">
        <f>ROUND(H3+H136-H337,5)</f>
        <v>-54603.05</v>
      </c>
      <c r="I338" s="8"/>
      <c r="J338" s="7">
        <f>ROUND(J3+J136-J337,5)</f>
        <v>-38014.17</v>
      </c>
      <c r="K338" s="8"/>
      <c r="L338" s="7">
        <f>ROUND((H338-J338),5)</f>
        <v>-16588.88</v>
      </c>
      <c r="M338" s="8"/>
      <c r="N338" s="9">
        <f>ROUND(IF(J338=0, IF(H338=0, 0, 1), H338/J338),5)</f>
        <v>1.4363900000000001</v>
      </c>
      <c r="O338" s="8"/>
      <c r="P338" s="7">
        <f>ROUND(P3+P136-P337,5)</f>
        <v>-17483.77</v>
      </c>
      <c r="Q338" s="8"/>
      <c r="R338" s="7">
        <f>ROUND(R3+R136-R337,5)</f>
        <v>-26905.19</v>
      </c>
      <c r="S338" s="8"/>
      <c r="T338" s="7">
        <f>ROUND((P338-R338),5)</f>
        <v>9421.42</v>
      </c>
      <c r="U338" s="8"/>
      <c r="V338" s="9">
        <f>ROUND(IF(R338=0, IF(P338=0, 0, 1), P338/R338),5)</f>
        <v>0.64983000000000002</v>
      </c>
      <c r="W338" s="8"/>
      <c r="X338" s="7">
        <f>ROUND(X3+X136-X337,5)</f>
        <v>42732.46</v>
      </c>
      <c r="Y338" s="8"/>
      <c r="Z338" s="7">
        <f>ROUND(Z3+Z136-Z337,5)</f>
        <v>37381.300000000003</v>
      </c>
      <c r="AA338" s="8"/>
      <c r="AB338" s="7">
        <f>ROUND((X338-Z338),5)</f>
        <v>5351.16</v>
      </c>
      <c r="AC338" s="8"/>
      <c r="AD338" s="9">
        <f>ROUND(IF(Z338=0, IF(X338=0, 0, 1), X338/Z338),5)</f>
        <v>1.1431500000000001</v>
      </c>
      <c r="AE338" s="8"/>
      <c r="AF338" s="7">
        <f>ROUND(AF3+AF136-AF337,5)</f>
        <v>118395.37</v>
      </c>
      <c r="AG338" s="8"/>
      <c r="AH338" s="7">
        <f>ROUND(AH3+AH136-AH337,5)</f>
        <v>-5684.11</v>
      </c>
      <c r="AI338" s="8"/>
      <c r="AJ338" s="7">
        <f>ROUND((AF338-AH338),5)</f>
        <v>124079.48</v>
      </c>
      <c r="AK338" s="8"/>
      <c r="AL338" s="9">
        <f>ROUND(IF(AH338=0, IF(AF338=0, 0, 1), AF338/AH338),5)</f>
        <v>-20.829180000000001</v>
      </c>
      <c r="AM338" s="8"/>
      <c r="AN338" s="7">
        <f>ROUND(AN3+AN136-AN337,5)</f>
        <v>-12738.4</v>
      </c>
      <c r="AO338" s="8"/>
      <c r="AP338" s="7">
        <f>ROUND(AP3+AP136-AP337,5)</f>
        <v>25630.82</v>
      </c>
      <c r="AQ338" s="8"/>
      <c r="AR338" s="7">
        <f>ROUND((AN338-AP338),5)</f>
        <v>-38369.22</v>
      </c>
      <c r="AS338" s="8"/>
      <c r="AT338" s="9">
        <f>ROUND(IF(AP338=0, IF(AN338=0, 0, 1), AN338/AP338),5)</f>
        <v>-0.497</v>
      </c>
      <c r="AU338" s="8"/>
      <c r="AV338" s="7">
        <f>ROUND(AV3+AV136-AV337,5)</f>
        <v>85230.94</v>
      </c>
      <c r="AW338" s="8"/>
      <c r="AX338" s="7">
        <f>ROUND(AX3+AX136-AX337,5)</f>
        <v>161987.28</v>
      </c>
      <c r="AY338" s="8"/>
      <c r="AZ338" s="7">
        <f>ROUND((AV338-AX338),5)</f>
        <v>-76756.34</v>
      </c>
      <c r="BA338" s="8"/>
      <c r="BB338" s="9">
        <f>ROUND(IF(AX338=0, IF(AV338=0, 0, 1), AV338/AX338),5)</f>
        <v>0.52615999999999996</v>
      </c>
      <c r="BC338" s="8"/>
      <c r="BD338" s="7">
        <f>ROUND(BD3+BD136-BD337,5)</f>
        <v>27516.99</v>
      </c>
      <c r="BE338" s="8"/>
      <c r="BF338" s="7">
        <f>ROUND(BF3+BF136-BF337,5)</f>
        <v>-1742.18</v>
      </c>
      <c r="BG338" s="8"/>
      <c r="BH338" s="7">
        <f>ROUND((BD338-BF338),5)</f>
        <v>29259.17</v>
      </c>
      <c r="BI338" s="8"/>
      <c r="BJ338" s="9">
        <f>ROUND(IF(BF338=0, IF(BD338=0, 0, 1), BD338/BF338),5)</f>
        <v>-15.79457</v>
      </c>
      <c r="BK338" s="8"/>
      <c r="BL338" s="7">
        <f>ROUND(BL3+BL136-BL337,5)</f>
        <v>-4476.8500000000004</v>
      </c>
      <c r="BM338" s="8"/>
      <c r="BN338" s="7">
        <f>ROUND(BN3+BN136-BN337,5)</f>
        <v>-13244.18</v>
      </c>
      <c r="BO338" s="8"/>
      <c r="BP338" s="7">
        <f>ROUND((BL338-BN338),5)</f>
        <v>8767.33</v>
      </c>
      <c r="BQ338" s="8"/>
      <c r="BR338" s="9">
        <f>ROUND(IF(BN338=0, IF(BL338=0, 0, 1), BL338/BN338),5)</f>
        <v>0.33801999999999999</v>
      </c>
      <c r="BS338" s="8"/>
      <c r="BT338" s="7">
        <f>ROUND(BT3+BT136-BT337,5)</f>
        <v>-138984.13</v>
      </c>
      <c r="BU338" s="8"/>
      <c r="BV338" s="7">
        <f>ROUND(BV3+BV136-BV337,5)</f>
        <v>-19519.7</v>
      </c>
      <c r="BW338" s="8"/>
      <c r="BX338" s="7">
        <f>ROUND((BT338-BV338),5)</f>
        <v>-119464.43</v>
      </c>
      <c r="BY338" s="8"/>
      <c r="BZ338" s="9">
        <f>ROUND(IF(BV338=0, IF(BT338=0, 0, 1), BT338/BV338),5)</f>
        <v>7.1201999999999996</v>
      </c>
      <c r="CA338" s="8"/>
      <c r="CB338" s="7">
        <f>ROUND(CB3+CB136-CB337,5)</f>
        <v>12580.84</v>
      </c>
      <c r="CC338" s="8"/>
      <c r="CD338" s="7">
        <f>ROUND(CD3+CD136-CD337,5)</f>
        <v>-13624.3</v>
      </c>
      <c r="CE338" s="8"/>
      <c r="CF338" s="7">
        <f>ROUND((CB338-CD338),5)</f>
        <v>26205.14</v>
      </c>
      <c r="CG338" s="8"/>
      <c r="CH338" s="9">
        <f>ROUND(IF(CD338=0, IF(CB338=0, 0, 1), CB338/CD338),5)</f>
        <v>-0.92340999999999995</v>
      </c>
      <c r="CI338" s="8"/>
      <c r="CJ338" s="7">
        <f>ROUND(H338+P338+X338+AF338+AN338+AV338+BD338+BL338+BT338+CB338,5)</f>
        <v>58170.400000000001</v>
      </c>
      <c r="CK338" s="8"/>
      <c r="CL338" s="7">
        <f>ROUND(J338+R338+Z338+AH338+AP338+AX338+BF338+BN338+BV338+CD338,5)</f>
        <v>106265.57</v>
      </c>
      <c r="CM338" s="8"/>
      <c r="CN338" s="7">
        <f>ROUND((CJ338-CL338),5)</f>
        <v>-48095.17</v>
      </c>
      <c r="CO338" s="8"/>
      <c r="CP338" s="9">
        <f>ROUND(IF(CL338=0, IF(CJ338=0, 0, 1), CJ338/CL338),5)</f>
        <v>0.54740999999999995</v>
      </c>
      <c r="CQ338" s="76"/>
    </row>
    <row r="339" spans="1:95" ht="28.8" hidden="1" customHeight="1" x14ac:dyDescent="0.3">
      <c r="A339" s="2"/>
      <c r="B339" s="2" t="s">
        <v>367</v>
      </c>
      <c r="C339" s="2"/>
      <c r="D339" s="2"/>
      <c r="E339" s="2"/>
      <c r="F339" s="2"/>
      <c r="G339" s="2"/>
      <c r="H339" s="7"/>
      <c r="I339" s="8"/>
      <c r="J339" s="7"/>
      <c r="K339" s="8"/>
      <c r="L339" s="7"/>
      <c r="M339" s="8"/>
      <c r="N339" s="9"/>
      <c r="O339" s="8"/>
      <c r="P339" s="7"/>
      <c r="Q339" s="8"/>
      <c r="R339" s="7"/>
      <c r="S339" s="8"/>
      <c r="T339" s="7"/>
      <c r="U339" s="8"/>
      <c r="V339" s="9"/>
      <c r="W339" s="8"/>
      <c r="X339" s="7"/>
      <c r="Y339" s="8"/>
      <c r="Z339" s="7"/>
      <c r="AA339" s="8"/>
      <c r="AB339" s="7"/>
      <c r="AC339" s="8"/>
      <c r="AD339" s="9"/>
      <c r="AE339" s="8"/>
      <c r="AF339" s="7"/>
      <c r="AG339" s="8"/>
      <c r="AH339" s="7"/>
      <c r="AI339" s="8"/>
      <c r="AJ339" s="7"/>
      <c r="AK339" s="8"/>
      <c r="AL339" s="9"/>
      <c r="AM339" s="8"/>
      <c r="AN339" s="7"/>
      <c r="AO339" s="8"/>
      <c r="AP339" s="7"/>
      <c r="AQ339" s="8"/>
      <c r="AR339" s="7"/>
      <c r="AS339" s="8"/>
      <c r="AT339" s="9"/>
      <c r="AU339" s="8"/>
      <c r="AV339" s="7"/>
      <c r="AW339" s="8"/>
      <c r="AX339" s="7"/>
      <c r="AY339" s="8"/>
      <c r="AZ339" s="7"/>
      <c r="BA339" s="8"/>
      <c r="BB339" s="9"/>
      <c r="BC339" s="8"/>
      <c r="BD339" s="7"/>
      <c r="BE339" s="8"/>
      <c r="BF339" s="7"/>
      <c r="BG339" s="8"/>
      <c r="BH339" s="7"/>
      <c r="BI339" s="8"/>
      <c r="BJ339" s="9"/>
      <c r="BK339" s="8"/>
      <c r="BL339" s="7"/>
      <c r="BM339" s="8"/>
      <c r="BN339" s="7"/>
      <c r="BO339" s="8"/>
      <c r="BP339" s="7"/>
      <c r="BQ339" s="8"/>
      <c r="BR339" s="9"/>
      <c r="BS339" s="8"/>
      <c r="BT339" s="7"/>
      <c r="BU339" s="8"/>
      <c r="BV339" s="7"/>
      <c r="BW339" s="8"/>
      <c r="BX339" s="7"/>
      <c r="BY339" s="8"/>
      <c r="BZ339" s="9"/>
      <c r="CA339" s="8"/>
      <c r="CB339" s="7"/>
      <c r="CC339" s="8"/>
      <c r="CD339" s="7"/>
      <c r="CE339" s="8"/>
      <c r="CF339" s="7"/>
      <c r="CG339" s="8"/>
      <c r="CH339" s="9"/>
      <c r="CI339" s="8"/>
      <c r="CJ339" s="7"/>
      <c r="CK339" s="8"/>
      <c r="CL339" s="7"/>
      <c r="CM339" s="8"/>
      <c r="CN339" s="7"/>
      <c r="CO339" s="8"/>
      <c r="CP339" s="9"/>
      <c r="CQ339" s="76"/>
    </row>
    <row r="340" spans="1:95" ht="15" hidden="1" thickBot="1" x14ac:dyDescent="0.35">
      <c r="A340" s="2"/>
      <c r="B340" s="2"/>
      <c r="C340" s="2" t="s">
        <v>368</v>
      </c>
      <c r="D340" s="2"/>
      <c r="E340" s="2"/>
      <c r="F340" s="2"/>
      <c r="G340" s="2"/>
      <c r="H340" s="7"/>
      <c r="I340" s="8"/>
      <c r="J340" s="7"/>
      <c r="K340" s="8"/>
      <c r="L340" s="7"/>
      <c r="M340" s="8"/>
      <c r="N340" s="9"/>
      <c r="O340" s="8"/>
      <c r="P340" s="7"/>
      <c r="Q340" s="8"/>
      <c r="R340" s="7"/>
      <c r="S340" s="8"/>
      <c r="T340" s="7"/>
      <c r="U340" s="8"/>
      <c r="V340" s="9"/>
      <c r="W340" s="8"/>
      <c r="X340" s="7"/>
      <c r="Y340" s="8"/>
      <c r="Z340" s="7"/>
      <c r="AA340" s="8"/>
      <c r="AB340" s="7"/>
      <c r="AC340" s="8"/>
      <c r="AD340" s="9"/>
      <c r="AE340" s="8"/>
      <c r="AF340" s="7"/>
      <c r="AG340" s="8"/>
      <c r="AH340" s="7"/>
      <c r="AI340" s="8"/>
      <c r="AJ340" s="7"/>
      <c r="AK340" s="8"/>
      <c r="AL340" s="9"/>
      <c r="AM340" s="8"/>
      <c r="AN340" s="7"/>
      <c r="AO340" s="8"/>
      <c r="AP340" s="7"/>
      <c r="AQ340" s="8"/>
      <c r="AR340" s="7"/>
      <c r="AS340" s="8"/>
      <c r="AT340" s="9"/>
      <c r="AU340" s="8"/>
      <c r="AV340" s="7"/>
      <c r="AW340" s="8"/>
      <c r="AX340" s="7"/>
      <c r="AY340" s="8"/>
      <c r="AZ340" s="7"/>
      <c r="BA340" s="8"/>
      <c r="BB340" s="9"/>
      <c r="BC340" s="8"/>
      <c r="BD340" s="7"/>
      <c r="BE340" s="8"/>
      <c r="BF340" s="7"/>
      <c r="BG340" s="8"/>
      <c r="BH340" s="7"/>
      <c r="BI340" s="8"/>
      <c r="BJ340" s="9"/>
      <c r="BK340" s="8"/>
      <c r="BL340" s="7"/>
      <c r="BM340" s="8"/>
      <c r="BN340" s="7"/>
      <c r="BO340" s="8"/>
      <c r="BP340" s="7"/>
      <c r="BQ340" s="8"/>
      <c r="BR340" s="9"/>
      <c r="BS340" s="8"/>
      <c r="BT340" s="7"/>
      <c r="BU340" s="8"/>
      <c r="BV340" s="7"/>
      <c r="BW340" s="8"/>
      <c r="BX340" s="7"/>
      <c r="BY340" s="8"/>
      <c r="BZ340" s="9"/>
      <c r="CA340" s="8"/>
      <c r="CB340" s="7"/>
      <c r="CC340" s="8"/>
      <c r="CD340" s="7"/>
      <c r="CE340" s="8"/>
      <c r="CF340" s="7"/>
      <c r="CG340" s="8"/>
      <c r="CH340" s="9"/>
      <c r="CI340" s="8"/>
      <c r="CJ340" s="7"/>
      <c r="CK340" s="8"/>
      <c r="CL340" s="7"/>
      <c r="CM340" s="8"/>
      <c r="CN340" s="7"/>
      <c r="CO340" s="8"/>
      <c r="CP340" s="9"/>
      <c r="CQ340" s="76"/>
    </row>
    <row r="341" spans="1:95" ht="15" hidden="1" thickBot="1" x14ac:dyDescent="0.35">
      <c r="A341" s="2"/>
      <c r="B341" s="2"/>
      <c r="C341" s="2"/>
      <c r="D341" s="2" t="s">
        <v>369</v>
      </c>
      <c r="E341" s="2"/>
      <c r="F341" s="2"/>
      <c r="G341" s="2"/>
      <c r="H341" s="12"/>
      <c r="I341" s="8"/>
      <c r="J341" s="7"/>
      <c r="K341" s="8"/>
      <c r="L341" s="7"/>
      <c r="M341" s="8"/>
      <c r="N341" s="9"/>
      <c r="O341" s="8"/>
      <c r="P341" s="12"/>
      <c r="Q341" s="8"/>
      <c r="R341" s="7"/>
      <c r="S341" s="8"/>
      <c r="T341" s="7"/>
      <c r="U341" s="8"/>
      <c r="V341" s="9"/>
      <c r="W341" s="8"/>
      <c r="X341" s="12"/>
      <c r="Y341" s="8"/>
      <c r="Z341" s="7"/>
      <c r="AA341" s="8"/>
      <c r="AB341" s="7"/>
      <c r="AC341" s="8"/>
      <c r="AD341" s="9"/>
      <c r="AE341" s="8"/>
      <c r="AF341" s="12"/>
      <c r="AG341" s="8"/>
      <c r="AH341" s="7"/>
      <c r="AI341" s="8"/>
      <c r="AJ341" s="7"/>
      <c r="AK341" s="8"/>
      <c r="AL341" s="9"/>
      <c r="AM341" s="8"/>
      <c r="AN341" s="12"/>
      <c r="AO341" s="8"/>
      <c r="AP341" s="7"/>
      <c r="AQ341" s="8"/>
      <c r="AR341" s="7"/>
      <c r="AS341" s="8"/>
      <c r="AT341" s="9"/>
      <c r="AU341" s="8"/>
      <c r="AV341" s="12"/>
      <c r="AW341" s="8"/>
      <c r="AX341" s="7"/>
      <c r="AY341" s="8"/>
      <c r="AZ341" s="7"/>
      <c r="BA341" s="8"/>
      <c r="BB341" s="9"/>
      <c r="BC341" s="8"/>
      <c r="BD341" s="12"/>
      <c r="BE341" s="8"/>
      <c r="BF341" s="7"/>
      <c r="BG341" s="8"/>
      <c r="BH341" s="7"/>
      <c r="BI341" s="8"/>
      <c r="BJ341" s="9"/>
      <c r="BK341" s="8"/>
      <c r="BL341" s="12"/>
      <c r="BM341" s="8"/>
      <c r="BN341" s="7"/>
      <c r="BO341" s="8"/>
      <c r="BP341" s="7"/>
      <c r="BQ341" s="8"/>
      <c r="BR341" s="9"/>
      <c r="BS341" s="8"/>
      <c r="BT341" s="12"/>
      <c r="BU341" s="8"/>
      <c r="BV341" s="7"/>
      <c r="BW341" s="8"/>
      <c r="BX341" s="7"/>
      <c r="BY341" s="8"/>
      <c r="BZ341" s="9"/>
      <c r="CA341" s="8"/>
      <c r="CB341" s="12"/>
      <c r="CC341" s="8"/>
      <c r="CD341" s="12"/>
      <c r="CE341" s="8"/>
      <c r="CF341" s="12"/>
      <c r="CG341" s="8"/>
      <c r="CH341" s="13"/>
      <c r="CI341" s="8"/>
      <c r="CJ341" s="12"/>
      <c r="CK341" s="8"/>
      <c r="CL341" s="12"/>
      <c r="CM341" s="8"/>
      <c r="CN341" s="12"/>
      <c r="CO341" s="8"/>
      <c r="CP341" s="13"/>
      <c r="CQ341" s="76"/>
    </row>
    <row r="342" spans="1:95" ht="15" hidden="1" thickBot="1" x14ac:dyDescent="0.35">
      <c r="A342" s="2"/>
      <c r="B342" s="2"/>
      <c r="C342" s="2" t="s">
        <v>370</v>
      </c>
      <c r="D342" s="2"/>
      <c r="E342" s="2"/>
      <c r="F342" s="2"/>
      <c r="G342" s="2"/>
      <c r="H342" s="16"/>
      <c r="I342" s="8"/>
      <c r="J342" s="12"/>
      <c r="K342" s="8"/>
      <c r="L342" s="12"/>
      <c r="M342" s="8"/>
      <c r="N342" s="13"/>
      <c r="O342" s="8"/>
      <c r="P342" s="16"/>
      <c r="Q342" s="8"/>
      <c r="R342" s="12"/>
      <c r="S342" s="8"/>
      <c r="T342" s="12"/>
      <c r="U342" s="8"/>
      <c r="V342" s="13"/>
      <c r="W342" s="8"/>
      <c r="X342" s="16"/>
      <c r="Y342" s="8"/>
      <c r="Z342" s="12"/>
      <c r="AA342" s="8"/>
      <c r="AB342" s="12"/>
      <c r="AC342" s="8"/>
      <c r="AD342" s="13"/>
      <c r="AE342" s="8"/>
      <c r="AF342" s="16"/>
      <c r="AG342" s="8"/>
      <c r="AH342" s="12"/>
      <c r="AI342" s="8"/>
      <c r="AJ342" s="12"/>
      <c r="AK342" s="8"/>
      <c r="AL342" s="13"/>
      <c r="AM342" s="8"/>
      <c r="AN342" s="16"/>
      <c r="AO342" s="8"/>
      <c r="AP342" s="12"/>
      <c r="AQ342" s="8"/>
      <c r="AR342" s="12"/>
      <c r="AS342" s="8"/>
      <c r="AT342" s="13"/>
      <c r="AU342" s="8"/>
      <c r="AV342" s="16"/>
      <c r="AW342" s="8"/>
      <c r="AX342" s="12"/>
      <c r="AY342" s="8"/>
      <c r="AZ342" s="12"/>
      <c r="BA342" s="8"/>
      <c r="BB342" s="13"/>
      <c r="BC342" s="8"/>
      <c r="BD342" s="16"/>
      <c r="BE342" s="8"/>
      <c r="BF342" s="12"/>
      <c r="BG342" s="8"/>
      <c r="BH342" s="12"/>
      <c r="BI342" s="8"/>
      <c r="BJ342" s="13"/>
      <c r="BK342" s="8"/>
      <c r="BL342" s="16"/>
      <c r="BM342" s="8"/>
      <c r="BN342" s="12"/>
      <c r="BO342" s="8"/>
      <c r="BP342" s="12"/>
      <c r="BQ342" s="8"/>
      <c r="BR342" s="13"/>
      <c r="BS342" s="8"/>
      <c r="BT342" s="16"/>
      <c r="BU342" s="8"/>
      <c r="BV342" s="12"/>
      <c r="BW342" s="8"/>
      <c r="BX342" s="12"/>
      <c r="BY342" s="8"/>
      <c r="BZ342" s="13"/>
      <c r="CA342" s="8"/>
      <c r="CB342" s="16"/>
      <c r="CC342" s="8"/>
      <c r="CD342" s="16"/>
      <c r="CE342" s="8"/>
      <c r="CF342" s="16"/>
      <c r="CG342" s="8"/>
      <c r="CH342" s="17"/>
      <c r="CI342" s="8"/>
      <c r="CJ342" s="16"/>
      <c r="CK342" s="8"/>
      <c r="CL342" s="16"/>
      <c r="CM342" s="8"/>
      <c r="CN342" s="16"/>
      <c r="CO342" s="8"/>
      <c r="CP342" s="17"/>
      <c r="CQ342" s="76"/>
    </row>
    <row r="343" spans="1:95" ht="28.8" hidden="1" customHeight="1" thickBot="1" x14ac:dyDescent="0.35">
      <c r="A343" s="2"/>
      <c r="B343" s="2" t="s">
        <v>371</v>
      </c>
      <c r="C343" s="2"/>
      <c r="D343" s="2"/>
      <c r="E343" s="2"/>
      <c r="F343" s="2"/>
      <c r="G343" s="2"/>
      <c r="H343" s="16"/>
      <c r="I343" s="8"/>
      <c r="J343" s="16"/>
      <c r="K343" s="8"/>
      <c r="L343" s="16"/>
      <c r="M343" s="8"/>
      <c r="N343" s="17"/>
      <c r="O343" s="8"/>
      <c r="P343" s="16"/>
      <c r="Q343" s="8"/>
      <c r="R343" s="16"/>
      <c r="S343" s="8"/>
      <c r="T343" s="16"/>
      <c r="U343" s="8"/>
      <c r="V343" s="17"/>
      <c r="W343" s="8"/>
      <c r="X343" s="16"/>
      <c r="Y343" s="8"/>
      <c r="Z343" s="16"/>
      <c r="AA343" s="8"/>
      <c r="AB343" s="16"/>
      <c r="AC343" s="8"/>
      <c r="AD343" s="17"/>
      <c r="AE343" s="8"/>
      <c r="AF343" s="16"/>
      <c r="AG343" s="8"/>
      <c r="AH343" s="16"/>
      <c r="AI343" s="8"/>
      <c r="AJ343" s="16"/>
      <c r="AK343" s="8"/>
      <c r="AL343" s="17"/>
      <c r="AM343" s="8"/>
      <c r="AN343" s="16"/>
      <c r="AO343" s="8"/>
      <c r="AP343" s="16"/>
      <c r="AQ343" s="8"/>
      <c r="AR343" s="16"/>
      <c r="AS343" s="8"/>
      <c r="AT343" s="17"/>
      <c r="AU343" s="8"/>
      <c r="AV343" s="16"/>
      <c r="AW343" s="8"/>
      <c r="AX343" s="16"/>
      <c r="AY343" s="8"/>
      <c r="AZ343" s="16"/>
      <c r="BA343" s="8"/>
      <c r="BB343" s="17"/>
      <c r="BC343" s="8"/>
      <c r="BD343" s="16"/>
      <c r="BE343" s="8"/>
      <c r="BF343" s="16"/>
      <c r="BG343" s="8"/>
      <c r="BH343" s="16"/>
      <c r="BI343" s="8"/>
      <c r="BJ343" s="17"/>
      <c r="BK343" s="8"/>
      <c r="BL343" s="16"/>
      <c r="BM343" s="8"/>
      <c r="BN343" s="16"/>
      <c r="BO343" s="8"/>
      <c r="BP343" s="16"/>
      <c r="BQ343" s="8"/>
      <c r="BR343" s="17"/>
      <c r="BS343" s="8"/>
      <c r="BT343" s="16"/>
      <c r="BU343" s="8"/>
      <c r="BV343" s="16"/>
      <c r="BW343" s="8"/>
      <c r="BX343" s="16"/>
      <c r="BY343" s="8"/>
      <c r="BZ343" s="17"/>
      <c r="CA343" s="8"/>
      <c r="CB343" s="16"/>
      <c r="CC343" s="8"/>
      <c r="CD343" s="16"/>
      <c r="CE343" s="8"/>
      <c r="CF343" s="16"/>
      <c r="CG343" s="8"/>
      <c r="CH343" s="17"/>
      <c r="CI343" s="8"/>
      <c r="CJ343" s="16"/>
      <c r="CK343" s="8"/>
      <c r="CL343" s="16"/>
      <c r="CM343" s="8"/>
      <c r="CN343" s="16"/>
      <c r="CO343" s="8"/>
      <c r="CP343" s="17"/>
      <c r="CQ343" s="76"/>
    </row>
    <row r="344" spans="1:95" s="20" customFormat="1" ht="28.8" hidden="1" customHeight="1" thickBot="1" x14ac:dyDescent="0.25">
      <c r="A344" s="2" t="s">
        <v>372</v>
      </c>
      <c r="B344" s="2"/>
      <c r="C344" s="2"/>
      <c r="D344" s="2"/>
      <c r="E344" s="2"/>
      <c r="F344" s="2"/>
      <c r="G344" s="2"/>
      <c r="H344" s="18">
        <f>ROUND(H338+H343,5)</f>
        <v>-54603.05</v>
      </c>
      <c r="I344" s="2"/>
      <c r="J344" s="18">
        <f>ROUND(J338+J343,5)</f>
        <v>-38014.17</v>
      </c>
      <c r="K344" s="2"/>
      <c r="L344" s="18">
        <f>ROUND((H344-J344),5)</f>
        <v>-16588.88</v>
      </c>
      <c r="M344" s="2"/>
      <c r="N344" s="19">
        <f>ROUND(IF(J344=0, IF(H344=0, 0, 1), H344/J344),5)</f>
        <v>1.4363900000000001</v>
      </c>
      <c r="O344" s="2"/>
      <c r="P344" s="18">
        <f>ROUND(P338+P343,5)</f>
        <v>-17483.77</v>
      </c>
      <c r="Q344" s="2"/>
      <c r="R344" s="18">
        <f>ROUND(R338+R343,5)</f>
        <v>-26905.19</v>
      </c>
      <c r="S344" s="2"/>
      <c r="T344" s="18">
        <f>ROUND((P344-R344),5)</f>
        <v>9421.42</v>
      </c>
      <c r="U344" s="2"/>
      <c r="V344" s="19">
        <f>ROUND(IF(R344=0, IF(P344=0, 0, 1), P344/R344),5)</f>
        <v>0.64983000000000002</v>
      </c>
      <c r="W344" s="2"/>
      <c r="X344" s="18">
        <f>ROUND(X338+X343,5)</f>
        <v>42732.46</v>
      </c>
      <c r="Y344" s="2"/>
      <c r="Z344" s="18">
        <f>ROUND(Z338+Z343,5)</f>
        <v>37381.300000000003</v>
      </c>
      <c r="AA344" s="2"/>
      <c r="AB344" s="18">
        <f>ROUND((X344-Z344),5)</f>
        <v>5351.16</v>
      </c>
      <c r="AC344" s="2"/>
      <c r="AD344" s="19">
        <f>ROUND(IF(Z344=0, IF(X344=0, 0, 1), X344/Z344),5)</f>
        <v>1.1431500000000001</v>
      </c>
      <c r="AE344" s="2"/>
      <c r="AF344" s="18">
        <f>ROUND(AF338+AF343,5)</f>
        <v>118395.37</v>
      </c>
      <c r="AG344" s="2"/>
      <c r="AH344" s="18">
        <f>ROUND(AH338+AH343,5)</f>
        <v>-5684.11</v>
      </c>
      <c r="AI344" s="2"/>
      <c r="AJ344" s="18">
        <f>ROUND((AF344-AH344),5)</f>
        <v>124079.48</v>
      </c>
      <c r="AK344" s="2"/>
      <c r="AL344" s="19">
        <f>ROUND(IF(AH344=0, IF(AF344=0, 0, 1), AF344/AH344),5)</f>
        <v>-20.829180000000001</v>
      </c>
      <c r="AM344" s="2"/>
      <c r="AN344" s="18">
        <f>ROUND(AN338+AN343,5)</f>
        <v>-12738.4</v>
      </c>
      <c r="AO344" s="2"/>
      <c r="AP344" s="18">
        <f>ROUND(AP338+AP343,5)</f>
        <v>25630.82</v>
      </c>
      <c r="AQ344" s="2"/>
      <c r="AR344" s="18">
        <f>ROUND((AN344-AP344),5)</f>
        <v>-38369.22</v>
      </c>
      <c r="AS344" s="2"/>
      <c r="AT344" s="19">
        <f>ROUND(IF(AP344=0, IF(AN344=0, 0, 1), AN344/AP344),5)</f>
        <v>-0.497</v>
      </c>
      <c r="AU344" s="2"/>
      <c r="AV344" s="18">
        <f>ROUND(AV338+AV343,5)</f>
        <v>85230.94</v>
      </c>
      <c r="AW344" s="2"/>
      <c r="AX344" s="18">
        <f>ROUND(AX338+AX343,5)</f>
        <v>161987.28</v>
      </c>
      <c r="AY344" s="2"/>
      <c r="AZ344" s="18">
        <f>ROUND((AV344-AX344),5)</f>
        <v>-76756.34</v>
      </c>
      <c r="BA344" s="2"/>
      <c r="BB344" s="19">
        <f>ROUND(IF(AX344=0, IF(AV344=0, 0, 1), AV344/AX344),5)</f>
        <v>0.52615999999999996</v>
      </c>
      <c r="BC344" s="2"/>
      <c r="BD344" s="18">
        <f>ROUND(BD338+BD343,5)</f>
        <v>27516.99</v>
      </c>
      <c r="BE344" s="2"/>
      <c r="BF344" s="18">
        <f>ROUND(BF338+BF343,5)</f>
        <v>-1742.18</v>
      </c>
      <c r="BG344" s="2"/>
      <c r="BH344" s="18">
        <f>ROUND((BD344-BF344),5)</f>
        <v>29259.17</v>
      </c>
      <c r="BI344" s="2"/>
      <c r="BJ344" s="19">
        <f>ROUND(IF(BF344=0, IF(BD344=0, 0, 1), BD344/BF344),5)</f>
        <v>-15.79457</v>
      </c>
      <c r="BK344" s="2"/>
      <c r="BL344" s="18">
        <f>ROUND(BL338+BL343,5)</f>
        <v>-4476.8500000000004</v>
      </c>
      <c r="BM344" s="2"/>
      <c r="BN344" s="18">
        <f>ROUND(BN338+BN343,5)</f>
        <v>-13244.18</v>
      </c>
      <c r="BO344" s="2"/>
      <c r="BP344" s="18">
        <f>ROUND((BL344-BN344),5)</f>
        <v>8767.33</v>
      </c>
      <c r="BQ344" s="2"/>
      <c r="BR344" s="19">
        <f>ROUND(IF(BN344=0, IF(BL344=0, 0, 1), BL344/BN344),5)</f>
        <v>0.33801999999999999</v>
      </c>
      <c r="BS344" s="2"/>
      <c r="BT344" s="18">
        <f>ROUND(BT338+BT343,5)</f>
        <v>-138984.13</v>
      </c>
      <c r="BU344" s="2"/>
      <c r="BV344" s="18">
        <f>ROUND(BV338+BV343,5)</f>
        <v>-19519.7</v>
      </c>
      <c r="BW344" s="2"/>
      <c r="BX344" s="18">
        <f>ROUND((BT344-BV344),5)</f>
        <v>-119464.43</v>
      </c>
      <c r="BY344" s="2"/>
      <c r="BZ344" s="19">
        <f>ROUND(IF(BV344=0, IF(BT344=0, 0, 1), BT344/BV344),5)</f>
        <v>7.1201999999999996</v>
      </c>
      <c r="CA344" s="2"/>
      <c r="CB344" s="18">
        <f>ROUND(CB338+CB343,5)</f>
        <v>12580.84</v>
      </c>
      <c r="CC344" s="2"/>
      <c r="CD344" s="18">
        <f>ROUND(CD338+CD343,5)</f>
        <v>-13624.3</v>
      </c>
      <c r="CE344" s="2"/>
      <c r="CF344" s="18">
        <f>ROUND((CB344-CD344),5)</f>
        <v>26205.14</v>
      </c>
      <c r="CG344" s="2"/>
      <c r="CH344" s="19">
        <f>ROUND(IF(CD344=0, IF(CB344=0, 0, 1), CB344/CD344),5)</f>
        <v>-0.92340999999999995</v>
      </c>
      <c r="CI344" s="2"/>
      <c r="CJ344" s="18">
        <f>ROUND(H344+P344+X344+AF344+AN344+AV344+BD344+BL344+BT344+CB344,5)</f>
        <v>58170.400000000001</v>
      </c>
      <c r="CK344" s="2"/>
      <c r="CL344" s="18">
        <f>ROUND(J344+R344+Z344+AH344+AP344+AX344+BF344+BN344+BV344+CD344,5)</f>
        <v>106265.57</v>
      </c>
      <c r="CM344" s="2"/>
      <c r="CN344" s="18">
        <f>ROUND((CJ344-CL344),5)</f>
        <v>-48095.17</v>
      </c>
      <c r="CO344" s="2"/>
      <c r="CP344" s="19">
        <f>ROUND(IF(CL344=0, IF(CJ344=0, 0, 1), CJ344/CL344),5)</f>
        <v>0.54740999999999995</v>
      </c>
      <c r="CQ344" s="18">
        <f>CQ10+CQ23+CQ27+CQ28+CQ37+CQ38+CQ39+CQ40+CQ56+CQ67+CQ72+CQ83+CQ90+CQ97+CQ98+CQ100+CQ105+CQ112+CQ116+CQ131</f>
        <v>791465</v>
      </c>
    </row>
    <row r="345" spans="1:95" ht="15" hidden="1" thickTop="1" x14ac:dyDescent="0.3">
      <c r="CQ345" s="76"/>
    </row>
    <row r="346" spans="1:95" hidden="1" x14ac:dyDescent="0.3">
      <c r="CQ346" s="76"/>
    </row>
    <row r="349" spans="1:95" x14ac:dyDescent="0.3">
      <c r="A349" s="111" t="s">
        <v>440</v>
      </c>
      <c r="B349" s="112"/>
      <c r="C349" s="112"/>
      <c r="D349" s="112"/>
      <c r="E349" s="112"/>
      <c r="F349" s="112"/>
      <c r="G349" s="112"/>
      <c r="CJ349" s="6">
        <f>CJ136-CJ337</f>
        <v>58499.330000000191</v>
      </c>
      <c r="CL349" s="6">
        <f>CL136-CL337</f>
        <v>0</v>
      </c>
      <c r="CQ349" s="6">
        <f>(CQ136-CQ337)</f>
        <v>0</v>
      </c>
    </row>
  </sheetData>
  <mergeCells count="1">
    <mergeCell ref="A349:G349"/>
  </mergeCells>
  <pageMargins left="0.7" right="0.7" top="0.75" bottom="0.75" header="0.1" footer="0.3"/>
  <pageSetup orientation="portrait" r:id="rId1"/>
  <headerFooter>
    <oddHeader>&amp;L&amp;"Arial,Bold"&amp;8 11:10 AM
&amp;"Arial,Bold"&amp;8 10/08/19
&amp;"Arial,Bold"&amp;8 Cash Basis&amp;C&amp;"Arial,Bold"&amp;12 Borough of Elizabeth
&amp;"Arial,Bold"&amp;14 Profit &amp;&amp; Loss Budget vs. Actual
&amp;"Arial,Bold"&amp;10 January 1 through October 8,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3" tint="0.79998168889431442"/>
  </sheetPr>
  <dimension ref="A1:CX362"/>
  <sheetViews>
    <sheetView zoomScale="106" zoomScaleNormal="106" workbookViewId="0">
      <pane xSplit="87" ySplit="2" topLeftCell="CJ3" activePane="bottomRight" state="frozen"/>
      <selection pane="topRight" activeCell="CJ1" sqref="CJ1"/>
      <selection pane="bottomLeft" activeCell="A3" sqref="A3"/>
      <selection pane="bottomRight" activeCell="CR349" sqref="CR3:CR349"/>
    </sheetView>
  </sheetViews>
  <sheetFormatPr defaultRowHeight="14.4" x14ac:dyDescent="0.3"/>
  <cols>
    <col min="1" max="6" width="3" style="25" customWidth="1"/>
    <col min="7" max="7" width="32.21875" style="25" customWidth="1"/>
    <col min="8" max="8" width="8" style="26" hidden="1" customWidth="1"/>
    <col min="9" max="9" width="2.33203125" style="26" hidden="1" customWidth="1"/>
    <col min="10" max="10" width="8" style="26" hidden="1" customWidth="1"/>
    <col min="11" max="11" width="2.33203125" style="26" hidden="1" customWidth="1"/>
    <col min="12" max="12" width="10.77734375" style="26" hidden="1" customWidth="1"/>
    <col min="13" max="13" width="2.33203125" style="26" hidden="1" customWidth="1"/>
    <col min="14" max="14" width="9.109375" style="26" hidden="1" customWidth="1"/>
    <col min="15" max="15" width="2.33203125" style="26" hidden="1" customWidth="1"/>
    <col min="16" max="16" width="8" style="26" hidden="1" customWidth="1"/>
    <col min="17" max="17" width="2.33203125" style="26" hidden="1" customWidth="1"/>
    <col min="18" max="18" width="8" style="26" hidden="1" customWidth="1"/>
    <col min="19" max="19" width="2.33203125" style="26" hidden="1" customWidth="1"/>
    <col min="20" max="20" width="10.77734375" style="26" hidden="1" customWidth="1"/>
    <col min="21" max="21" width="2.33203125" style="26" hidden="1" customWidth="1"/>
    <col min="22" max="22" width="9.109375" style="26" hidden="1" customWidth="1"/>
    <col min="23" max="23" width="2.33203125" style="26" hidden="1" customWidth="1"/>
    <col min="24" max="24" width="7.5546875" style="26" hidden="1" customWidth="1"/>
    <col min="25" max="25" width="2.33203125" style="26" hidden="1" customWidth="1"/>
    <col min="26" max="26" width="7.5546875" style="26" hidden="1" customWidth="1"/>
    <col min="27" max="27" width="2.33203125" style="26" hidden="1" customWidth="1"/>
    <col min="28" max="28" width="10.77734375" style="26" hidden="1" customWidth="1"/>
    <col min="29" max="29" width="2.33203125" style="26" hidden="1" customWidth="1"/>
    <col min="30" max="30" width="9.109375" style="26" hidden="1" customWidth="1"/>
    <col min="31" max="31" width="2.33203125" style="26" hidden="1" customWidth="1"/>
    <col min="32" max="32" width="8.33203125" style="26" hidden="1" customWidth="1"/>
    <col min="33" max="33" width="2.33203125" style="26" hidden="1" customWidth="1"/>
    <col min="34" max="34" width="7.5546875" style="26" hidden="1" customWidth="1"/>
    <col min="35" max="35" width="2.33203125" style="26" hidden="1" customWidth="1"/>
    <col min="36" max="36" width="10.77734375" style="26" hidden="1" customWidth="1"/>
    <col min="37" max="37" width="2.33203125" style="26" hidden="1" customWidth="1"/>
    <col min="38" max="38" width="9.109375" style="26" hidden="1" customWidth="1"/>
    <col min="39" max="39" width="2.33203125" style="26" hidden="1" customWidth="1"/>
    <col min="40" max="40" width="8" style="26" hidden="1" customWidth="1"/>
    <col min="41" max="41" width="2.33203125" style="26" hidden="1" customWidth="1"/>
    <col min="42" max="42" width="7.5546875" style="26" hidden="1" customWidth="1"/>
    <col min="43" max="43" width="2.33203125" style="26" hidden="1" customWidth="1"/>
    <col min="44" max="44" width="10.77734375" style="26" hidden="1" customWidth="1"/>
    <col min="45" max="45" width="2.33203125" style="26" hidden="1" customWidth="1"/>
    <col min="46" max="46" width="9.109375" style="26" hidden="1" customWidth="1"/>
    <col min="47" max="47" width="2.33203125" style="26" hidden="1" customWidth="1"/>
    <col min="48" max="48" width="10" style="26" hidden="1" customWidth="1"/>
    <col min="49" max="49" width="2.33203125" style="26" hidden="1" customWidth="1"/>
    <col min="50" max="50" width="8.33203125" style="26" hidden="1" customWidth="1"/>
    <col min="51" max="51" width="2.33203125" style="26" hidden="1" customWidth="1"/>
    <col min="52" max="52" width="10.77734375" style="26" hidden="1" customWidth="1"/>
    <col min="53" max="53" width="2.33203125" style="26" hidden="1" customWidth="1"/>
    <col min="54" max="54" width="9.109375" style="26" hidden="1" customWidth="1"/>
    <col min="55" max="55" width="2.33203125" style="26" hidden="1" customWidth="1"/>
    <col min="56" max="56" width="8.33203125" style="26" hidden="1" customWidth="1"/>
    <col min="57" max="57" width="2.33203125" style="26" hidden="1" customWidth="1"/>
    <col min="58" max="58" width="7.5546875" style="26" hidden="1" customWidth="1"/>
    <col min="59" max="59" width="2.33203125" style="26" hidden="1" customWidth="1"/>
    <col min="60" max="60" width="10.77734375" style="26" hidden="1" customWidth="1"/>
    <col min="61" max="61" width="2.33203125" style="26" hidden="1" customWidth="1"/>
    <col min="62" max="62" width="9.109375" style="26" hidden="1" customWidth="1"/>
    <col min="63" max="63" width="2.33203125" style="26" hidden="1" customWidth="1"/>
    <col min="64" max="64" width="7.5546875" style="26" hidden="1" customWidth="1"/>
    <col min="65" max="65" width="2.33203125" style="26" hidden="1" customWidth="1"/>
    <col min="66" max="66" width="8" style="26" hidden="1" customWidth="1"/>
    <col min="67" max="67" width="2.33203125" style="26" hidden="1" customWidth="1"/>
    <col min="68" max="68" width="10.77734375" style="26" hidden="1" customWidth="1"/>
    <col min="69" max="69" width="2.33203125" style="26" hidden="1" customWidth="1"/>
    <col min="70" max="70" width="9.109375" style="26" hidden="1" customWidth="1"/>
    <col min="71" max="71" width="2.33203125" style="26" hidden="1" customWidth="1"/>
    <col min="72" max="72" width="8.77734375" style="26" hidden="1" customWidth="1"/>
    <col min="73" max="73" width="2.33203125" style="26" hidden="1" customWidth="1"/>
    <col min="74" max="74" width="8" style="26" hidden="1" customWidth="1"/>
    <col min="75" max="75" width="2.33203125" style="26" hidden="1" customWidth="1"/>
    <col min="76" max="76" width="10.77734375" style="26" hidden="1" customWidth="1"/>
    <col min="77" max="77" width="2.33203125" style="26" hidden="1" customWidth="1"/>
    <col min="78" max="78" width="9.109375" style="26" hidden="1" customWidth="1"/>
    <col min="79" max="79" width="2.33203125" style="26" hidden="1" customWidth="1"/>
    <col min="80" max="80" width="8.88671875" style="26" hidden="1" customWidth="1"/>
    <col min="81" max="81" width="2.33203125" style="26" hidden="1" customWidth="1"/>
    <col min="82" max="82" width="8" style="26" hidden="1" customWidth="1"/>
    <col min="83" max="83" width="2.33203125" style="26" hidden="1" customWidth="1"/>
    <col min="84" max="84" width="10.77734375" style="26" hidden="1" customWidth="1"/>
    <col min="85" max="85" width="2.33203125" style="26" hidden="1" customWidth="1"/>
    <col min="86" max="86" width="9.109375" style="26" hidden="1" customWidth="1"/>
    <col min="87" max="87" width="2.33203125" style="26" hidden="1" customWidth="1"/>
    <col min="88" max="88" width="11.88671875" style="26" bestFit="1" customWidth="1"/>
    <col min="89" max="89" width="2.33203125" style="26" customWidth="1"/>
    <col min="90" max="90" width="9.109375" style="26" customWidth="1"/>
    <col min="91" max="91" width="2.33203125" style="26" customWidth="1"/>
    <col min="92" max="92" width="10.77734375" style="26" hidden="1" customWidth="1"/>
    <col min="93" max="93" width="2.33203125" style="26" hidden="1" customWidth="1"/>
    <col min="94" max="94" width="1" style="26" hidden="1" customWidth="1"/>
    <col min="95" max="95" width="13.44140625" customWidth="1"/>
    <col min="96" max="96" width="0" hidden="1" customWidth="1"/>
    <col min="97" max="97" width="11.33203125" customWidth="1"/>
    <col min="98" max="98" width="11.109375" bestFit="1" customWidth="1"/>
  </cols>
  <sheetData>
    <row r="1" spans="1:96" ht="15" thickBot="1" x14ac:dyDescent="0.35">
      <c r="A1" s="2"/>
      <c r="B1" s="2"/>
      <c r="C1" s="2"/>
      <c r="D1" s="2"/>
      <c r="E1" s="2"/>
      <c r="F1" s="2"/>
      <c r="G1" s="71" t="s">
        <v>424</v>
      </c>
      <c r="H1" s="72"/>
      <c r="I1" s="73"/>
      <c r="J1" s="72"/>
      <c r="K1" s="73"/>
      <c r="L1" s="72"/>
      <c r="M1" s="73"/>
      <c r="N1" s="72"/>
      <c r="O1" s="74"/>
      <c r="P1" s="72"/>
      <c r="Q1" s="73"/>
      <c r="R1" s="72"/>
      <c r="S1" s="73"/>
      <c r="T1" s="72"/>
      <c r="U1" s="73"/>
      <c r="V1" s="72"/>
      <c r="W1" s="74"/>
      <c r="X1" s="72"/>
      <c r="Y1" s="73"/>
      <c r="Z1" s="72"/>
      <c r="AA1" s="73"/>
      <c r="AB1" s="72"/>
      <c r="AC1" s="73"/>
      <c r="AD1" s="72"/>
      <c r="AE1" s="74"/>
      <c r="AF1" s="72"/>
      <c r="AG1" s="73"/>
      <c r="AH1" s="72"/>
      <c r="AI1" s="73"/>
      <c r="AJ1" s="72"/>
      <c r="AK1" s="73"/>
      <c r="AL1" s="72"/>
      <c r="AM1" s="74"/>
      <c r="AN1" s="72"/>
      <c r="AO1" s="73"/>
      <c r="AP1" s="72"/>
      <c r="AQ1" s="73"/>
      <c r="AR1" s="72"/>
      <c r="AS1" s="73"/>
      <c r="AT1" s="72"/>
      <c r="AU1" s="74"/>
      <c r="AV1" s="72"/>
      <c r="AW1" s="73"/>
      <c r="AX1" s="72"/>
      <c r="AY1" s="73"/>
      <c r="AZ1" s="72"/>
      <c r="BA1" s="73"/>
      <c r="BB1" s="72"/>
      <c r="BC1" s="74"/>
      <c r="BD1" s="72"/>
      <c r="BE1" s="73"/>
      <c r="BF1" s="72"/>
      <c r="BG1" s="73"/>
      <c r="BH1" s="72"/>
      <c r="BI1" s="73"/>
      <c r="BJ1" s="72"/>
      <c r="BK1" s="74"/>
      <c r="BL1" s="72"/>
      <c r="BM1" s="73"/>
      <c r="BN1" s="72"/>
      <c r="BO1" s="73"/>
      <c r="BP1" s="72"/>
      <c r="BQ1" s="73"/>
      <c r="BR1" s="72"/>
      <c r="BS1" s="74"/>
      <c r="BT1" s="72"/>
      <c r="BU1" s="73"/>
      <c r="BV1" s="72"/>
      <c r="BW1" s="73"/>
      <c r="BX1" s="72"/>
      <c r="BY1" s="73"/>
      <c r="BZ1" s="72"/>
      <c r="CA1" s="74"/>
      <c r="CB1" s="72"/>
      <c r="CC1" s="73"/>
      <c r="CD1" s="72"/>
      <c r="CE1" s="73"/>
      <c r="CF1" s="72"/>
      <c r="CG1" s="73"/>
      <c r="CH1" s="72"/>
      <c r="CI1" s="74"/>
      <c r="CJ1" s="75" t="s">
        <v>428</v>
      </c>
      <c r="CK1" s="73"/>
      <c r="CL1" s="72"/>
      <c r="CM1" s="3"/>
      <c r="CN1" s="4"/>
      <c r="CO1" s="3"/>
      <c r="CP1" s="4"/>
      <c r="CQ1" s="102"/>
    </row>
    <row r="2" spans="1:96" s="24" customFormat="1" ht="15.6" thickTop="1" thickBot="1" x14ac:dyDescent="0.35">
      <c r="A2" s="21"/>
      <c r="B2" s="21"/>
      <c r="C2" s="21"/>
      <c r="D2" s="21"/>
      <c r="E2" s="21"/>
      <c r="F2" s="21"/>
      <c r="G2" s="21"/>
      <c r="H2" s="22" t="s">
        <v>1</v>
      </c>
      <c r="I2" s="23"/>
      <c r="J2" s="22" t="s">
        <v>2</v>
      </c>
      <c r="K2" s="23"/>
      <c r="L2" s="22" t="s">
        <v>3</v>
      </c>
      <c r="M2" s="23"/>
      <c r="N2" s="22" t="s">
        <v>4</v>
      </c>
      <c r="O2" s="23"/>
      <c r="P2" s="22" t="s">
        <v>5</v>
      </c>
      <c r="Q2" s="23"/>
      <c r="R2" s="22" t="s">
        <v>2</v>
      </c>
      <c r="S2" s="23"/>
      <c r="T2" s="22" t="s">
        <v>3</v>
      </c>
      <c r="U2" s="23"/>
      <c r="V2" s="22" t="s">
        <v>4</v>
      </c>
      <c r="W2" s="23"/>
      <c r="X2" s="22" t="s">
        <v>6</v>
      </c>
      <c r="Y2" s="23"/>
      <c r="Z2" s="22" t="s">
        <v>2</v>
      </c>
      <c r="AA2" s="23"/>
      <c r="AB2" s="22" t="s">
        <v>3</v>
      </c>
      <c r="AC2" s="23"/>
      <c r="AD2" s="22" t="s">
        <v>4</v>
      </c>
      <c r="AE2" s="23"/>
      <c r="AF2" s="22" t="s">
        <v>7</v>
      </c>
      <c r="AG2" s="23"/>
      <c r="AH2" s="22" t="s">
        <v>2</v>
      </c>
      <c r="AI2" s="23"/>
      <c r="AJ2" s="22" t="s">
        <v>3</v>
      </c>
      <c r="AK2" s="23"/>
      <c r="AL2" s="22" t="s">
        <v>4</v>
      </c>
      <c r="AM2" s="23"/>
      <c r="AN2" s="22" t="s">
        <v>8</v>
      </c>
      <c r="AO2" s="23"/>
      <c r="AP2" s="22" t="s">
        <v>2</v>
      </c>
      <c r="AQ2" s="23"/>
      <c r="AR2" s="22" t="s">
        <v>3</v>
      </c>
      <c r="AS2" s="23"/>
      <c r="AT2" s="22" t="s">
        <v>4</v>
      </c>
      <c r="AU2" s="23"/>
      <c r="AV2" s="22" t="s">
        <v>9</v>
      </c>
      <c r="AW2" s="23"/>
      <c r="AX2" s="22" t="s">
        <v>2</v>
      </c>
      <c r="AY2" s="23"/>
      <c r="AZ2" s="22" t="s">
        <v>3</v>
      </c>
      <c r="BA2" s="23"/>
      <c r="BB2" s="22" t="s">
        <v>4</v>
      </c>
      <c r="BC2" s="23"/>
      <c r="BD2" s="22" t="s">
        <v>10</v>
      </c>
      <c r="BE2" s="23"/>
      <c r="BF2" s="22" t="s">
        <v>2</v>
      </c>
      <c r="BG2" s="23"/>
      <c r="BH2" s="22" t="s">
        <v>3</v>
      </c>
      <c r="BI2" s="23"/>
      <c r="BJ2" s="22" t="s">
        <v>4</v>
      </c>
      <c r="BK2" s="23"/>
      <c r="BL2" s="22" t="s">
        <v>11</v>
      </c>
      <c r="BM2" s="23"/>
      <c r="BN2" s="22" t="s">
        <v>2</v>
      </c>
      <c r="BO2" s="23"/>
      <c r="BP2" s="22" t="s">
        <v>3</v>
      </c>
      <c r="BQ2" s="23"/>
      <c r="BR2" s="22" t="s">
        <v>4</v>
      </c>
      <c r="BS2" s="23"/>
      <c r="BT2" s="22" t="s">
        <v>12</v>
      </c>
      <c r="BU2" s="23"/>
      <c r="BV2" s="22" t="s">
        <v>2</v>
      </c>
      <c r="BW2" s="23"/>
      <c r="BX2" s="22" t="s">
        <v>3</v>
      </c>
      <c r="BY2" s="23"/>
      <c r="BZ2" s="22" t="s">
        <v>4</v>
      </c>
      <c r="CA2" s="23"/>
      <c r="CB2" s="22" t="s">
        <v>13</v>
      </c>
      <c r="CC2" s="23"/>
      <c r="CD2" s="22" t="s">
        <v>2</v>
      </c>
      <c r="CE2" s="23"/>
      <c r="CF2" s="22" t="s">
        <v>3</v>
      </c>
      <c r="CG2" s="23"/>
      <c r="CH2" s="22" t="s">
        <v>4</v>
      </c>
      <c r="CI2" s="23"/>
      <c r="CJ2" s="22" t="s">
        <v>14</v>
      </c>
      <c r="CK2" s="23"/>
      <c r="CL2" s="22" t="s">
        <v>2</v>
      </c>
      <c r="CM2" s="23"/>
      <c r="CN2" s="22" t="s">
        <v>3</v>
      </c>
      <c r="CO2" s="23"/>
      <c r="CP2" s="22" t="s">
        <v>4</v>
      </c>
      <c r="CQ2" s="103" t="s">
        <v>441</v>
      </c>
    </row>
    <row r="3" spans="1:96" ht="15" thickTop="1" x14ac:dyDescent="0.3">
      <c r="A3" s="2"/>
      <c r="B3" s="2" t="s">
        <v>15</v>
      </c>
      <c r="C3" s="2"/>
      <c r="D3" s="2"/>
      <c r="E3" s="2"/>
      <c r="F3" s="2"/>
      <c r="G3" s="2"/>
      <c r="H3" s="7"/>
      <c r="I3" s="8"/>
      <c r="J3" s="7"/>
      <c r="K3" s="8"/>
      <c r="L3" s="7"/>
      <c r="M3" s="8"/>
      <c r="N3" s="9"/>
      <c r="O3" s="8"/>
      <c r="P3" s="7"/>
      <c r="Q3" s="8"/>
      <c r="R3" s="7"/>
      <c r="S3" s="8"/>
      <c r="T3" s="7"/>
      <c r="U3" s="8"/>
      <c r="V3" s="9"/>
      <c r="W3" s="8"/>
      <c r="X3" s="7"/>
      <c r="Y3" s="8"/>
      <c r="Z3" s="7"/>
      <c r="AA3" s="8"/>
      <c r="AB3" s="7"/>
      <c r="AC3" s="8"/>
      <c r="AD3" s="9"/>
      <c r="AE3" s="8"/>
      <c r="AF3" s="7"/>
      <c r="AG3" s="8"/>
      <c r="AH3" s="7"/>
      <c r="AI3" s="8"/>
      <c r="AJ3" s="7"/>
      <c r="AK3" s="8"/>
      <c r="AL3" s="9"/>
      <c r="AM3" s="8"/>
      <c r="AN3" s="7"/>
      <c r="AO3" s="8"/>
      <c r="AP3" s="7"/>
      <c r="AQ3" s="8"/>
      <c r="AR3" s="7"/>
      <c r="AS3" s="8"/>
      <c r="AT3" s="9"/>
      <c r="AU3" s="8"/>
      <c r="AV3" s="7"/>
      <c r="AW3" s="8"/>
      <c r="AX3" s="7"/>
      <c r="AY3" s="8"/>
      <c r="AZ3" s="7"/>
      <c r="BA3" s="8"/>
      <c r="BB3" s="9"/>
      <c r="BC3" s="8"/>
      <c r="BD3" s="7"/>
      <c r="BE3" s="8"/>
      <c r="BF3" s="7"/>
      <c r="BG3" s="8"/>
      <c r="BH3" s="7"/>
      <c r="BI3" s="8"/>
      <c r="BJ3" s="9"/>
      <c r="BK3" s="8"/>
      <c r="BL3" s="7"/>
      <c r="BM3" s="8"/>
      <c r="BN3" s="7"/>
      <c r="BO3" s="8"/>
      <c r="BP3" s="7"/>
      <c r="BQ3" s="8"/>
      <c r="BR3" s="9"/>
      <c r="BS3" s="8"/>
      <c r="BT3" s="7"/>
      <c r="BU3" s="8"/>
      <c r="BV3" s="7"/>
      <c r="BW3" s="8"/>
      <c r="BX3" s="7"/>
      <c r="BY3" s="8"/>
      <c r="BZ3" s="9"/>
      <c r="CA3" s="8"/>
      <c r="CB3" s="7"/>
      <c r="CC3" s="8"/>
      <c r="CD3" s="7"/>
      <c r="CE3" s="8"/>
      <c r="CF3" s="7"/>
      <c r="CG3" s="8"/>
      <c r="CH3" s="9"/>
      <c r="CI3" s="8"/>
      <c r="CJ3" s="7"/>
      <c r="CK3" s="8"/>
      <c r="CL3" s="7"/>
      <c r="CM3" s="8"/>
      <c r="CN3" s="7"/>
      <c r="CO3" s="8"/>
      <c r="CP3" s="9"/>
    </row>
    <row r="4" spans="1:96" x14ac:dyDescent="0.3">
      <c r="A4" s="2"/>
      <c r="B4" s="2"/>
      <c r="C4" s="2"/>
      <c r="D4" s="2" t="s">
        <v>16</v>
      </c>
      <c r="E4" s="2"/>
      <c r="F4" s="2"/>
      <c r="G4" s="2"/>
      <c r="H4" s="7"/>
      <c r="I4" s="8"/>
      <c r="J4" s="7"/>
      <c r="K4" s="8"/>
      <c r="L4" s="7"/>
      <c r="M4" s="8"/>
      <c r="N4" s="9"/>
      <c r="O4" s="8"/>
      <c r="P4" s="7"/>
      <c r="Q4" s="8"/>
      <c r="R4" s="7"/>
      <c r="S4" s="8"/>
      <c r="T4" s="7"/>
      <c r="U4" s="8"/>
      <c r="V4" s="9"/>
      <c r="W4" s="8"/>
      <c r="X4" s="7"/>
      <c r="Y4" s="8"/>
      <c r="Z4" s="7"/>
      <c r="AA4" s="8"/>
      <c r="AB4" s="7"/>
      <c r="AC4" s="8"/>
      <c r="AD4" s="9"/>
      <c r="AE4" s="8"/>
      <c r="AF4" s="7"/>
      <c r="AG4" s="8"/>
      <c r="AH4" s="7"/>
      <c r="AI4" s="8"/>
      <c r="AJ4" s="7"/>
      <c r="AK4" s="8"/>
      <c r="AL4" s="9"/>
      <c r="AM4" s="8"/>
      <c r="AN4" s="7"/>
      <c r="AO4" s="8"/>
      <c r="AP4" s="7"/>
      <c r="AQ4" s="8"/>
      <c r="AR4" s="7"/>
      <c r="AS4" s="8"/>
      <c r="AT4" s="9"/>
      <c r="AU4" s="8"/>
      <c r="AV4" s="7"/>
      <c r="AW4" s="8"/>
      <c r="AX4" s="7"/>
      <c r="AY4" s="8"/>
      <c r="AZ4" s="7"/>
      <c r="BA4" s="8"/>
      <c r="BB4" s="9"/>
      <c r="BC4" s="8"/>
      <c r="BD4" s="7"/>
      <c r="BE4" s="8"/>
      <c r="BF4" s="7"/>
      <c r="BG4" s="8"/>
      <c r="BH4" s="7"/>
      <c r="BI4" s="8"/>
      <c r="BJ4" s="9"/>
      <c r="BK4" s="8"/>
      <c r="BL4" s="7"/>
      <c r="BM4" s="8"/>
      <c r="BN4" s="7"/>
      <c r="BO4" s="8"/>
      <c r="BP4" s="7"/>
      <c r="BQ4" s="8"/>
      <c r="BR4" s="9"/>
      <c r="BS4" s="8"/>
      <c r="BT4" s="7"/>
      <c r="BU4" s="8"/>
      <c r="BV4" s="7"/>
      <c r="BW4" s="8"/>
      <c r="BX4" s="7"/>
      <c r="BY4" s="8"/>
      <c r="BZ4" s="9"/>
      <c r="CA4" s="8"/>
      <c r="CB4" s="7"/>
      <c r="CC4" s="8"/>
      <c r="CD4" s="7"/>
      <c r="CE4" s="8"/>
      <c r="CF4" s="7"/>
      <c r="CG4" s="8"/>
      <c r="CH4" s="9"/>
      <c r="CI4" s="8"/>
      <c r="CJ4" s="7"/>
      <c r="CK4" s="8"/>
      <c r="CL4" s="7"/>
      <c r="CM4" s="8"/>
      <c r="CN4" s="7"/>
      <c r="CO4" s="8"/>
      <c r="CP4" s="9"/>
    </row>
    <row r="5" spans="1:96" x14ac:dyDescent="0.3">
      <c r="A5" s="2"/>
      <c r="B5" s="2"/>
      <c r="C5" s="2"/>
      <c r="D5" s="2"/>
      <c r="E5" s="2" t="s">
        <v>17</v>
      </c>
      <c r="F5" s="2"/>
      <c r="G5" s="2"/>
      <c r="H5" s="7"/>
      <c r="I5" s="8"/>
      <c r="J5" s="7"/>
      <c r="K5" s="8"/>
      <c r="L5" s="7"/>
      <c r="M5" s="8"/>
      <c r="N5" s="9"/>
      <c r="O5" s="8"/>
      <c r="P5" s="7"/>
      <c r="Q5" s="8"/>
      <c r="R5" s="7"/>
      <c r="S5" s="8"/>
      <c r="T5" s="7"/>
      <c r="U5" s="8"/>
      <c r="V5" s="9"/>
      <c r="W5" s="8"/>
      <c r="X5" s="7"/>
      <c r="Y5" s="8"/>
      <c r="Z5" s="7"/>
      <c r="AA5" s="8"/>
      <c r="AB5" s="7"/>
      <c r="AC5" s="8"/>
      <c r="AD5" s="9"/>
      <c r="AE5" s="8"/>
      <c r="AF5" s="7"/>
      <c r="AG5" s="8"/>
      <c r="AH5" s="7"/>
      <c r="AI5" s="8"/>
      <c r="AJ5" s="7"/>
      <c r="AK5" s="8"/>
      <c r="AL5" s="9"/>
      <c r="AM5" s="8"/>
      <c r="AN5" s="7"/>
      <c r="AO5" s="8"/>
      <c r="AP5" s="7"/>
      <c r="AQ5" s="8"/>
      <c r="AR5" s="7"/>
      <c r="AS5" s="8"/>
      <c r="AT5" s="9"/>
      <c r="AU5" s="8"/>
      <c r="AV5" s="7"/>
      <c r="AW5" s="8"/>
      <c r="AX5" s="7"/>
      <c r="AY5" s="8"/>
      <c r="AZ5" s="7"/>
      <c r="BA5" s="8"/>
      <c r="BB5" s="9"/>
      <c r="BC5" s="8"/>
      <c r="BD5" s="7"/>
      <c r="BE5" s="8"/>
      <c r="BF5" s="7"/>
      <c r="BG5" s="8"/>
      <c r="BH5" s="7"/>
      <c r="BI5" s="8"/>
      <c r="BJ5" s="9"/>
      <c r="BK5" s="8"/>
      <c r="BL5" s="7"/>
      <c r="BM5" s="8"/>
      <c r="BN5" s="7"/>
      <c r="BO5" s="8"/>
      <c r="BP5" s="7"/>
      <c r="BQ5" s="8"/>
      <c r="BR5" s="9"/>
      <c r="BS5" s="8"/>
      <c r="BT5" s="7"/>
      <c r="BU5" s="8"/>
      <c r="BV5" s="7"/>
      <c r="BW5" s="8"/>
      <c r="BX5" s="7"/>
      <c r="BY5" s="8"/>
      <c r="BZ5" s="9"/>
      <c r="CA5" s="8"/>
      <c r="CB5" s="7"/>
      <c r="CC5" s="8"/>
      <c r="CD5" s="7"/>
      <c r="CE5" s="8"/>
      <c r="CF5" s="7"/>
      <c r="CG5" s="8"/>
      <c r="CH5" s="9"/>
      <c r="CI5" s="8"/>
      <c r="CJ5" s="7"/>
      <c r="CK5" s="8"/>
      <c r="CL5" s="7"/>
      <c r="CM5" s="8"/>
      <c r="CN5" s="7"/>
      <c r="CO5" s="8"/>
      <c r="CP5" s="9"/>
    </row>
    <row r="6" spans="1:96" x14ac:dyDescent="0.3">
      <c r="A6" s="2"/>
      <c r="B6" s="2"/>
      <c r="C6" s="2"/>
      <c r="D6" s="2"/>
      <c r="E6" s="2"/>
      <c r="F6" s="2" t="s">
        <v>18</v>
      </c>
      <c r="G6" s="2"/>
      <c r="H6" s="7"/>
      <c r="I6" s="8"/>
      <c r="J6" s="7"/>
      <c r="K6" s="8"/>
      <c r="L6" s="7"/>
      <c r="M6" s="8"/>
      <c r="N6" s="9"/>
      <c r="O6" s="8"/>
      <c r="P6" s="7"/>
      <c r="Q6" s="8"/>
      <c r="R6" s="7"/>
      <c r="S6" s="8"/>
      <c r="T6" s="7"/>
      <c r="U6" s="8"/>
      <c r="V6" s="9"/>
      <c r="W6" s="8"/>
      <c r="X6" s="7"/>
      <c r="Y6" s="8"/>
      <c r="Z6" s="7"/>
      <c r="AA6" s="8"/>
      <c r="AB6" s="7"/>
      <c r="AC6" s="8"/>
      <c r="AD6" s="9"/>
      <c r="AE6" s="8"/>
      <c r="AF6" s="7">
        <v>32392.959999999999</v>
      </c>
      <c r="AG6" s="8"/>
      <c r="AH6" s="7">
        <v>40750</v>
      </c>
      <c r="AI6" s="8"/>
      <c r="AJ6" s="7">
        <f>ROUND((AF6-AH6),5)</f>
        <v>-8357.0400000000009</v>
      </c>
      <c r="AK6" s="8"/>
      <c r="AL6" s="9">
        <f>ROUND(IF(AH6=0, IF(AF6=0, 0, 1), AF6/AH6),5)</f>
        <v>0.79491999999999996</v>
      </c>
      <c r="AM6" s="8"/>
      <c r="AN6" s="7">
        <v>18067.39</v>
      </c>
      <c r="AO6" s="8"/>
      <c r="AP6" s="7">
        <v>38000</v>
      </c>
      <c r="AQ6" s="8"/>
      <c r="AR6" s="7">
        <f>ROUND((AN6-AP6),5)</f>
        <v>-19932.61</v>
      </c>
      <c r="AS6" s="8"/>
      <c r="AT6" s="9">
        <f>ROUND(IF(AP6=0, IF(AN6=0, 0, 1), AN6/AP6),5)</f>
        <v>0.47545999999999999</v>
      </c>
      <c r="AU6" s="8"/>
      <c r="AV6" s="7">
        <v>143007.70000000001</v>
      </c>
      <c r="AW6" s="8"/>
      <c r="AX6" s="7">
        <v>184000</v>
      </c>
      <c r="AY6" s="8"/>
      <c r="AZ6" s="7">
        <f>ROUND((AV6-AX6),5)</f>
        <v>-40992.300000000003</v>
      </c>
      <c r="BA6" s="8"/>
      <c r="BB6" s="9">
        <f>ROUND(IF(AX6=0, IF(AV6=0, 0, 1), AV6/AX6),5)</f>
        <v>0.77722000000000002</v>
      </c>
      <c r="BC6" s="8"/>
      <c r="BD6" s="7">
        <v>61106.37</v>
      </c>
      <c r="BE6" s="8"/>
      <c r="BF6" s="7">
        <v>19250</v>
      </c>
      <c r="BG6" s="8"/>
      <c r="BH6" s="7">
        <f>ROUND((BD6-BF6),5)</f>
        <v>41856.370000000003</v>
      </c>
      <c r="BI6" s="8"/>
      <c r="BJ6" s="9">
        <f>ROUND(IF(BF6=0, IF(BD6=0, 0, 1), BD6/BF6),5)</f>
        <v>3.1743600000000001</v>
      </c>
      <c r="BK6" s="8"/>
      <c r="BL6" s="7">
        <v>5409.77</v>
      </c>
      <c r="BM6" s="8"/>
      <c r="BN6" s="7">
        <v>7500</v>
      </c>
      <c r="BO6" s="8"/>
      <c r="BP6" s="7">
        <f>ROUND((BL6-BN6),5)</f>
        <v>-2090.23</v>
      </c>
      <c r="BQ6" s="8"/>
      <c r="BR6" s="9">
        <f>ROUND(IF(BN6=0, IF(BL6=0, 0, 1), BL6/BN6),5)</f>
        <v>0.72130000000000005</v>
      </c>
      <c r="BS6" s="8"/>
      <c r="BT6" s="7">
        <v>12008.12</v>
      </c>
      <c r="BU6" s="8"/>
      <c r="BV6" s="7">
        <v>7000</v>
      </c>
      <c r="BW6" s="8"/>
      <c r="BX6" s="7">
        <f>ROUND((BT6-BV6),5)</f>
        <v>5008.12</v>
      </c>
      <c r="BY6" s="8"/>
      <c r="BZ6" s="9">
        <f>ROUND(IF(BV6=0, IF(BT6=0, 0, 1), BT6/BV6),5)</f>
        <v>1.7154499999999999</v>
      </c>
      <c r="CA6" s="8"/>
      <c r="CB6" s="7">
        <v>6678.99</v>
      </c>
      <c r="CC6" s="8"/>
      <c r="CD6" s="7">
        <v>258.06</v>
      </c>
      <c r="CE6" s="8"/>
      <c r="CF6" s="7">
        <f>ROUND((CB6-CD6),5)</f>
        <v>6420.93</v>
      </c>
      <c r="CG6" s="8"/>
      <c r="CH6" s="9">
        <f>ROUND(IF(CD6=0, IF(CB6=0, 0, 1), CB6/CD6),5)</f>
        <v>25.881540000000001</v>
      </c>
      <c r="CI6" s="8"/>
      <c r="CJ6" s="7">
        <f>ROUND(H6+P6+X6+AF6+AN6+AV6+BD6+BL6+BT6+CB6,5)+21304.91</f>
        <v>299976.20999999996</v>
      </c>
      <c r="CK6" s="8"/>
      <c r="CL6" s="37">
        <v>298000</v>
      </c>
      <c r="CM6" s="8"/>
      <c r="CN6" s="7">
        <f>ROUND((CJ6-CL6),5)</f>
        <v>1976.21</v>
      </c>
      <c r="CO6" s="8"/>
      <c r="CP6" s="9">
        <f>ROUND(IF(CL6=0, IF(CJ6=0, 0, 1), CJ6/CL6),5)</f>
        <v>1.0066299999999999</v>
      </c>
      <c r="CQ6" s="76">
        <v>300000</v>
      </c>
    </row>
    <row r="7" spans="1:96" x14ac:dyDescent="0.3">
      <c r="A7" s="2"/>
      <c r="B7" s="2"/>
      <c r="C7" s="2"/>
      <c r="D7" s="2"/>
      <c r="E7" s="2"/>
      <c r="F7" s="2" t="s">
        <v>19</v>
      </c>
      <c r="G7" s="2"/>
      <c r="H7" s="7">
        <v>8237.15</v>
      </c>
      <c r="I7" s="8"/>
      <c r="J7" s="7">
        <v>2900</v>
      </c>
      <c r="K7" s="8"/>
      <c r="L7" s="7">
        <f>ROUND((H7-J7),5)</f>
        <v>5337.15</v>
      </c>
      <c r="M7" s="8"/>
      <c r="N7" s="9">
        <f>ROUND(IF(J7=0, IF(H7=0, 0, 1), H7/J7),5)</f>
        <v>2.8403999999999998</v>
      </c>
      <c r="O7" s="8"/>
      <c r="P7" s="7">
        <v>5740.14</v>
      </c>
      <c r="Q7" s="8"/>
      <c r="R7" s="7">
        <v>3500</v>
      </c>
      <c r="S7" s="8"/>
      <c r="T7" s="7">
        <f>ROUND((P7-R7),5)</f>
        <v>2240.14</v>
      </c>
      <c r="U7" s="8"/>
      <c r="V7" s="9">
        <f>ROUND(IF(R7=0, IF(P7=0, 0, 1), P7/R7),5)</f>
        <v>1.6400399999999999</v>
      </c>
      <c r="W7" s="8"/>
      <c r="X7" s="7">
        <v>7457.36</v>
      </c>
      <c r="Y7" s="8"/>
      <c r="Z7" s="7">
        <v>4400</v>
      </c>
      <c r="AA7" s="8"/>
      <c r="AB7" s="7">
        <f>ROUND((X7-Z7),5)</f>
        <v>3057.36</v>
      </c>
      <c r="AC7" s="8"/>
      <c r="AD7" s="9">
        <f>ROUND(IF(Z7=0, IF(X7=0, 0, 1), X7/Z7),5)</f>
        <v>1.69485</v>
      </c>
      <c r="AE7" s="8"/>
      <c r="AF7" s="7">
        <v>2076.4899999999998</v>
      </c>
      <c r="AG7" s="8"/>
      <c r="AH7" s="7">
        <v>2400</v>
      </c>
      <c r="AI7" s="8"/>
      <c r="AJ7" s="7">
        <f>ROUND((AF7-AH7),5)</f>
        <v>-323.51</v>
      </c>
      <c r="AK7" s="8"/>
      <c r="AL7" s="9">
        <f>ROUND(IF(AH7=0, IF(AF7=0, 0, 1), AF7/AH7),5)</f>
        <v>0.86519999999999997</v>
      </c>
      <c r="AM7" s="8"/>
      <c r="AN7" s="7">
        <v>2708.58</v>
      </c>
      <c r="AO7" s="8"/>
      <c r="AP7" s="7">
        <v>11100</v>
      </c>
      <c r="AQ7" s="8"/>
      <c r="AR7" s="7">
        <f>ROUND((AN7-AP7),5)</f>
        <v>-8391.42</v>
      </c>
      <c r="AS7" s="8"/>
      <c r="AT7" s="9">
        <f>ROUND(IF(AP7=0, IF(AN7=0, 0, 1), AN7/AP7),5)</f>
        <v>0.24401999999999999</v>
      </c>
      <c r="AU7" s="8"/>
      <c r="AV7" s="7">
        <v>7091.84</v>
      </c>
      <c r="AW7" s="8"/>
      <c r="AX7" s="7">
        <v>9000</v>
      </c>
      <c r="AY7" s="8"/>
      <c r="AZ7" s="7">
        <f>ROUND((AV7-AX7),5)</f>
        <v>-1908.16</v>
      </c>
      <c r="BA7" s="8"/>
      <c r="BB7" s="9">
        <f>ROUND(IF(AX7=0, IF(AV7=0, 0, 1), AV7/AX7),5)</f>
        <v>0.78798000000000001</v>
      </c>
      <c r="BC7" s="8"/>
      <c r="BD7" s="7"/>
      <c r="BE7" s="8"/>
      <c r="BF7" s="7">
        <v>11000</v>
      </c>
      <c r="BG7" s="8"/>
      <c r="BH7" s="7">
        <f>ROUND((BD7-BF7),5)</f>
        <v>-11000</v>
      </c>
      <c r="BI7" s="8"/>
      <c r="BJ7" s="9"/>
      <c r="BK7" s="8"/>
      <c r="BL7" s="7">
        <v>9194.93</v>
      </c>
      <c r="BM7" s="8"/>
      <c r="BN7" s="7">
        <v>5000</v>
      </c>
      <c r="BO7" s="8"/>
      <c r="BP7" s="7">
        <f>ROUND((BL7-BN7),5)</f>
        <v>4194.93</v>
      </c>
      <c r="BQ7" s="8"/>
      <c r="BR7" s="9">
        <f>ROUND(IF(BN7=0, IF(BL7=0, 0, 1), BL7/BN7),5)</f>
        <v>1.8389899999999999</v>
      </c>
      <c r="BS7" s="8"/>
      <c r="BT7" s="7">
        <v>757.71</v>
      </c>
      <c r="BU7" s="8"/>
      <c r="BV7" s="7">
        <v>900</v>
      </c>
      <c r="BW7" s="8"/>
      <c r="BX7" s="7">
        <f>ROUND((BT7-BV7),5)</f>
        <v>-142.29</v>
      </c>
      <c r="BY7" s="8"/>
      <c r="BZ7" s="9">
        <f>ROUND(IF(BV7=0, IF(BT7=0, 0, 1), BT7/BV7),5)</f>
        <v>0.84189999999999998</v>
      </c>
      <c r="CA7" s="8"/>
      <c r="CB7" s="7"/>
      <c r="CC7" s="8"/>
      <c r="CD7" s="7">
        <v>283.87</v>
      </c>
      <c r="CE7" s="8"/>
      <c r="CF7" s="7">
        <f>ROUND((CB7-CD7),5)</f>
        <v>-283.87</v>
      </c>
      <c r="CG7" s="8"/>
      <c r="CH7" s="9"/>
      <c r="CI7" s="8"/>
      <c r="CJ7" s="7">
        <f>ROUND(H7+P7+X7+AF7+AN7+AV7+BD7+BL7+BT7+CB7,5)</f>
        <v>43264.2</v>
      </c>
      <c r="CK7" s="8"/>
      <c r="CL7" s="37">
        <v>54500</v>
      </c>
      <c r="CM7" s="8"/>
      <c r="CN7" s="7">
        <f>ROUND((CJ7-CL7),5)</f>
        <v>-11235.8</v>
      </c>
      <c r="CO7" s="8"/>
      <c r="CP7" s="9">
        <f>ROUND(IF(CL7=0, IF(CJ7=0, 0, 1), CJ7/CL7),5)</f>
        <v>0.79383999999999999</v>
      </c>
      <c r="CQ7" s="76">
        <v>42000</v>
      </c>
    </row>
    <row r="8" spans="1:96" hidden="1" x14ac:dyDescent="0.3">
      <c r="A8" s="2"/>
      <c r="B8" s="2"/>
      <c r="C8" s="2"/>
      <c r="D8" s="2"/>
      <c r="E8" s="2"/>
      <c r="F8" s="2" t="s">
        <v>20</v>
      </c>
      <c r="G8" s="2"/>
      <c r="H8" s="7"/>
      <c r="I8" s="8"/>
      <c r="J8" s="7"/>
      <c r="K8" s="8"/>
      <c r="L8" s="7"/>
      <c r="M8" s="8"/>
      <c r="N8" s="9"/>
      <c r="O8" s="8"/>
      <c r="P8" s="7"/>
      <c r="Q8" s="8"/>
      <c r="R8" s="7"/>
      <c r="S8" s="8"/>
      <c r="T8" s="7"/>
      <c r="U8" s="8"/>
      <c r="V8" s="9"/>
      <c r="W8" s="8"/>
      <c r="X8" s="7"/>
      <c r="Y8" s="8"/>
      <c r="Z8" s="7"/>
      <c r="AA8" s="8"/>
      <c r="AB8" s="7"/>
      <c r="AC8" s="8"/>
      <c r="AD8" s="9"/>
      <c r="AE8" s="8"/>
      <c r="AF8" s="7"/>
      <c r="AG8" s="8"/>
      <c r="AH8" s="7"/>
      <c r="AI8" s="8"/>
      <c r="AJ8" s="7"/>
      <c r="AK8" s="8"/>
      <c r="AL8" s="9"/>
      <c r="AM8" s="8"/>
      <c r="AN8" s="7"/>
      <c r="AO8" s="8"/>
      <c r="AP8" s="7"/>
      <c r="AQ8" s="8"/>
      <c r="AR8" s="7"/>
      <c r="AS8" s="8"/>
      <c r="AT8" s="9"/>
      <c r="AU8" s="8"/>
      <c r="AV8" s="7"/>
      <c r="AW8" s="8"/>
      <c r="AX8" s="7"/>
      <c r="AY8" s="8"/>
      <c r="AZ8" s="7"/>
      <c r="BA8" s="8"/>
      <c r="BB8" s="9"/>
      <c r="BC8" s="8"/>
      <c r="BD8" s="7"/>
      <c r="BE8" s="8"/>
      <c r="BF8" s="7"/>
      <c r="BG8" s="8"/>
      <c r="BH8" s="7"/>
      <c r="BI8" s="8"/>
      <c r="BJ8" s="9"/>
      <c r="BK8" s="8"/>
      <c r="BL8" s="7"/>
      <c r="BM8" s="8"/>
      <c r="BN8" s="7"/>
      <c r="BO8" s="8"/>
      <c r="BP8" s="7"/>
      <c r="BQ8" s="8"/>
      <c r="BR8" s="9"/>
      <c r="BS8" s="8"/>
      <c r="BT8" s="7"/>
      <c r="BU8" s="8"/>
      <c r="BV8" s="7"/>
      <c r="BW8" s="8"/>
      <c r="BX8" s="7"/>
      <c r="BY8" s="8"/>
      <c r="BZ8" s="9"/>
      <c r="CA8" s="8"/>
      <c r="CB8" s="7"/>
      <c r="CC8" s="8"/>
      <c r="CD8" s="7"/>
      <c r="CE8" s="8"/>
      <c r="CF8" s="7"/>
      <c r="CG8" s="8"/>
      <c r="CH8" s="9"/>
      <c r="CI8" s="8"/>
      <c r="CJ8" s="7"/>
      <c r="CK8" s="8"/>
      <c r="CL8" s="7"/>
      <c r="CM8" s="8"/>
      <c r="CN8" s="7"/>
      <c r="CO8" s="8"/>
      <c r="CP8" s="9"/>
      <c r="CQ8" s="76"/>
    </row>
    <row r="9" spans="1:96" ht="15" thickBot="1" x14ac:dyDescent="0.35">
      <c r="A9" s="2"/>
      <c r="B9" s="2"/>
      <c r="C9" s="2"/>
      <c r="D9" s="2"/>
      <c r="E9" s="2"/>
      <c r="F9" s="2" t="s">
        <v>21</v>
      </c>
      <c r="G9" s="2"/>
      <c r="H9" s="10"/>
      <c r="I9" s="8"/>
      <c r="J9" s="10"/>
      <c r="K9" s="8"/>
      <c r="L9" s="10"/>
      <c r="M9" s="8"/>
      <c r="N9" s="11"/>
      <c r="O9" s="8"/>
      <c r="P9" s="10"/>
      <c r="Q9" s="8"/>
      <c r="R9" s="10"/>
      <c r="S9" s="8"/>
      <c r="T9" s="10"/>
      <c r="U9" s="8"/>
      <c r="V9" s="11"/>
      <c r="W9" s="8"/>
      <c r="X9" s="10"/>
      <c r="Y9" s="8"/>
      <c r="Z9" s="10"/>
      <c r="AA9" s="8"/>
      <c r="AB9" s="10"/>
      <c r="AC9" s="8"/>
      <c r="AD9" s="11"/>
      <c r="AE9" s="8"/>
      <c r="AF9" s="10"/>
      <c r="AG9" s="8"/>
      <c r="AH9" s="10"/>
      <c r="AI9" s="8"/>
      <c r="AJ9" s="10"/>
      <c r="AK9" s="8"/>
      <c r="AL9" s="11"/>
      <c r="AM9" s="8"/>
      <c r="AN9" s="10"/>
      <c r="AO9" s="8"/>
      <c r="AP9" s="10"/>
      <c r="AQ9" s="8"/>
      <c r="AR9" s="10"/>
      <c r="AS9" s="8"/>
      <c r="AT9" s="11"/>
      <c r="AU9" s="8"/>
      <c r="AV9" s="10">
        <v>21304.91</v>
      </c>
      <c r="AW9" s="8"/>
      <c r="AX9" s="10"/>
      <c r="AY9" s="8"/>
      <c r="AZ9" s="10"/>
      <c r="BA9" s="8"/>
      <c r="BB9" s="11"/>
      <c r="BC9" s="8"/>
      <c r="BD9" s="10"/>
      <c r="BE9" s="8"/>
      <c r="BF9" s="10"/>
      <c r="BG9" s="8"/>
      <c r="BH9" s="10"/>
      <c r="BI9" s="8"/>
      <c r="BJ9" s="11"/>
      <c r="BK9" s="8"/>
      <c r="BL9" s="10"/>
      <c r="BM9" s="8"/>
      <c r="BN9" s="10"/>
      <c r="BO9" s="8"/>
      <c r="BP9" s="10"/>
      <c r="BQ9" s="8"/>
      <c r="BR9" s="11"/>
      <c r="BS9" s="8"/>
      <c r="BT9" s="10"/>
      <c r="BU9" s="8"/>
      <c r="BV9" s="10"/>
      <c r="BW9" s="8"/>
      <c r="BX9" s="10"/>
      <c r="BY9" s="8"/>
      <c r="BZ9" s="11"/>
      <c r="CA9" s="8"/>
      <c r="CB9" s="10"/>
      <c r="CC9" s="8"/>
      <c r="CD9" s="10"/>
      <c r="CE9" s="8"/>
      <c r="CF9" s="10"/>
      <c r="CG9" s="8"/>
      <c r="CH9" s="11"/>
      <c r="CI9" s="8"/>
      <c r="CJ9" s="10"/>
      <c r="CK9" s="8"/>
      <c r="CL9" s="10"/>
      <c r="CM9" s="8"/>
      <c r="CN9" s="10">
        <f>ROUND((CJ9-CL9),5)</f>
        <v>0</v>
      </c>
      <c r="CO9" s="8"/>
      <c r="CP9" s="11">
        <f>ROUND(IF(CL9=0, IF(CJ9=0, 0, 1), CJ9/CL9),5)</f>
        <v>0</v>
      </c>
      <c r="CQ9" s="10"/>
    </row>
    <row r="10" spans="1:96" x14ac:dyDescent="0.3">
      <c r="A10" s="2"/>
      <c r="B10" s="2"/>
      <c r="C10" s="2"/>
      <c r="D10" s="2"/>
      <c r="E10" s="2" t="s">
        <v>22</v>
      </c>
      <c r="F10" s="2"/>
      <c r="G10" s="2"/>
      <c r="H10" s="7">
        <f>ROUND(SUM(H5:H9),5)</f>
        <v>8237.15</v>
      </c>
      <c r="I10" s="8"/>
      <c r="J10" s="7">
        <f>ROUND(SUM(J5:J9),5)</f>
        <v>2900</v>
      </c>
      <c r="K10" s="8"/>
      <c r="L10" s="7">
        <f>ROUND((H10-J10),5)</f>
        <v>5337.15</v>
      </c>
      <c r="M10" s="8"/>
      <c r="N10" s="9">
        <f>ROUND(IF(J10=0, IF(H10=0, 0, 1), H10/J10),5)</f>
        <v>2.8403999999999998</v>
      </c>
      <c r="O10" s="8"/>
      <c r="P10" s="7">
        <f>ROUND(SUM(P5:P9),5)</f>
        <v>5740.14</v>
      </c>
      <c r="Q10" s="8"/>
      <c r="R10" s="7">
        <f>ROUND(SUM(R5:R9),5)</f>
        <v>3500</v>
      </c>
      <c r="S10" s="8"/>
      <c r="T10" s="7">
        <f>ROUND((P10-R10),5)</f>
        <v>2240.14</v>
      </c>
      <c r="U10" s="8"/>
      <c r="V10" s="9">
        <f>ROUND(IF(R10=0, IF(P10=0, 0, 1), P10/R10),5)</f>
        <v>1.6400399999999999</v>
      </c>
      <c r="W10" s="8"/>
      <c r="X10" s="7">
        <f>ROUND(SUM(X5:X9),5)</f>
        <v>7457.36</v>
      </c>
      <c r="Y10" s="8"/>
      <c r="Z10" s="7">
        <f>ROUND(SUM(Z5:Z9),5)</f>
        <v>4400</v>
      </c>
      <c r="AA10" s="8"/>
      <c r="AB10" s="7">
        <f>ROUND((X10-Z10),5)</f>
        <v>3057.36</v>
      </c>
      <c r="AC10" s="8"/>
      <c r="AD10" s="9">
        <f>ROUND(IF(Z10=0, IF(X10=0, 0, 1), X10/Z10),5)</f>
        <v>1.69485</v>
      </c>
      <c r="AE10" s="8"/>
      <c r="AF10" s="7">
        <f>ROUND(SUM(AF5:AF9),5)</f>
        <v>34469.449999999997</v>
      </c>
      <c r="AG10" s="8"/>
      <c r="AH10" s="7">
        <f>ROUND(SUM(AH5:AH9),5)</f>
        <v>43150</v>
      </c>
      <c r="AI10" s="8"/>
      <c r="AJ10" s="7">
        <f>ROUND((AF10-AH10),5)</f>
        <v>-8680.5499999999993</v>
      </c>
      <c r="AK10" s="8"/>
      <c r="AL10" s="9">
        <f>ROUND(IF(AH10=0, IF(AF10=0, 0, 1), AF10/AH10),5)</f>
        <v>0.79883000000000004</v>
      </c>
      <c r="AM10" s="8"/>
      <c r="AN10" s="7">
        <f>ROUND(SUM(AN5:AN9),5)</f>
        <v>20775.97</v>
      </c>
      <c r="AO10" s="8"/>
      <c r="AP10" s="7">
        <f>ROUND(SUM(AP5:AP9),5)</f>
        <v>49100</v>
      </c>
      <c r="AQ10" s="8"/>
      <c r="AR10" s="7">
        <f>ROUND((AN10-AP10),5)</f>
        <v>-28324.03</v>
      </c>
      <c r="AS10" s="8"/>
      <c r="AT10" s="9">
        <f>ROUND(IF(AP10=0, IF(AN10=0, 0, 1), AN10/AP10),5)</f>
        <v>0.42314000000000002</v>
      </c>
      <c r="AU10" s="8"/>
      <c r="AV10" s="7">
        <f>ROUND(SUM(AV5:AV9),5)</f>
        <v>171404.45</v>
      </c>
      <c r="AW10" s="8"/>
      <c r="AX10" s="7">
        <f>ROUND(SUM(AX5:AX9),5)</f>
        <v>193000</v>
      </c>
      <c r="AY10" s="8"/>
      <c r="AZ10" s="7">
        <f>ROUND((AV10-AX10),5)</f>
        <v>-21595.55</v>
      </c>
      <c r="BA10" s="8"/>
      <c r="BB10" s="9">
        <f>ROUND(IF(AX10=0, IF(AV10=0, 0, 1), AV10/AX10),5)</f>
        <v>0.88810999999999996</v>
      </c>
      <c r="BC10" s="8"/>
      <c r="BD10" s="7">
        <f>ROUND(SUM(BD5:BD9),5)</f>
        <v>61106.37</v>
      </c>
      <c r="BE10" s="8"/>
      <c r="BF10" s="7">
        <f>ROUND(SUM(BF5:BF9),5)</f>
        <v>30250</v>
      </c>
      <c r="BG10" s="8"/>
      <c r="BH10" s="7">
        <f>ROUND((BD10-BF10),5)</f>
        <v>30856.37</v>
      </c>
      <c r="BI10" s="8"/>
      <c r="BJ10" s="9">
        <f>ROUND(IF(BF10=0, IF(BD10=0, 0, 1), BD10/BF10),5)</f>
        <v>2.0200499999999999</v>
      </c>
      <c r="BK10" s="8"/>
      <c r="BL10" s="106">
        <f>ROUND(SUM(BL5:BL9),5)</f>
        <v>14604.7</v>
      </c>
      <c r="BM10" s="8"/>
      <c r="BN10" s="7">
        <f>ROUND(SUM(BN5:BN9),5)</f>
        <v>12500</v>
      </c>
      <c r="BO10" s="8"/>
      <c r="BP10" s="7">
        <f>ROUND((BL10-BN10),5)</f>
        <v>2104.6999999999998</v>
      </c>
      <c r="BQ10" s="8"/>
      <c r="BR10" s="9">
        <f>ROUND(IF(BN10=0, IF(BL10=0, 0, 1), BL10/BN10),5)</f>
        <v>1.16838</v>
      </c>
      <c r="BS10" s="8"/>
      <c r="BT10" s="7">
        <f>ROUND(SUM(BT5:BT9),5)</f>
        <v>12765.83</v>
      </c>
      <c r="BU10" s="8"/>
      <c r="BV10" s="7">
        <f>ROUND(SUM(BV5:BV9),5)</f>
        <v>7900</v>
      </c>
      <c r="BW10" s="8"/>
      <c r="BX10" s="7">
        <f>ROUND((BT10-BV10),5)</f>
        <v>4865.83</v>
      </c>
      <c r="BY10" s="8"/>
      <c r="BZ10" s="9">
        <f>ROUND(IF(BV10=0, IF(BT10=0, 0, 1), BT10/BV10),5)</f>
        <v>1.6159300000000001</v>
      </c>
      <c r="CA10" s="8"/>
      <c r="CB10" s="7">
        <f>ROUND(SUM(CB5:CB9),5)</f>
        <v>6678.99</v>
      </c>
      <c r="CC10" s="8"/>
      <c r="CD10" s="7">
        <f>ROUND(SUM(CD5:CD9),5)</f>
        <v>541.92999999999995</v>
      </c>
      <c r="CE10" s="8"/>
      <c r="CF10" s="7">
        <f>ROUND((CB10-CD10),5)</f>
        <v>6137.06</v>
      </c>
      <c r="CG10" s="8"/>
      <c r="CH10" s="9">
        <f>ROUND(IF(CD10=0, IF(CB10=0, 0, 1), CB10/CD10),5)</f>
        <v>12.324450000000001</v>
      </c>
      <c r="CI10" s="8"/>
      <c r="CJ10" s="7">
        <f>ROUND(H10+P10+X10+AF10+AN10+AV10+BD10+BL10+BT10+CB10,5)</f>
        <v>343240.41</v>
      </c>
      <c r="CK10" s="8"/>
      <c r="CL10" s="7">
        <f>CL6+CL7+CL8+CL9</f>
        <v>352500</v>
      </c>
      <c r="CM10" s="8"/>
      <c r="CN10" s="7">
        <f>ROUND((CJ10-CL10),5)</f>
        <v>-9259.59</v>
      </c>
      <c r="CO10" s="8"/>
      <c r="CP10" s="9">
        <f>ROUND(IF(CL10=0, IF(CJ10=0, 0, 1), CJ10/CL10),5)</f>
        <v>0.97372999999999998</v>
      </c>
      <c r="CQ10" s="76">
        <f>SUM(CQ6:CQ9)</f>
        <v>342000</v>
      </c>
      <c r="CR10" t="s">
        <v>426</v>
      </c>
    </row>
    <row r="11" spans="1:96" ht="28.8" customHeight="1" x14ac:dyDescent="0.3">
      <c r="A11" s="2"/>
      <c r="B11" s="2"/>
      <c r="C11" s="2"/>
      <c r="D11" s="2"/>
      <c r="E11" s="2" t="s">
        <v>23</v>
      </c>
      <c r="F11" s="2"/>
      <c r="G11" s="2"/>
      <c r="H11" s="7"/>
      <c r="I11" s="8"/>
      <c r="J11" s="7"/>
      <c r="K11" s="8"/>
      <c r="L11" s="7"/>
      <c r="M11" s="8"/>
      <c r="N11" s="9"/>
      <c r="O11" s="8"/>
      <c r="P11" s="7"/>
      <c r="Q11" s="8"/>
      <c r="R11" s="7"/>
      <c r="S11" s="8"/>
      <c r="T11" s="7"/>
      <c r="U11" s="8"/>
      <c r="V11" s="9"/>
      <c r="W11" s="8"/>
      <c r="X11" s="7"/>
      <c r="Y11" s="8"/>
      <c r="Z11" s="7"/>
      <c r="AA11" s="8"/>
      <c r="AB11" s="7"/>
      <c r="AC11" s="8"/>
      <c r="AD11" s="9"/>
      <c r="AE11" s="8"/>
      <c r="AF11" s="7"/>
      <c r="AG11" s="8"/>
      <c r="AH11" s="7"/>
      <c r="AI11" s="8"/>
      <c r="AJ11" s="7"/>
      <c r="AK11" s="8"/>
      <c r="AL11" s="9"/>
      <c r="AM11" s="8"/>
      <c r="AN11" s="7"/>
      <c r="AO11" s="8"/>
      <c r="AP11" s="7"/>
      <c r="AQ11" s="8"/>
      <c r="AR11" s="7"/>
      <c r="AS11" s="8"/>
      <c r="AT11" s="9"/>
      <c r="AU11" s="8"/>
      <c r="AV11" s="7"/>
      <c r="AW11" s="8"/>
      <c r="AX11" s="7"/>
      <c r="AY11" s="8"/>
      <c r="AZ11" s="7"/>
      <c r="BA11" s="8"/>
      <c r="BB11" s="9"/>
      <c r="BC11" s="8"/>
      <c r="BD11" s="7"/>
      <c r="BE11" s="8"/>
      <c r="BF11" s="7"/>
      <c r="BG11" s="8"/>
      <c r="BH11" s="7"/>
      <c r="BI11" s="8"/>
      <c r="BJ11" s="9"/>
      <c r="BK11" s="8"/>
      <c r="BL11" s="7"/>
      <c r="BM11" s="8"/>
      <c r="BN11" s="7"/>
      <c r="BO11" s="8"/>
      <c r="BP11" s="7"/>
      <c r="BQ11" s="8"/>
      <c r="BR11" s="9"/>
      <c r="BS11" s="8"/>
      <c r="BT11" s="7"/>
      <c r="BU11" s="8"/>
      <c r="BV11" s="7"/>
      <c r="BW11" s="8"/>
      <c r="BX11" s="7"/>
      <c r="BY11" s="8"/>
      <c r="BZ11" s="9"/>
      <c r="CA11" s="8"/>
      <c r="CB11" s="7"/>
      <c r="CC11" s="8"/>
      <c r="CD11" s="7"/>
      <c r="CE11" s="8"/>
      <c r="CF11" s="7"/>
      <c r="CG11" s="8"/>
      <c r="CH11" s="9"/>
      <c r="CI11" s="8"/>
      <c r="CJ11" s="7"/>
      <c r="CK11" s="8"/>
      <c r="CL11" s="7"/>
      <c r="CM11" s="8"/>
      <c r="CN11" s="7"/>
      <c r="CO11" s="8"/>
      <c r="CP11" s="9"/>
      <c r="CQ11" s="76"/>
    </row>
    <row r="12" spans="1:96" x14ac:dyDescent="0.3">
      <c r="A12" s="2"/>
      <c r="B12" s="2"/>
      <c r="C12" s="2"/>
      <c r="D12" s="2"/>
      <c r="E12" s="2"/>
      <c r="F12" s="2" t="s">
        <v>24</v>
      </c>
      <c r="G12" s="2"/>
      <c r="H12" s="7"/>
      <c r="I12" s="8"/>
      <c r="J12" s="7"/>
      <c r="K12" s="8"/>
      <c r="L12" s="7"/>
      <c r="M12" s="8"/>
      <c r="N12" s="9"/>
      <c r="O12" s="8"/>
      <c r="P12" s="7">
        <v>22</v>
      </c>
      <c r="Q12" s="8"/>
      <c r="R12" s="7">
        <v>15</v>
      </c>
      <c r="S12" s="8"/>
      <c r="T12" s="7">
        <f>ROUND((P12-R12),5)</f>
        <v>7</v>
      </c>
      <c r="U12" s="8"/>
      <c r="V12" s="9">
        <f>ROUND(IF(R12=0, IF(P12=0, 0, 1), P12/R12),5)</f>
        <v>1.4666699999999999</v>
      </c>
      <c r="W12" s="8"/>
      <c r="X12" s="7"/>
      <c r="Y12" s="8"/>
      <c r="Z12" s="7">
        <v>120</v>
      </c>
      <c r="AA12" s="8"/>
      <c r="AB12" s="7">
        <f>ROUND((X12-Z12),5)</f>
        <v>-120</v>
      </c>
      <c r="AC12" s="8"/>
      <c r="AD12" s="9"/>
      <c r="AE12" s="8"/>
      <c r="AF12" s="7"/>
      <c r="AG12" s="8"/>
      <c r="AH12" s="7">
        <v>120</v>
      </c>
      <c r="AI12" s="8"/>
      <c r="AJ12" s="7">
        <f>ROUND((AF12-AH12),5)</f>
        <v>-120</v>
      </c>
      <c r="AK12" s="8"/>
      <c r="AL12" s="9"/>
      <c r="AM12" s="8"/>
      <c r="AN12" s="7">
        <v>431.4</v>
      </c>
      <c r="AO12" s="8"/>
      <c r="AP12" s="7">
        <v>800</v>
      </c>
      <c r="AQ12" s="8"/>
      <c r="AR12" s="7">
        <f>ROUND((AN12-AP12),5)</f>
        <v>-368.6</v>
      </c>
      <c r="AS12" s="8"/>
      <c r="AT12" s="9">
        <f>ROUND(IF(AP12=0, IF(AN12=0, 0, 1), AN12/AP12),5)</f>
        <v>0.53925000000000001</v>
      </c>
      <c r="AU12" s="8"/>
      <c r="AV12" s="7">
        <v>568.4</v>
      </c>
      <c r="AW12" s="8"/>
      <c r="AX12" s="7">
        <v>1100</v>
      </c>
      <c r="AY12" s="8"/>
      <c r="AZ12" s="7">
        <f>ROUND((AV12-AX12),5)</f>
        <v>-531.6</v>
      </c>
      <c r="BA12" s="8"/>
      <c r="BB12" s="9">
        <f>ROUND(IF(AX12=0, IF(AV12=0, 0, 1), AV12/AX12),5)</f>
        <v>0.51673000000000002</v>
      </c>
      <c r="BC12" s="8"/>
      <c r="BD12" s="7">
        <v>1269.4000000000001</v>
      </c>
      <c r="BE12" s="8"/>
      <c r="BF12" s="7">
        <v>50</v>
      </c>
      <c r="BG12" s="8"/>
      <c r="BH12" s="7">
        <f>ROUND((BD12-BF12),5)</f>
        <v>1219.4000000000001</v>
      </c>
      <c r="BI12" s="8"/>
      <c r="BJ12" s="9">
        <f>ROUND(IF(BF12=0, IF(BD12=0, 0, 1), BD12/BF12),5)</f>
        <v>25.388000000000002</v>
      </c>
      <c r="BK12" s="8"/>
      <c r="BL12" s="7">
        <v>85</v>
      </c>
      <c r="BM12" s="8"/>
      <c r="BN12" s="7">
        <v>125</v>
      </c>
      <c r="BO12" s="8"/>
      <c r="BP12" s="7">
        <f>ROUND((BL12-BN12),5)</f>
        <v>-40</v>
      </c>
      <c r="BQ12" s="8"/>
      <c r="BR12" s="9">
        <f>ROUND(IF(BN12=0, IF(BL12=0, 0, 1), BL12/BN12),5)</f>
        <v>0.68</v>
      </c>
      <c r="BS12" s="8"/>
      <c r="BT12" s="7">
        <v>49.8</v>
      </c>
      <c r="BU12" s="8"/>
      <c r="BV12" s="7">
        <v>20</v>
      </c>
      <c r="BW12" s="8"/>
      <c r="BX12" s="7">
        <f>ROUND((BT12-BV12),5)</f>
        <v>29.8</v>
      </c>
      <c r="BY12" s="8"/>
      <c r="BZ12" s="9">
        <f>ROUND(IF(BV12=0, IF(BT12=0, 0, 1), BT12/BV12),5)</f>
        <v>2.4900000000000002</v>
      </c>
      <c r="CA12" s="8"/>
      <c r="CB12" s="7"/>
      <c r="CC12" s="8"/>
      <c r="CD12" s="7">
        <v>12.9</v>
      </c>
      <c r="CE12" s="8"/>
      <c r="CF12" s="7">
        <f>ROUND((CB12-CD12),5)</f>
        <v>-12.9</v>
      </c>
      <c r="CG12" s="8"/>
      <c r="CH12" s="9"/>
      <c r="CI12" s="8"/>
      <c r="CJ12" s="7">
        <f>ROUND(H12+P12+X12+AF12+AN12+AV12+BD12+BL12+BT12+CB12,5)</f>
        <v>2426</v>
      </c>
      <c r="CK12" s="8"/>
      <c r="CL12" s="37">
        <v>2500</v>
      </c>
      <c r="CM12" s="8"/>
      <c r="CN12" s="7">
        <f>ROUND((CJ12-CL12),5)</f>
        <v>-74</v>
      </c>
      <c r="CO12" s="8"/>
      <c r="CP12" s="9">
        <f>ROUND(IF(CL12=0, IF(CJ12=0, 0, 1), CJ12/CL12),5)</f>
        <v>0.97040000000000004</v>
      </c>
      <c r="CQ12" s="76">
        <v>2500</v>
      </c>
    </row>
    <row r="13" spans="1:96" x14ac:dyDescent="0.3">
      <c r="A13" s="2"/>
      <c r="B13" s="2"/>
      <c r="C13" s="2"/>
      <c r="D13" s="2"/>
      <c r="E13" s="2"/>
      <c r="F13" s="2" t="s">
        <v>25</v>
      </c>
      <c r="G13" s="2"/>
      <c r="H13" s="7">
        <v>2853.33</v>
      </c>
      <c r="I13" s="8"/>
      <c r="J13" s="7">
        <v>350</v>
      </c>
      <c r="K13" s="8"/>
      <c r="L13" s="7">
        <f>ROUND((H13-J13),5)</f>
        <v>2503.33</v>
      </c>
      <c r="M13" s="8"/>
      <c r="N13" s="9">
        <f>ROUND(IF(J13=0, IF(H13=0, 0, 1), H13/J13),5)</f>
        <v>8.1523699999999995</v>
      </c>
      <c r="O13" s="8"/>
      <c r="P13" s="7">
        <v>467.95</v>
      </c>
      <c r="Q13" s="8"/>
      <c r="R13" s="7">
        <v>950</v>
      </c>
      <c r="S13" s="8"/>
      <c r="T13" s="7">
        <f>ROUND((P13-R13),5)</f>
        <v>-482.05</v>
      </c>
      <c r="U13" s="8"/>
      <c r="V13" s="9">
        <f>ROUND(IF(R13=0, IF(P13=0, 0, 1), P13/R13),5)</f>
        <v>0.49258000000000002</v>
      </c>
      <c r="W13" s="8"/>
      <c r="X13" s="7">
        <v>191.1</v>
      </c>
      <c r="Y13" s="8"/>
      <c r="Z13" s="7">
        <v>5000</v>
      </c>
      <c r="AA13" s="8"/>
      <c r="AB13" s="7">
        <f>ROUND((X13-Z13),5)</f>
        <v>-4808.8999999999996</v>
      </c>
      <c r="AC13" s="8"/>
      <c r="AD13" s="9">
        <f>ROUND(IF(Z13=0, IF(X13=0, 0, 1), X13/Z13),5)</f>
        <v>3.8219999999999997E-2</v>
      </c>
      <c r="AE13" s="8"/>
      <c r="AF13" s="7"/>
      <c r="AG13" s="8"/>
      <c r="AH13" s="7">
        <v>4000</v>
      </c>
      <c r="AI13" s="8"/>
      <c r="AJ13" s="7">
        <f>ROUND((AF13-AH13),5)</f>
        <v>-4000</v>
      </c>
      <c r="AK13" s="8"/>
      <c r="AL13" s="9"/>
      <c r="AM13" s="8"/>
      <c r="AN13" s="7">
        <v>1114.75</v>
      </c>
      <c r="AO13" s="8"/>
      <c r="AP13" s="7">
        <v>6500</v>
      </c>
      <c r="AQ13" s="8"/>
      <c r="AR13" s="7">
        <f>ROUND((AN13-AP13),5)</f>
        <v>-5385.25</v>
      </c>
      <c r="AS13" s="8"/>
      <c r="AT13" s="9">
        <f>ROUND(IF(AP13=0, IF(AN13=0, 0, 1), AN13/AP13),5)</f>
        <v>0.17150000000000001</v>
      </c>
      <c r="AU13" s="8"/>
      <c r="AV13" s="7">
        <v>1944.15</v>
      </c>
      <c r="AW13" s="8"/>
      <c r="AX13" s="7">
        <v>1800</v>
      </c>
      <c r="AY13" s="8"/>
      <c r="AZ13" s="7">
        <f>ROUND((AV13-AX13),5)</f>
        <v>144.15</v>
      </c>
      <c r="BA13" s="8"/>
      <c r="BB13" s="9">
        <f>ROUND(IF(AX13=0, IF(AV13=0, 0, 1), AV13/AX13),5)</f>
        <v>1.0800799999999999</v>
      </c>
      <c r="BC13" s="8"/>
      <c r="BD13" s="7">
        <v>3855.32</v>
      </c>
      <c r="BE13" s="8"/>
      <c r="BF13" s="7">
        <v>1500</v>
      </c>
      <c r="BG13" s="8"/>
      <c r="BH13" s="7">
        <f>ROUND((BD13-BF13),5)</f>
        <v>2355.3200000000002</v>
      </c>
      <c r="BI13" s="8"/>
      <c r="BJ13" s="9">
        <f>ROUND(IF(BF13=0, IF(BD13=0, 0, 1), BD13/BF13),5)</f>
        <v>2.5702099999999999</v>
      </c>
      <c r="BK13" s="8"/>
      <c r="BL13" s="7">
        <v>2013.83</v>
      </c>
      <c r="BM13" s="8"/>
      <c r="BN13" s="7">
        <v>1500</v>
      </c>
      <c r="BO13" s="8"/>
      <c r="BP13" s="7">
        <f>ROUND((BL13-BN13),5)</f>
        <v>513.83000000000004</v>
      </c>
      <c r="BQ13" s="8"/>
      <c r="BR13" s="9">
        <f>ROUND(IF(BN13=0, IF(BL13=0, 0, 1), BL13/BN13),5)</f>
        <v>1.3425499999999999</v>
      </c>
      <c r="BS13" s="8"/>
      <c r="BT13" s="7">
        <v>525.77</v>
      </c>
      <c r="BU13" s="8"/>
      <c r="BV13" s="7">
        <v>700</v>
      </c>
      <c r="BW13" s="8"/>
      <c r="BX13" s="7">
        <f>ROUND((BT13-BV13),5)</f>
        <v>-174.23</v>
      </c>
      <c r="BY13" s="8"/>
      <c r="BZ13" s="9">
        <f>ROUND(IF(BV13=0, IF(BT13=0, 0, 1), BT13/BV13),5)</f>
        <v>0.75109999999999999</v>
      </c>
      <c r="CA13" s="8"/>
      <c r="CB13" s="7"/>
      <c r="CC13" s="8"/>
      <c r="CD13" s="7">
        <v>129.03</v>
      </c>
      <c r="CE13" s="8"/>
      <c r="CF13" s="7">
        <f>ROUND((CB13-CD13),5)</f>
        <v>-129.03</v>
      </c>
      <c r="CG13" s="8"/>
      <c r="CH13" s="9"/>
      <c r="CI13" s="8"/>
      <c r="CJ13" s="7">
        <f>ROUND(H13+P13+X13+AF13+AN13+AV13+BD13+BL13+BT13+CB13,5)</f>
        <v>12966.2</v>
      </c>
      <c r="CK13" s="8"/>
      <c r="CL13" s="37">
        <v>25000</v>
      </c>
      <c r="CM13" s="8"/>
      <c r="CN13" s="7">
        <f>ROUND((CJ13-CL13),5)</f>
        <v>-12033.8</v>
      </c>
      <c r="CO13" s="8"/>
      <c r="CP13" s="9">
        <f>ROUND(IF(CL13=0, IF(CJ13=0, 0, 1), CJ13/CL13),5)</f>
        <v>0.51865000000000006</v>
      </c>
      <c r="CQ13" s="76">
        <v>12000</v>
      </c>
    </row>
    <row r="14" spans="1:96" x14ac:dyDescent="0.3">
      <c r="A14" s="2"/>
      <c r="B14" s="2"/>
      <c r="C14" s="2"/>
      <c r="D14" s="2"/>
      <c r="E14" s="2"/>
      <c r="F14" s="2" t="s">
        <v>26</v>
      </c>
      <c r="G14" s="2"/>
      <c r="H14" s="7">
        <v>2939.62</v>
      </c>
      <c r="I14" s="8"/>
      <c r="J14" s="7">
        <v>1500</v>
      </c>
      <c r="K14" s="8"/>
      <c r="L14" s="7">
        <f>ROUND((H14-J14),5)</f>
        <v>1439.62</v>
      </c>
      <c r="M14" s="8"/>
      <c r="N14" s="9">
        <f>ROUND(IF(J14=0, IF(H14=0, 0, 1), H14/J14),5)</f>
        <v>1.9597500000000001</v>
      </c>
      <c r="O14" s="8"/>
      <c r="P14" s="7">
        <v>1682.4</v>
      </c>
      <c r="Q14" s="8"/>
      <c r="R14" s="7">
        <v>1200</v>
      </c>
      <c r="S14" s="8"/>
      <c r="T14" s="7">
        <f>ROUND((P14-R14),5)</f>
        <v>482.4</v>
      </c>
      <c r="U14" s="8"/>
      <c r="V14" s="9">
        <f>ROUND(IF(R14=0, IF(P14=0, 0, 1), P14/R14),5)</f>
        <v>1.4019999999999999</v>
      </c>
      <c r="W14" s="8"/>
      <c r="X14" s="7">
        <v>2475</v>
      </c>
      <c r="Y14" s="8"/>
      <c r="Z14" s="7">
        <v>2500</v>
      </c>
      <c r="AA14" s="8"/>
      <c r="AB14" s="7">
        <f>ROUND((X14-Z14),5)</f>
        <v>-25</v>
      </c>
      <c r="AC14" s="8"/>
      <c r="AD14" s="9">
        <f>ROUND(IF(Z14=0, IF(X14=0, 0, 1), X14/Z14),5)</f>
        <v>0.99</v>
      </c>
      <c r="AE14" s="8"/>
      <c r="AF14" s="7">
        <v>6094.81</v>
      </c>
      <c r="AG14" s="8"/>
      <c r="AH14" s="7">
        <v>5500</v>
      </c>
      <c r="AI14" s="8"/>
      <c r="AJ14" s="7">
        <f>ROUND((AF14-AH14),5)</f>
        <v>594.80999999999995</v>
      </c>
      <c r="AK14" s="8"/>
      <c r="AL14" s="9">
        <f>ROUND(IF(AH14=0, IF(AF14=0, 0, 1), AF14/AH14),5)</f>
        <v>1.10815</v>
      </c>
      <c r="AM14" s="8"/>
      <c r="AN14" s="7">
        <v>13150.26</v>
      </c>
      <c r="AO14" s="8"/>
      <c r="AP14" s="7">
        <v>8500</v>
      </c>
      <c r="AQ14" s="8"/>
      <c r="AR14" s="7">
        <f>ROUND((AN14-AP14),5)</f>
        <v>4650.26</v>
      </c>
      <c r="AS14" s="8"/>
      <c r="AT14" s="9">
        <f>ROUND(IF(AP14=0, IF(AN14=0, 0, 1), AN14/AP14),5)</f>
        <v>1.5470900000000001</v>
      </c>
      <c r="AU14" s="8"/>
      <c r="AV14" s="7">
        <v>14337.96</v>
      </c>
      <c r="AW14" s="8"/>
      <c r="AX14" s="7">
        <v>9000</v>
      </c>
      <c r="AY14" s="8"/>
      <c r="AZ14" s="7">
        <f>ROUND((AV14-AX14),5)</f>
        <v>5337.96</v>
      </c>
      <c r="BA14" s="8"/>
      <c r="BB14" s="9">
        <f>ROUND(IF(AX14=0, IF(AV14=0, 0, 1), AV14/AX14),5)</f>
        <v>1.59311</v>
      </c>
      <c r="BC14" s="8"/>
      <c r="BD14" s="7">
        <v>6168.06</v>
      </c>
      <c r="BE14" s="8"/>
      <c r="BF14" s="7">
        <v>6800</v>
      </c>
      <c r="BG14" s="8"/>
      <c r="BH14" s="7">
        <f>ROUND((BD14-BF14),5)</f>
        <v>-631.94000000000005</v>
      </c>
      <c r="BI14" s="8"/>
      <c r="BJ14" s="9">
        <f>ROUND(IF(BF14=0, IF(BD14=0, 0, 1), BD14/BF14),5)</f>
        <v>0.90707000000000004</v>
      </c>
      <c r="BK14" s="8"/>
      <c r="BL14" s="106">
        <v>15982.9</v>
      </c>
      <c r="BM14" s="8"/>
      <c r="BN14" s="7">
        <v>9000</v>
      </c>
      <c r="BO14" s="8"/>
      <c r="BP14" s="7">
        <f>ROUND((BL14-BN14),5)</f>
        <v>6982.9</v>
      </c>
      <c r="BQ14" s="8"/>
      <c r="BR14" s="9">
        <f>ROUND(IF(BN14=0, IF(BL14=0, 0, 1), BL14/BN14),5)</f>
        <v>1.7758799999999999</v>
      </c>
      <c r="BS14" s="8"/>
      <c r="BT14" s="7">
        <v>14799.26</v>
      </c>
      <c r="BU14" s="8"/>
      <c r="BV14" s="7">
        <v>10000</v>
      </c>
      <c r="BW14" s="8"/>
      <c r="BX14" s="7">
        <f>ROUND((BT14-BV14),5)</f>
        <v>4799.26</v>
      </c>
      <c r="BY14" s="8"/>
      <c r="BZ14" s="9">
        <f>ROUND(IF(BV14=0, IF(BT14=0, 0, 1), BT14/BV14),5)</f>
        <v>1.47993</v>
      </c>
      <c r="CA14" s="8"/>
      <c r="CB14" s="7">
        <v>2832.94</v>
      </c>
      <c r="CC14" s="8"/>
      <c r="CD14" s="7">
        <v>1290.32</v>
      </c>
      <c r="CE14" s="8"/>
      <c r="CF14" s="7">
        <f>ROUND((CB14-CD14),5)</f>
        <v>1542.62</v>
      </c>
      <c r="CG14" s="8"/>
      <c r="CH14" s="9">
        <f>ROUND(IF(CD14=0, IF(CB14=0, 0, 1), CB14/CD14),5)</f>
        <v>2.1955300000000002</v>
      </c>
      <c r="CI14" s="8"/>
      <c r="CJ14" s="7">
        <f>ROUND(H14+P14+X14+AF14+AN14+AV14+BD14+BL14+BT14+CB14,5)</f>
        <v>80463.210000000006</v>
      </c>
      <c r="CK14" s="8"/>
      <c r="CL14" s="37">
        <v>78000</v>
      </c>
      <c r="CM14" s="8"/>
      <c r="CN14" s="7">
        <f>ROUND((CJ14-CL14),5)</f>
        <v>2463.21</v>
      </c>
      <c r="CO14" s="8"/>
      <c r="CP14" s="9">
        <f>ROUND(IF(CL14=0, IF(CJ14=0, 0, 1), CJ14/CL14),5)</f>
        <v>1.0315799999999999</v>
      </c>
      <c r="CQ14" s="76">
        <v>80500</v>
      </c>
    </row>
    <row r="15" spans="1:96" x14ac:dyDescent="0.3">
      <c r="A15" s="2"/>
      <c r="B15" s="2"/>
      <c r="C15" s="2"/>
      <c r="D15" s="2"/>
      <c r="E15" s="2"/>
      <c r="F15" s="2" t="s">
        <v>27</v>
      </c>
      <c r="G15" s="2"/>
      <c r="H15" s="7">
        <v>2700</v>
      </c>
      <c r="I15" s="8"/>
      <c r="J15" s="7">
        <v>2400</v>
      </c>
      <c r="K15" s="8"/>
      <c r="L15" s="7">
        <f>ROUND((H15-J15),5)</f>
        <v>300</v>
      </c>
      <c r="M15" s="8"/>
      <c r="N15" s="9">
        <f>ROUND(IF(J15=0, IF(H15=0, 0, 1), H15/J15),5)</f>
        <v>1.125</v>
      </c>
      <c r="O15" s="8"/>
      <c r="P15" s="7">
        <v>14700</v>
      </c>
      <c r="Q15" s="8"/>
      <c r="R15" s="7">
        <v>9000</v>
      </c>
      <c r="S15" s="8"/>
      <c r="T15" s="7">
        <f>ROUND((P15-R15),5)</f>
        <v>5700</v>
      </c>
      <c r="U15" s="8"/>
      <c r="V15" s="9">
        <f>ROUND(IF(R15=0, IF(P15=0, 0, 1), P15/R15),5)</f>
        <v>1.6333299999999999</v>
      </c>
      <c r="W15" s="8"/>
      <c r="X15" s="106">
        <v>11400</v>
      </c>
      <c r="Y15" s="8"/>
      <c r="Z15" s="7">
        <v>10400</v>
      </c>
      <c r="AA15" s="8"/>
      <c r="AB15" s="7">
        <f>ROUND((X15-Z15),5)</f>
        <v>1000</v>
      </c>
      <c r="AC15" s="8"/>
      <c r="AD15" s="9">
        <f>ROUND(IF(Z15=0, IF(X15=0, 0, 1), X15/Z15),5)</f>
        <v>1.09615</v>
      </c>
      <c r="AE15" s="8"/>
      <c r="AF15" s="7">
        <v>1000</v>
      </c>
      <c r="AG15" s="8"/>
      <c r="AH15" s="7">
        <v>2500</v>
      </c>
      <c r="AI15" s="8"/>
      <c r="AJ15" s="7">
        <f>ROUND((AF15-AH15),5)</f>
        <v>-1500</v>
      </c>
      <c r="AK15" s="8"/>
      <c r="AL15" s="9">
        <f>ROUND(IF(AH15=0, IF(AF15=0, 0, 1), AF15/AH15),5)</f>
        <v>0.4</v>
      </c>
      <c r="AM15" s="8"/>
      <c r="AN15" s="7">
        <v>1500</v>
      </c>
      <c r="AO15" s="8"/>
      <c r="AP15" s="7">
        <v>2800</v>
      </c>
      <c r="AQ15" s="8"/>
      <c r="AR15" s="7">
        <f>ROUND((AN15-AP15),5)</f>
        <v>-1300</v>
      </c>
      <c r="AS15" s="8"/>
      <c r="AT15" s="9">
        <f>ROUND(IF(AP15=0, IF(AN15=0, 0, 1), AN15/AP15),5)</f>
        <v>0.53571000000000002</v>
      </c>
      <c r="AU15" s="8"/>
      <c r="AV15" s="7"/>
      <c r="AW15" s="8"/>
      <c r="AX15" s="7">
        <v>500</v>
      </c>
      <c r="AY15" s="8"/>
      <c r="AZ15" s="7">
        <f>ROUND((AV15-AX15),5)</f>
        <v>-500</v>
      </c>
      <c r="BA15" s="8"/>
      <c r="BB15" s="9"/>
      <c r="BC15" s="8"/>
      <c r="BD15" s="7">
        <v>100</v>
      </c>
      <c r="BE15" s="8"/>
      <c r="BF15" s="7">
        <v>300</v>
      </c>
      <c r="BG15" s="8"/>
      <c r="BH15" s="7">
        <f>ROUND((BD15-BF15),5)</f>
        <v>-200</v>
      </c>
      <c r="BI15" s="8"/>
      <c r="BJ15" s="9">
        <f>ROUND(IF(BF15=0, IF(BD15=0, 0, 1), BD15/BF15),5)</f>
        <v>0.33333000000000002</v>
      </c>
      <c r="BK15" s="8"/>
      <c r="BL15" s="7">
        <v>100</v>
      </c>
      <c r="BM15" s="8"/>
      <c r="BN15" s="7">
        <v>250</v>
      </c>
      <c r="BO15" s="8"/>
      <c r="BP15" s="7">
        <f>ROUND((BL15-BN15),5)</f>
        <v>-150</v>
      </c>
      <c r="BQ15" s="8"/>
      <c r="BR15" s="9">
        <f>ROUND(IF(BN15=0, IF(BL15=0, 0, 1), BL15/BN15),5)</f>
        <v>0.4</v>
      </c>
      <c r="BS15" s="8"/>
      <c r="BT15" s="7"/>
      <c r="BU15" s="8"/>
      <c r="BV15" s="7">
        <v>250</v>
      </c>
      <c r="BW15" s="8"/>
      <c r="BX15" s="7">
        <f>ROUND((BT15-BV15),5)</f>
        <v>-250</v>
      </c>
      <c r="BY15" s="8"/>
      <c r="BZ15" s="9"/>
      <c r="CA15" s="8"/>
      <c r="CB15" s="7"/>
      <c r="CC15" s="8"/>
      <c r="CD15" s="7">
        <v>51.61</v>
      </c>
      <c r="CE15" s="8"/>
      <c r="CF15" s="7">
        <f>ROUND((CB15-CD15),5)</f>
        <v>-51.61</v>
      </c>
      <c r="CG15" s="8"/>
      <c r="CH15" s="9"/>
      <c r="CI15" s="8"/>
      <c r="CJ15" s="7">
        <f>ROUND(H15+P15+X15+AF15+AN15+AV15+BD15+BL15+BT15+CB15,5)</f>
        <v>31500</v>
      </c>
      <c r="CK15" s="8"/>
      <c r="CL15" s="37">
        <v>29000</v>
      </c>
      <c r="CM15" s="8"/>
      <c r="CN15" s="7">
        <f>ROUND((CJ15-CL15),5)</f>
        <v>2500</v>
      </c>
      <c r="CO15" s="8"/>
      <c r="CP15" s="9">
        <f>ROUND(IF(CL15=0, IF(CJ15=0, 0, 1), CJ15/CL15),5)</f>
        <v>1.0862099999999999</v>
      </c>
      <c r="CQ15" s="76">
        <v>31500</v>
      </c>
    </row>
    <row r="16" spans="1:96" x14ac:dyDescent="0.3">
      <c r="A16" s="2"/>
      <c r="B16" s="2"/>
      <c r="C16" s="2"/>
      <c r="D16" s="2"/>
      <c r="E16" s="2"/>
      <c r="F16" s="2" t="s">
        <v>28</v>
      </c>
      <c r="G16" s="2"/>
      <c r="H16" s="7">
        <v>864.58</v>
      </c>
      <c r="I16" s="8"/>
      <c r="J16" s="7">
        <v>100</v>
      </c>
      <c r="K16" s="8"/>
      <c r="L16" s="7">
        <f>ROUND((H16-J16),5)</f>
        <v>764.58</v>
      </c>
      <c r="M16" s="8"/>
      <c r="N16" s="9">
        <f>ROUND(IF(J16=0, IF(H16=0, 0, 1), H16/J16),5)</f>
        <v>8.6457999999999995</v>
      </c>
      <c r="O16" s="8"/>
      <c r="P16" s="7">
        <v>3057.01</v>
      </c>
      <c r="Q16" s="8"/>
      <c r="R16" s="7">
        <v>150</v>
      </c>
      <c r="S16" s="8"/>
      <c r="T16" s="7">
        <f>ROUND((P16-R16),5)</f>
        <v>2907.01</v>
      </c>
      <c r="U16" s="8"/>
      <c r="V16" s="9">
        <f>ROUND(IF(R16=0, IF(P16=0, 0, 1), P16/R16),5)</f>
        <v>20.38007</v>
      </c>
      <c r="W16" s="8"/>
      <c r="X16" s="7">
        <v>669.63</v>
      </c>
      <c r="Y16" s="8"/>
      <c r="Z16" s="7">
        <v>450</v>
      </c>
      <c r="AA16" s="8"/>
      <c r="AB16" s="7">
        <f>ROUND((X16-Z16),5)</f>
        <v>219.63</v>
      </c>
      <c r="AC16" s="8"/>
      <c r="AD16" s="9">
        <f>ROUND(IF(Z16=0, IF(X16=0, 0, 1), X16/Z16),5)</f>
        <v>1.48807</v>
      </c>
      <c r="AE16" s="8"/>
      <c r="AF16" s="7">
        <v>44.49</v>
      </c>
      <c r="AG16" s="8"/>
      <c r="AH16" s="7">
        <v>900</v>
      </c>
      <c r="AI16" s="8"/>
      <c r="AJ16" s="7">
        <f>ROUND((AF16-AH16),5)</f>
        <v>-855.51</v>
      </c>
      <c r="AK16" s="8"/>
      <c r="AL16" s="9">
        <f>ROUND(IF(AH16=0, IF(AF16=0, 0, 1), AF16/AH16),5)</f>
        <v>4.9430000000000002E-2</v>
      </c>
      <c r="AM16" s="8"/>
      <c r="AN16" s="7">
        <v>4348.09</v>
      </c>
      <c r="AO16" s="8"/>
      <c r="AP16" s="7">
        <v>2000</v>
      </c>
      <c r="AQ16" s="8"/>
      <c r="AR16" s="7">
        <f>ROUND((AN16-AP16),5)</f>
        <v>2348.09</v>
      </c>
      <c r="AS16" s="8"/>
      <c r="AT16" s="9">
        <f>ROUND(IF(AP16=0, IF(AN16=0, 0, 1), AN16/AP16),5)</f>
        <v>2.1740499999999998</v>
      </c>
      <c r="AU16" s="8"/>
      <c r="AV16" s="7">
        <v>567.82000000000005</v>
      </c>
      <c r="AW16" s="8"/>
      <c r="AX16" s="7">
        <v>1500</v>
      </c>
      <c r="AY16" s="8"/>
      <c r="AZ16" s="7">
        <f>ROUND((AV16-AX16),5)</f>
        <v>-932.18</v>
      </c>
      <c r="BA16" s="8"/>
      <c r="BB16" s="9">
        <f>ROUND(IF(AX16=0, IF(AV16=0, 0, 1), AV16/AX16),5)</f>
        <v>0.37855</v>
      </c>
      <c r="BC16" s="8"/>
      <c r="BD16" s="7">
        <v>933.5</v>
      </c>
      <c r="BE16" s="8"/>
      <c r="BF16" s="7">
        <v>1500</v>
      </c>
      <c r="BG16" s="8"/>
      <c r="BH16" s="7">
        <f>ROUND((BD16-BF16),5)</f>
        <v>-566.5</v>
      </c>
      <c r="BI16" s="8"/>
      <c r="BJ16" s="9">
        <f>ROUND(IF(BF16=0, IF(BD16=0, 0, 1), BD16/BF16),5)</f>
        <v>0.62233000000000005</v>
      </c>
      <c r="BK16" s="8"/>
      <c r="BL16" s="7">
        <v>2184.94</v>
      </c>
      <c r="BM16" s="8"/>
      <c r="BN16" s="7">
        <v>2600</v>
      </c>
      <c r="BO16" s="8"/>
      <c r="BP16" s="7">
        <f>ROUND((BL16-BN16),5)</f>
        <v>-415.06</v>
      </c>
      <c r="BQ16" s="8"/>
      <c r="BR16" s="9">
        <f>ROUND(IF(BN16=0, IF(BL16=0, 0, 1), BL16/BN16),5)</f>
        <v>0.84036</v>
      </c>
      <c r="BS16" s="8"/>
      <c r="BT16" s="7">
        <v>735.45</v>
      </c>
      <c r="BU16" s="8"/>
      <c r="BV16" s="7">
        <v>800</v>
      </c>
      <c r="BW16" s="8"/>
      <c r="BX16" s="7">
        <f>ROUND((BT16-BV16),5)</f>
        <v>-64.55</v>
      </c>
      <c r="BY16" s="8"/>
      <c r="BZ16" s="9">
        <f>ROUND(IF(BV16=0, IF(BT16=0, 0, 1), BT16/BV16),5)</f>
        <v>0.91930999999999996</v>
      </c>
      <c r="CA16" s="8"/>
      <c r="CB16" s="7">
        <v>33.92</v>
      </c>
      <c r="CC16" s="8"/>
      <c r="CD16" s="7">
        <v>129.03</v>
      </c>
      <c r="CE16" s="8"/>
      <c r="CF16" s="7">
        <f>ROUND((CB16-CD16),5)</f>
        <v>-95.11</v>
      </c>
      <c r="CG16" s="8"/>
      <c r="CH16" s="9">
        <f>ROUND(IF(CD16=0, IF(CB16=0, 0, 1), CB16/CD16),5)</f>
        <v>0.26288</v>
      </c>
      <c r="CI16" s="8"/>
      <c r="CJ16" s="7">
        <f>ROUND(H16+P16+X16+AF16+AN16+AV16+BD16+BL16+BT16+CB16,5)</f>
        <v>13439.43</v>
      </c>
      <c r="CK16" s="8"/>
      <c r="CL16" s="37">
        <v>12500</v>
      </c>
      <c r="CM16" s="8"/>
      <c r="CN16" s="7">
        <f>ROUND((CJ16-CL16),5)</f>
        <v>939.43</v>
      </c>
      <c r="CO16" s="8"/>
      <c r="CP16" s="9">
        <f>ROUND(IF(CL16=0, IF(CJ16=0, 0, 1), CJ16/CL16),5)</f>
        <v>1.0751500000000001</v>
      </c>
      <c r="CQ16" s="76">
        <v>13000</v>
      </c>
    </row>
    <row r="17" spans="1:96" hidden="1" x14ac:dyDescent="0.3">
      <c r="A17" s="2"/>
      <c r="B17" s="2"/>
      <c r="C17" s="2"/>
      <c r="D17" s="2"/>
      <c r="E17" s="2"/>
      <c r="F17" s="2" t="s">
        <v>29</v>
      </c>
      <c r="G17" s="2"/>
      <c r="H17" s="7"/>
      <c r="I17" s="8"/>
      <c r="J17" s="7"/>
      <c r="K17" s="8"/>
      <c r="L17" s="7"/>
      <c r="M17" s="8"/>
      <c r="N17" s="9"/>
      <c r="O17" s="8"/>
      <c r="P17" s="7"/>
      <c r="Q17" s="8"/>
      <c r="R17" s="7"/>
      <c r="S17" s="8"/>
      <c r="T17" s="7"/>
      <c r="U17" s="8"/>
      <c r="V17" s="9"/>
      <c r="W17" s="8"/>
      <c r="X17" s="7"/>
      <c r="Y17" s="8"/>
      <c r="Z17" s="7"/>
      <c r="AA17" s="8"/>
      <c r="AB17" s="7"/>
      <c r="AC17" s="8"/>
      <c r="AD17" s="9"/>
      <c r="AE17" s="8"/>
      <c r="AF17" s="7"/>
      <c r="AG17" s="8"/>
      <c r="AH17" s="7"/>
      <c r="AI17" s="8"/>
      <c r="AJ17" s="7"/>
      <c r="AK17" s="8"/>
      <c r="AL17" s="9"/>
      <c r="AM17" s="8"/>
      <c r="AN17" s="7"/>
      <c r="AO17" s="8"/>
      <c r="AP17" s="7"/>
      <c r="AQ17" s="8"/>
      <c r="AR17" s="7"/>
      <c r="AS17" s="8"/>
      <c r="AT17" s="9"/>
      <c r="AU17" s="8"/>
      <c r="AV17" s="7"/>
      <c r="AW17" s="8"/>
      <c r="AX17" s="7"/>
      <c r="AY17" s="8"/>
      <c r="AZ17" s="7"/>
      <c r="BA17" s="8"/>
      <c r="BB17" s="9"/>
      <c r="BC17" s="8"/>
      <c r="BD17" s="7"/>
      <c r="BE17" s="8"/>
      <c r="BF17" s="7"/>
      <c r="BG17" s="8"/>
      <c r="BH17" s="7"/>
      <c r="BI17" s="8"/>
      <c r="BJ17" s="9"/>
      <c r="BK17" s="8"/>
      <c r="BL17" s="7"/>
      <c r="BM17" s="8"/>
      <c r="BN17" s="7"/>
      <c r="BO17" s="8"/>
      <c r="BP17" s="7"/>
      <c r="BQ17" s="8"/>
      <c r="BR17" s="9"/>
      <c r="BS17" s="8"/>
      <c r="BT17" s="7"/>
      <c r="BU17" s="8"/>
      <c r="BV17" s="7"/>
      <c r="BW17" s="8"/>
      <c r="BX17" s="7"/>
      <c r="BY17" s="8"/>
      <c r="BZ17" s="9"/>
      <c r="CA17" s="8"/>
      <c r="CB17" s="7"/>
      <c r="CC17" s="8"/>
      <c r="CD17" s="7"/>
      <c r="CE17" s="8"/>
      <c r="CF17" s="7"/>
      <c r="CG17" s="8"/>
      <c r="CH17" s="9"/>
      <c r="CI17" s="8"/>
      <c r="CJ17" s="7"/>
      <c r="CK17" s="8"/>
      <c r="CL17" s="7"/>
      <c r="CM17" s="8"/>
      <c r="CN17" s="7"/>
      <c r="CO17" s="8"/>
      <c r="CP17" s="9"/>
      <c r="CQ17" s="76"/>
    </row>
    <row r="18" spans="1:96" hidden="1" x14ac:dyDescent="0.3">
      <c r="A18" s="2"/>
      <c r="B18" s="2"/>
      <c r="C18" s="2"/>
      <c r="D18" s="2"/>
      <c r="E18" s="2"/>
      <c r="F18" s="2" t="s">
        <v>30</v>
      </c>
      <c r="G18" s="2"/>
      <c r="H18" s="7"/>
      <c r="I18" s="8"/>
      <c r="J18" s="7"/>
      <c r="K18" s="8"/>
      <c r="L18" s="7"/>
      <c r="M18" s="8"/>
      <c r="N18" s="9"/>
      <c r="O18" s="8"/>
      <c r="P18" s="7"/>
      <c r="Q18" s="8"/>
      <c r="R18" s="7"/>
      <c r="S18" s="8"/>
      <c r="T18" s="7"/>
      <c r="U18" s="8"/>
      <c r="V18" s="9"/>
      <c r="W18" s="8"/>
      <c r="X18" s="7"/>
      <c r="Y18" s="8"/>
      <c r="Z18" s="7"/>
      <c r="AA18" s="8"/>
      <c r="AB18" s="7"/>
      <c r="AC18" s="8"/>
      <c r="AD18" s="9"/>
      <c r="AE18" s="8"/>
      <c r="AF18" s="7"/>
      <c r="AG18" s="8"/>
      <c r="AH18" s="7"/>
      <c r="AI18" s="8"/>
      <c r="AJ18" s="7"/>
      <c r="AK18" s="8"/>
      <c r="AL18" s="9"/>
      <c r="AM18" s="8"/>
      <c r="AN18" s="7"/>
      <c r="AO18" s="8"/>
      <c r="AP18" s="7"/>
      <c r="AQ18" s="8"/>
      <c r="AR18" s="7"/>
      <c r="AS18" s="8"/>
      <c r="AT18" s="9"/>
      <c r="AU18" s="8"/>
      <c r="AV18" s="7"/>
      <c r="AW18" s="8"/>
      <c r="AX18" s="7"/>
      <c r="AY18" s="8"/>
      <c r="AZ18" s="7"/>
      <c r="BA18" s="8"/>
      <c r="BB18" s="9"/>
      <c r="BC18" s="8"/>
      <c r="BD18" s="7"/>
      <c r="BE18" s="8"/>
      <c r="BF18" s="7"/>
      <c r="BG18" s="8"/>
      <c r="BH18" s="7"/>
      <c r="BI18" s="8"/>
      <c r="BJ18" s="9"/>
      <c r="BK18" s="8"/>
      <c r="BL18" s="7"/>
      <c r="BM18" s="8"/>
      <c r="BN18" s="7"/>
      <c r="BO18" s="8"/>
      <c r="BP18" s="7"/>
      <c r="BQ18" s="8"/>
      <c r="BR18" s="9"/>
      <c r="BS18" s="8"/>
      <c r="BT18" s="7"/>
      <c r="BU18" s="8"/>
      <c r="BV18" s="7"/>
      <c r="BW18" s="8"/>
      <c r="BX18" s="7"/>
      <c r="BY18" s="8"/>
      <c r="BZ18" s="9"/>
      <c r="CA18" s="8"/>
      <c r="CB18" s="7"/>
      <c r="CC18" s="8"/>
      <c r="CD18" s="7"/>
      <c r="CE18" s="8"/>
      <c r="CF18" s="7"/>
      <c r="CG18" s="8"/>
      <c r="CH18" s="9"/>
      <c r="CI18" s="8"/>
      <c r="CJ18" s="7"/>
      <c r="CK18" s="8"/>
      <c r="CL18" s="7"/>
      <c r="CM18" s="8"/>
      <c r="CN18" s="7"/>
      <c r="CO18" s="8"/>
      <c r="CP18" s="9"/>
      <c r="CQ18" s="76"/>
    </row>
    <row r="19" spans="1:96" x14ac:dyDescent="0.3">
      <c r="A19" s="2"/>
      <c r="B19" s="2"/>
      <c r="C19" s="2"/>
      <c r="D19" s="2"/>
      <c r="E19" s="2"/>
      <c r="F19" s="2" t="s">
        <v>31</v>
      </c>
      <c r="G19" s="2"/>
      <c r="H19" s="7"/>
      <c r="I19" s="8"/>
      <c r="J19" s="7"/>
      <c r="K19" s="8"/>
      <c r="L19" s="7"/>
      <c r="M19" s="8"/>
      <c r="N19" s="9"/>
      <c r="O19" s="8"/>
      <c r="P19" s="7">
        <v>4625</v>
      </c>
      <c r="Q19" s="8"/>
      <c r="R19" s="7">
        <v>3125</v>
      </c>
      <c r="S19" s="8"/>
      <c r="T19" s="7">
        <f>ROUND((P19-R19),5)</f>
        <v>1500</v>
      </c>
      <c r="U19" s="8"/>
      <c r="V19" s="9">
        <f>ROUND(IF(R19=0, IF(P19=0, 0, 1), P19/R19),5)</f>
        <v>1.48</v>
      </c>
      <c r="W19" s="8"/>
      <c r="X19" s="7"/>
      <c r="Y19" s="8"/>
      <c r="Z19" s="7"/>
      <c r="AA19" s="8"/>
      <c r="AB19" s="7"/>
      <c r="AC19" s="8"/>
      <c r="AD19" s="9"/>
      <c r="AE19" s="8"/>
      <c r="AF19" s="7"/>
      <c r="AG19" s="8"/>
      <c r="AH19" s="7"/>
      <c r="AI19" s="8"/>
      <c r="AJ19" s="7"/>
      <c r="AK19" s="8"/>
      <c r="AL19" s="9"/>
      <c r="AM19" s="8"/>
      <c r="AN19" s="7"/>
      <c r="AO19" s="8"/>
      <c r="AP19" s="7"/>
      <c r="AQ19" s="8"/>
      <c r="AR19" s="7"/>
      <c r="AS19" s="8"/>
      <c r="AT19" s="9"/>
      <c r="AU19" s="8"/>
      <c r="AV19" s="7"/>
      <c r="AW19" s="8"/>
      <c r="AX19" s="7"/>
      <c r="AY19" s="8"/>
      <c r="AZ19" s="7"/>
      <c r="BA19" s="8"/>
      <c r="BB19" s="9"/>
      <c r="BC19" s="8"/>
      <c r="BD19" s="7"/>
      <c r="BE19" s="8"/>
      <c r="BF19" s="7"/>
      <c r="BG19" s="8"/>
      <c r="BH19" s="7"/>
      <c r="BI19" s="8"/>
      <c r="BJ19" s="9"/>
      <c r="BK19" s="8"/>
      <c r="BL19" s="7"/>
      <c r="BM19" s="8"/>
      <c r="BN19" s="7"/>
      <c r="BO19" s="8"/>
      <c r="BP19" s="7"/>
      <c r="BQ19" s="8"/>
      <c r="BR19" s="9"/>
      <c r="BS19" s="8"/>
      <c r="BT19" s="7"/>
      <c r="BU19" s="8"/>
      <c r="BV19" s="7"/>
      <c r="BW19" s="8"/>
      <c r="BX19" s="7"/>
      <c r="BY19" s="8"/>
      <c r="BZ19" s="9"/>
      <c r="CA19" s="8"/>
      <c r="CB19" s="7"/>
      <c r="CC19" s="8"/>
      <c r="CD19" s="7"/>
      <c r="CE19" s="8"/>
      <c r="CF19" s="7"/>
      <c r="CG19" s="8"/>
      <c r="CH19" s="9"/>
      <c r="CI19" s="8"/>
      <c r="CJ19" s="7">
        <f>ROUND(H19+P19+X19+AF19+AN19+AV19+BD19+BL19+BT19+CB19,5)</f>
        <v>4625</v>
      </c>
      <c r="CK19" s="8"/>
      <c r="CL19" s="37">
        <v>3125</v>
      </c>
      <c r="CM19" s="8"/>
      <c r="CN19" s="7">
        <f>ROUND((CJ19-CL19),5)</f>
        <v>1500</v>
      </c>
      <c r="CO19" s="8"/>
      <c r="CP19" s="9">
        <f>ROUND(IF(CL19=0, IF(CJ19=0, 0, 1), CJ19/CL19),5)</f>
        <v>1.48</v>
      </c>
      <c r="CQ19" s="76">
        <v>4500</v>
      </c>
    </row>
    <row r="20" spans="1:96" x14ac:dyDescent="0.3">
      <c r="A20" s="2"/>
      <c r="B20" s="2"/>
      <c r="C20" s="2"/>
      <c r="D20" s="2"/>
      <c r="E20" s="2"/>
      <c r="F20" s="2" t="s">
        <v>32</v>
      </c>
      <c r="G20" s="2"/>
      <c r="H20" s="7"/>
      <c r="I20" s="8"/>
      <c r="J20" s="7"/>
      <c r="K20" s="8"/>
      <c r="L20" s="7"/>
      <c r="M20" s="8"/>
      <c r="N20" s="9"/>
      <c r="O20" s="8"/>
      <c r="P20" s="7">
        <v>270.10000000000002</v>
      </c>
      <c r="Q20" s="8"/>
      <c r="R20" s="7"/>
      <c r="S20" s="8"/>
      <c r="T20" s="7">
        <f>ROUND((P20-R20),5)</f>
        <v>270.10000000000002</v>
      </c>
      <c r="U20" s="8"/>
      <c r="V20" s="9">
        <f>ROUND(IF(R20=0, IF(P20=0, 0, 1), P20/R20),5)</f>
        <v>1</v>
      </c>
      <c r="W20" s="8"/>
      <c r="X20" s="7"/>
      <c r="Y20" s="8"/>
      <c r="Z20" s="7"/>
      <c r="AA20" s="8"/>
      <c r="AB20" s="7"/>
      <c r="AC20" s="8"/>
      <c r="AD20" s="9"/>
      <c r="AE20" s="8"/>
      <c r="AF20" s="7"/>
      <c r="AG20" s="8"/>
      <c r="AH20" s="7"/>
      <c r="AI20" s="8"/>
      <c r="AJ20" s="7"/>
      <c r="AK20" s="8"/>
      <c r="AL20" s="9"/>
      <c r="AM20" s="8"/>
      <c r="AN20" s="7">
        <v>3153.68</v>
      </c>
      <c r="AO20" s="8"/>
      <c r="AP20" s="7"/>
      <c r="AQ20" s="8"/>
      <c r="AR20" s="7">
        <f>ROUND((AN20-AP20),5)</f>
        <v>3153.68</v>
      </c>
      <c r="AS20" s="8"/>
      <c r="AT20" s="9">
        <f>ROUND(IF(AP20=0, IF(AN20=0, 0, 1), AN20/AP20),5)</f>
        <v>1</v>
      </c>
      <c r="AU20" s="8"/>
      <c r="AV20" s="7">
        <v>3970.87</v>
      </c>
      <c r="AW20" s="8"/>
      <c r="AX20" s="7"/>
      <c r="AY20" s="8"/>
      <c r="AZ20" s="7">
        <f>ROUND((AV20-AX20),5)</f>
        <v>3970.87</v>
      </c>
      <c r="BA20" s="8"/>
      <c r="BB20" s="9">
        <f>ROUND(IF(AX20=0, IF(AV20=0, 0, 1), AV20/AX20),5)</f>
        <v>1</v>
      </c>
      <c r="BC20" s="8"/>
      <c r="BD20" s="7">
        <v>10092.16</v>
      </c>
      <c r="BE20" s="8"/>
      <c r="BF20" s="7"/>
      <c r="BG20" s="8"/>
      <c r="BH20" s="7">
        <f>ROUND((BD20-BF20),5)</f>
        <v>10092.16</v>
      </c>
      <c r="BI20" s="8"/>
      <c r="BJ20" s="9">
        <f>ROUND(IF(BF20=0, IF(BD20=0, 0, 1), BD20/BF20),5)</f>
        <v>1</v>
      </c>
      <c r="BK20" s="8"/>
      <c r="BL20" s="7">
        <v>337.74</v>
      </c>
      <c r="BM20" s="8"/>
      <c r="BN20" s="7"/>
      <c r="BO20" s="8"/>
      <c r="BP20" s="7">
        <f>ROUND((BL20-BN20),5)</f>
        <v>337.74</v>
      </c>
      <c r="BQ20" s="8"/>
      <c r="BR20" s="9">
        <f>ROUND(IF(BN20=0, IF(BL20=0, 0, 1), BL20/BN20),5)</f>
        <v>1</v>
      </c>
      <c r="BS20" s="8"/>
      <c r="BT20" s="7">
        <v>733.5</v>
      </c>
      <c r="BU20" s="8"/>
      <c r="BV20" s="7"/>
      <c r="BW20" s="8"/>
      <c r="BX20" s="7">
        <f>ROUND((BT20-BV20),5)</f>
        <v>733.5</v>
      </c>
      <c r="BY20" s="8"/>
      <c r="BZ20" s="9">
        <f>ROUND(IF(BV20=0, IF(BT20=0, 0, 1), BT20/BV20),5)</f>
        <v>1</v>
      </c>
      <c r="CA20" s="8"/>
      <c r="CB20" s="7"/>
      <c r="CC20" s="8"/>
      <c r="CD20" s="7"/>
      <c r="CE20" s="8"/>
      <c r="CF20" s="7"/>
      <c r="CG20" s="8"/>
      <c r="CH20" s="9"/>
      <c r="CI20" s="8"/>
      <c r="CJ20" s="7">
        <f>ROUND(H20+P20+X20+AF20+AN20+AV20+BD20+BL20+BT20+CB20,5)</f>
        <v>18558.05</v>
      </c>
      <c r="CK20" s="8"/>
      <c r="CL20" s="7"/>
      <c r="CM20" s="8"/>
      <c r="CN20" s="7">
        <f>ROUND((CJ20-CL20),5)</f>
        <v>18558.05</v>
      </c>
      <c r="CO20" s="8"/>
      <c r="CP20" s="9">
        <f>ROUND(IF(CL20=0, IF(CJ20=0, 0, 1), CJ20/CL20),5)</f>
        <v>1</v>
      </c>
      <c r="CQ20" s="76">
        <v>18500</v>
      </c>
    </row>
    <row r="21" spans="1:96" x14ac:dyDescent="0.3">
      <c r="A21" s="2"/>
      <c r="B21" s="2"/>
      <c r="C21" s="2"/>
      <c r="D21" s="2"/>
      <c r="E21" s="2"/>
      <c r="F21" s="2" t="s">
        <v>33</v>
      </c>
      <c r="G21" s="2"/>
      <c r="H21" s="7"/>
      <c r="I21" s="8"/>
      <c r="J21" s="7"/>
      <c r="K21" s="8"/>
      <c r="L21" s="7"/>
      <c r="M21" s="8"/>
      <c r="N21" s="9"/>
      <c r="O21" s="8"/>
      <c r="P21" s="7"/>
      <c r="Q21" s="8"/>
      <c r="R21" s="7"/>
      <c r="S21" s="8"/>
      <c r="T21" s="7"/>
      <c r="U21" s="8"/>
      <c r="V21" s="9"/>
      <c r="W21" s="8"/>
      <c r="X21" s="7"/>
      <c r="Y21" s="8"/>
      <c r="Z21" s="7"/>
      <c r="AA21" s="8"/>
      <c r="AB21" s="7"/>
      <c r="AC21" s="8"/>
      <c r="AD21" s="9"/>
      <c r="AE21" s="8"/>
      <c r="AF21" s="7"/>
      <c r="AG21" s="8"/>
      <c r="AH21" s="7"/>
      <c r="AI21" s="8"/>
      <c r="AJ21" s="7"/>
      <c r="AK21" s="8"/>
      <c r="AL21" s="9"/>
      <c r="AM21" s="8"/>
      <c r="AN21" s="7"/>
      <c r="AO21" s="8"/>
      <c r="AP21" s="7"/>
      <c r="AQ21" s="8"/>
      <c r="AR21" s="7"/>
      <c r="AS21" s="8"/>
      <c r="AT21" s="9"/>
      <c r="AU21" s="8"/>
      <c r="AV21" s="7"/>
      <c r="AW21" s="8"/>
      <c r="AX21" s="7"/>
      <c r="AY21" s="8"/>
      <c r="AZ21" s="7"/>
      <c r="BA21" s="8"/>
      <c r="BB21" s="9"/>
      <c r="BC21" s="8"/>
      <c r="BD21" s="7"/>
      <c r="BE21" s="8"/>
      <c r="BF21" s="7"/>
      <c r="BG21" s="8"/>
      <c r="BH21" s="7"/>
      <c r="BI21" s="8"/>
      <c r="BJ21" s="9"/>
      <c r="BK21" s="8"/>
      <c r="BL21" s="7"/>
      <c r="BM21" s="8"/>
      <c r="BN21" s="7"/>
      <c r="BO21" s="8"/>
      <c r="BP21" s="7"/>
      <c r="BQ21" s="8"/>
      <c r="BR21" s="9"/>
      <c r="BS21" s="8"/>
      <c r="BT21" s="7"/>
      <c r="BU21" s="8"/>
      <c r="BV21" s="7"/>
      <c r="BW21" s="8"/>
      <c r="BX21" s="7"/>
      <c r="BY21" s="8"/>
      <c r="BZ21" s="9"/>
      <c r="CA21" s="8"/>
      <c r="CB21" s="7"/>
      <c r="CC21" s="8"/>
      <c r="CD21" s="7"/>
      <c r="CE21" s="8"/>
      <c r="CF21" s="7"/>
      <c r="CG21" s="8"/>
      <c r="CH21" s="9"/>
      <c r="CI21" s="8"/>
      <c r="CJ21" s="7"/>
      <c r="CK21" s="8"/>
      <c r="CL21" s="7"/>
      <c r="CM21" s="8"/>
      <c r="CN21" s="7"/>
      <c r="CO21" s="8"/>
      <c r="CP21" s="9"/>
      <c r="CQ21" s="76"/>
    </row>
    <row r="22" spans="1:96" ht="15" thickBot="1" x14ac:dyDescent="0.35">
      <c r="A22" s="2"/>
      <c r="B22" s="2"/>
      <c r="C22" s="2"/>
      <c r="D22" s="2"/>
      <c r="E22" s="2"/>
      <c r="F22" s="2" t="s">
        <v>34</v>
      </c>
      <c r="G22" s="2"/>
      <c r="H22" s="10"/>
      <c r="I22" s="8"/>
      <c r="J22" s="10"/>
      <c r="K22" s="8"/>
      <c r="L22" s="10"/>
      <c r="M22" s="8"/>
      <c r="N22" s="11"/>
      <c r="O22" s="8"/>
      <c r="P22" s="10"/>
      <c r="Q22" s="8"/>
      <c r="R22" s="10"/>
      <c r="S22" s="8"/>
      <c r="T22" s="10"/>
      <c r="U22" s="8"/>
      <c r="V22" s="11"/>
      <c r="W22" s="8"/>
      <c r="X22" s="10"/>
      <c r="Y22" s="8"/>
      <c r="Z22" s="10"/>
      <c r="AA22" s="8"/>
      <c r="AB22" s="10"/>
      <c r="AC22" s="8"/>
      <c r="AD22" s="11"/>
      <c r="AE22" s="8"/>
      <c r="AF22" s="10"/>
      <c r="AG22" s="8"/>
      <c r="AH22" s="10"/>
      <c r="AI22" s="8"/>
      <c r="AJ22" s="10"/>
      <c r="AK22" s="8"/>
      <c r="AL22" s="11"/>
      <c r="AM22" s="8"/>
      <c r="AN22" s="10"/>
      <c r="AO22" s="8"/>
      <c r="AP22" s="10"/>
      <c r="AQ22" s="8"/>
      <c r="AR22" s="10"/>
      <c r="AS22" s="8"/>
      <c r="AT22" s="11"/>
      <c r="AU22" s="8"/>
      <c r="AV22" s="10"/>
      <c r="AW22" s="8"/>
      <c r="AX22" s="10"/>
      <c r="AY22" s="8"/>
      <c r="AZ22" s="10"/>
      <c r="BA22" s="8"/>
      <c r="BB22" s="11"/>
      <c r="BC22" s="8"/>
      <c r="BD22" s="10"/>
      <c r="BE22" s="8"/>
      <c r="BF22" s="10"/>
      <c r="BG22" s="8"/>
      <c r="BH22" s="10"/>
      <c r="BI22" s="8"/>
      <c r="BJ22" s="11"/>
      <c r="BK22" s="8"/>
      <c r="BL22" s="10"/>
      <c r="BM22" s="8"/>
      <c r="BN22" s="10"/>
      <c r="BO22" s="8"/>
      <c r="BP22" s="10"/>
      <c r="BQ22" s="8"/>
      <c r="BR22" s="11"/>
      <c r="BS22" s="8"/>
      <c r="BT22" s="10"/>
      <c r="BU22" s="8"/>
      <c r="BV22" s="10"/>
      <c r="BW22" s="8"/>
      <c r="BX22" s="10"/>
      <c r="BY22" s="8"/>
      <c r="BZ22" s="11"/>
      <c r="CA22" s="8"/>
      <c r="CB22" s="10"/>
      <c r="CC22" s="8"/>
      <c r="CD22" s="10"/>
      <c r="CE22" s="8"/>
      <c r="CF22" s="10"/>
      <c r="CG22" s="8"/>
      <c r="CH22" s="11"/>
      <c r="CI22" s="8"/>
      <c r="CJ22" s="10"/>
      <c r="CK22" s="8"/>
      <c r="CL22" s="10"/>
      <c r="CM22" s="8"/>
      <c r="CN22" s="10"/>
      <c r="CO22" s="8"/>
      <c r="CP22" s="11"/>
      <c r="CQ22" s="10"/>
    </row>
    <row r="23" spans="1:96" x14ac:dyDescent="0.3">
      <c r="A23" s="2"/>
      <c r="B23" s="2"/>
      <c r="C23" s="2"/>
      <c r="D23" s="2"/>
      <c r="E23" s="2" t="s">
        <v>35</v>
      </c>
      <c r="F23" s="2"/>
      <c r="G23" s="2"/>
      <c r="H23" s="7">
        <f>ROUND(SUM(H11:H22),5)</f>
        <v>9357.5300000000007</v>
      </c>
      <c r="I23" s="8"/>
      <c r="J23" s="7">
        <f>ROUND(SUM(J11:J22),5)</f>
        <v>4350</v>
      </c>
      <c r="K23" s="8"/>
      <c r="L23" s="7">
        <f>ROUND((H23-J23),5)</f>
        <v>5007.53</v>
      </c>
      <c r="M23" s="8"/>
      <c r="N23" s="9">
        <f>ROUND(IF(J23=0, IF(H23=0, 0, 1), H23/J23),5)</f>
        <v>2.15116</v>
      </c>
      <c r="O23" s="8"/>
      <c r="P23" s="7">
        <f>ROUND(SUM(P11:P22),5)</f>
        <v>24824.46</v>
      </c>
      <c r="Q23" s="8"/>
      <c r="R23" s="7">
        <f>ROUND(SUM(R11:R22),5)</f>
        <v>14440</v>
      </c>
      <c r="S23" s="8"/>
      <c r="T23" s="7">
        <f>ROUND((P23-R23),5)</f>
        <v>10384.459999999999</v>
      </c>
      <c r="U23" s="8"/>
      <c r="V23" s="9">
        <f>ROUND(IF(R23=0, IF(P23=0, 0, 1), P23/R23),5)</f>
        <v>1.71915</v>
      </c>
      <c r="W23" s="8"/>
      <c r="X23" s="106">
        <f>ROUND(SUM(X11:X22),5)</f>
        <v>14735.73</v>
      </c>
      <c r="Y23" s="8"/>
      <c r="Z23" s="7">
        <f>ROUND(SUM(Z11:Z22),5)</f>
        <v>18470</v>
      </c>
      <c r="AA23" s="8"/>
      <c r="AB23" s="7">
        <f>ROUND((X23-Z23),5)</f>
        <v>-3734.27</v>
      </c>
      <c r="AC23" s="8"/>
      <c r="AD23" s="9">
        <f>ROUND(IF(Z23=0, IF(X23=0, 0, 1), X23/Z23),5)</f>
        <v>0.79781999999999997</v>
      </c>
      <c r="AE23" s="8"/>
      <c r="AF23" s="7">
        <f>ROUND(SUM(AF11:AF22),5)</f>
        <v>7139.3</v>
      </c>
      <c r="AG23" s="8"/>
      <c r="AH23" s="7">
        <f>ROUND(SUM(AH11:AH22),5)</f>
        <v>13020</v>
      </c>
      <c r="AI23" s="8"/>
      <c r="AJ23" s="7">
        <f>ROUND((AF23-AH23),5)</f>
        <v>-5880.7</v>
      </c>
      <c r="AK23" s="8"/>
      <c r="AL23" s="9">
        <f>ROUND(IF(AH23=0, IF(AF23=0, 0, 1), AF23/AH23),5)</f>
        <v>0.54832999999999998</v>
      </c>
      <c r="AM23" s="8"/>
      <c r="AN23" s="7">
        <f>ROUND(SUM(AN11:AN22),5)</f>
        <v>23698.18</v>
      </c>
      <c r="AO23" s="8"/>
      <c r="AP23" s="7">
        <f>ROUND(SUM(AP11:AP22),5)</f>
        <v>20600</v>
      </c>
      <c r="AQ23" s="8"/>
      <c r="AR23" s="7">
        <f>ROUND((AN23-AP23),5)</f>
        <v>3098.18</v>
      </c>
      <c r="AS23" s="8"/>
      <c r="AT23" s="9">
        <f>ROUND(IF(AP23=0, IF(AN23=0, 0, 1), AN23/AP23),5)</f>
        <v>1.1504000000000001</v>
      </c>
      <c r="AU23" s="8"/>
      <c r="AV23" s="7">
        <f>ROUND(SUM(AV11:AV22),5)</f>
        <v>21389.200000000001</v>
      </c>
      <c r="AW23" s="8"/>
      <c r="AX23" s="7">
        <f>ROUND(SUM(AX11:AX22),5)</f>
        <v>13900</v>
      </c>
      <c r="AY23" s="8"/>
      <c r="AZ23" s="7">
        <f>ROUND((AV23-AX23),5)</f>
        <v>7489.2</v>
      </c>
      <c r="BA23" s="8"/>
      <c r="BB23" s="9">
        <f>ROUND(IF(AX23=0, IF(AV23=0, 0, 1), AV23/AX23),5)</f>
        <v>1.5387900000000001</v>
      </c>
      <c r="BC23" s="8"/>
      <c r="BD23" s="7">
        <f>ROUND(SUM(BD11:BD22),5)</f>
        <v>22418.44</v>
      </c>
      <c r="BE23" s="8"/>
      <c r="BF23" s="7">
        <f>ROUND(SUM(BF11:BF22),5)</f>
        <v>10150</v>
      </c>
      <c r="BG23" s="8"/>
      <c r="BH23" s="7">
        <f>ROUND((BD23-BF23),5)</f>
        <v>12268.44</v>
      </c>
      <c r="BI23" s="8"/>
      <c r="BJ23" s="9">
        <f>ROUND(IF(BF23=0, IF(BD23=0, 0, 1), BD23/BF23),5)</f>
        <v>2.20871</v>
      </c>
      <c r="BK23" s="8"/>
      <c r="BL23" s="106">
        <f>ROUND(SUM(BL11:BL22),5)</f>
        <v>20704.41</v>
      </c>
      <c r="BM23" s="8"/>
      <c r="BN23" s="7">
        <f>ROUND(SUM(BN11:BN22),5)</f>
        <v>13475</v>
      </c>
      <c r="BO23" s="8"/>
      <c r="BP23" s="7">
        <f>ROUND((BL23-BN23),5)</f>
        <v>7229.41</v>
      </c>
      <c r="BQ23" s="8"/>
      <c r="BR23" s="9">
        <f>ROUND(IF(BN23=0, IF(BL23=0, 0, 1), BL23/BN23),5)</f>
        <v>1.53651</v>
      </c>
      <c r="BS23" s="8"/>
      <c r="BT23" s="7">
        <f>ROUND(SUM(BT11:BT22),5)</f>
        <v>16843.78</v>
      </c>
      <c r="BU23" s="8"/>
      <c r="BV23" s="7">
        <f>ROUND(SUM(BV11:BV22),5)</f>
        <v>11770</v>
      </c>
      <c r="BW23" s="8"/>
      <c r="BX23" s="7">
        <f>ROUND((BT23-BV23),5)</f>
        <v>5073.78</v>
      </c>
      <c r="BY23" s="8"/>
      <c r="BZ23" s="9">
        <f>ROUND(IF(BV23=0, IF(BT23=0, 0, 1), BT23/BV23),5)</f>
        <v>1.4310799999999999</v>
      </c>
      <c r="CA23" s="8"/>
      <c r="CB23" s="7">
        <f>ROUND(SUM(CB11:CB22),5)</f>
        <v>2866.86</v>
      </c>
      <c r="CC23" s="8"/>
      <c r="CD23" s="7">
        <f>ROUND(SUM(CD11:CD22),5)</f>
        <v>1612.89</v>
      </c>
      <c r="CE23" s="8"/>
      <c r="CF23" s="7">
        <f>ROUND((CB23-CD23),5)</f>
        <v>1253.97</v>
      </c>
      <c r="CG23" s="8"/>
      <c r="CH23" s="9">
        <f>ROUND(IF(CD23=0, IF(CB23=0, 0, 1), CB23/CD23),5)</f>
        <v>1.7774700000000001</v>
      </c>
      <c r="CI23" s="8"/>
      <c r="CJ23" s="7">
        <f>ROUND(H23+P23+X23+AF23+AN23+AV23+BD23+BL23+BT23+CB23,5)</f>
        <v>163977.89000000001</v>
      </c>
      <c r="CK23" s="8"/>
      <c r="CL23" s="7">
        <f>SUM(CL12:CL22)</f>
        <v>150125</v>
      </c>
      <c r="CM23" s="8"/>
      <c r="CN23" s="7">
        <f>ROUND((CJ23-CL23),5)</f>
        <v>13852.89</v>
      </c>
      <c r="CO23" s="8"/>
      <c r="CP23" s="9">
        <f>ROUND(IF(CL23=0, IF(CJ23=0, 0, 1), CJ23/CL23),5)</f>
        <v>1.0922799999999999</v>
      </c>
      <c r="CQ23" s="76">
        <f>SUM(CQ12:CQ22)</f>
        <v>162500</v>
      </c>
      <c r="CR23" t="s">
        <v>426</v>
      </c>
    </row>
    <row r="24" spans="1:96" ht="28.8" customHeight="1" x14ac:dyDescent="0.3">
      <c r="A24" s="2"/>
      <c r="B24" s="2"/>
      <c r="C24" s="2"/>
      <c r="D24" s="2"/>
      <c r="E24" s="2" t="s">
        <v>36</v>
      </c>
      <c r="F24" s="2"/>
      <c r="G24" s="2"/>
      <c r="H24" s="7"/>
      <c r="I24" s="8"/>
      <c r="J24" s="7"/>
      <c r="K24" s="8"/>
      <c r="L24" s="7"/>
      <c r="M24" s="8"/>
      <c r="N24" s="9"/>
      <c r="O24" s="8"/>
      <c r="P24" s="7"/>
      <c r="Q24" s="8"/>
      <c r="R24" s="7"/>
      <c r="S24" s="8"/>
      <c r="T24" s="7"/>
      <c r="U24" s="8"/>
      <c r="V24" s="9"/>
      <c r="W24" s="8"/>
      <c r="X24" s="7"/>
      <c r="Y24" s="8"/>
      <c r="Z24" s="7"/>
      <c r="AA24" s="8"/>
      <c r="AB24" s="7"/>
      <c r="AC24" s="8"/>
      <c r="AD24" s="9"/>
      <c r="AE24" s="8"/>
      <c r="AF24" s="7"/>
      <c r="AG24" s="8"/>
      <c r="AH24" s="7"/>
      <c r="AI24" s="8"/>
      <c r="AJ24" s="7"/>
      <c r="AK24" s="8"/>
      <c r="AL24" s="9"/>
      <c r="AM24" s="8"/>
      <c r="AN24" s="7"/>
      <c r="AO24" s="8"/>
      <c r="AP24" s="7"/>
      <c r="AQ24" s="8"/>
      <c r="AR24" s="7"/>
      <c r="AS24" s="8"/>
      <c r="AT24" s="9"/>
      <c r="AU24" s="8"/>
      <c r="AV24" s="7"/>
      <c r="AW24" s="8"/>
      <c r="AX24" s="7"/>
      <c r="AY24" s="8"/>
      <c r="AZ24" s="7"/>
      <c r="BA24" s="8"/>
      <c r="BB24" s="9"/>
      <c r="BC24" s="8"/>
      <c r="BD24" s="7"/>
      <c r="BE24" s="8"/>
      <c r="BF24" s="7"/>
      <c r="BG24" s="8"/>
      <c r="BH24" s="7"/>
      <c r="BI24" s="8"/>
      <c r="BJ24" s="9"/>
      <c r="BK24" s="8"/>
      <c r="BL24" s="7"/>
      <c r="BM24" s="8"/>
      <c r="BN24" s="7"/>
      <c r="BO24" s="8"/>
      <c r="BP24" s="7"/>
      <c r="BQ24" s="8"/>
      <c r="BR24" s="9"/>
      <c r="BS24" s="8"/>
      <c r="BT24" s="7"/>
      <c r="BU24" s="8"/>
      <c r="BV24" s="7"/>
      <c r="BW24" s="8"/>
      <c r="BX24" s="7"/>
      <c r="BY24" s="8"/>
      <c r="BZ24" s="9"/>
      <c r="CA24" s="8"/>
      <c r="CB24" s="7"/>
      <c r="CC24" s="8"/>
      <c r="CD24" s="7"/>
      <c r="CE24" s="8"/>
      <c r="CF24" s="7"/>
      <c r="CG24" s="8"/>
      <c r="CH24" s="9"/>
      <c r="CI24" s="8"/>
      <c r="CJ24" s="7"/>
      <c r="CK24" s="8"/>
      <c r="CL24" s="7"/>
      <c r="CM24" s="8"/>
      <c r="CN24" s="7"/>
      <c r="CO24" s="8"/>
      <c r="CP24" s="9"/>
      <c r="CQ24" s="76"/>
    </row>
    <row r="25" spans="1:96" x14ac:dyDescent="0.3">
      <c r="A25" s="2"/>
      <c r="B25" s="2"/>
      <c r="C25" s="2"/>
      <c r="D25" s="2"/>
      <c r="E25" s="2"/>
      <c r="F25" s="2" t="s">
        <v>37</v>
      </c>
      <c r="G25" s="2"/>
      <c r="H25" s="7"/>
      <c r="I25" s="8"/>
      <c r="J25" s="7"/>
      <c r="K25" s="8"/>
      <c r="L25" s="7"/>
      <c r="M25" s="8"/>
      <c r="N25" s="9"/>
      <c r="O25" s="8"/>
      <c r="P25" s="7">
        <v>3921.81</v>
      </c>
      <c r="Q25" s="8"/>
      <c r="R25" s="7">
        <v>3750</v>
      </c>
      <c r="S25" s="8"/>
      <c r="T25" s="7">
        <f>ROUND((P25-R25),5)</f>
        <v>171.81</v>
      </c>
      <c r="U25" s="8"/>
      <c r="V25" s="9">
        <f>ROUND(IF(R25=0, IF(P25=0, 0, 1), P25/R25),5)</f>
        <v>1.04582</v>
      </c>
      <c r="W25" s="8"/>
      <c r="X25" s="7">
        <v>3818.98</v>
      </c>
      <c r="Y25" s="8"/>
      <c r="Z25" s="7"/>
      <c r="AA25" s="8"/>
      <c r="AB25" s="7">
        <f>ROUND((X25-Z25),5)</f>
        <v>3818.98</v>
      </c>
      <c r="AC25" s="8"/>
      <c r="AD25" s="9">
        <f>ROUND(IF(Z25=0, IF(X25=0, 0, 1), X25/Z25),5)</f>
        <v>1</v>
      </c>
      <c r="AE25" s="8"/>
      <c r="AF25" s="7"/>
      <c r="AG25" s="8"/>
      <c r="AH25" s="7"/>
      <c r="AI25" s="8"/>
      <c r="AJ25" s="7"/>
      <c r="AK25" s="8"/>
      <c r="AL25" s="9"/>
      <c r="AM25" s="8"/>
      <c r="AN25" s="7">
        <v>3909.5</v>
      </c>
      <c r="AO25" s="8"/>
      <c r="AP25" s="7">
        <v>3750</v>
      </c>
      <c r="AQ25" s="8"/>
      <c r="AR25" s="7">
        <f>ROUND((AN25-AP25),5)</f>
        <v>159.5</v>
      </c>
      <c r="AS25" s="8"/>
      <c r="AT25" s="9">
        <f>ROUND(IF(AP25=0, IF(AN25=0, 0, 1), AN25/AP25),5)</f>
        <v>1.04253</v>
      </c>
      <c r="AU25" s="8"/>
      <c r="AV25" s="7"/>
      <c r="AW25" s="8"/>
      <c r="AX25" s="7"/>
      <c r="AY25" s="8"/>
      <c r="AZ25" s="7"/>
      <c r="BA25" s="8"/>
      <c r="BB25" s="9"/>
      <c r="BC25" s="8"/>
      <c r="BD25" s="7"/>
      <c r="BE25" s="8"/>
      <c r="BF25" s="7"/>
      <c r="BG25" s="8"/>
      <c r="BH25" s="7"/>
      <c r="BI25" s="8"/>
      <c r="BJ25" s="9"/>
      <c r="BK25" s="8"/>
      <c r="BL25" s="7">
        <v>3906.05</v>
      </c>
      <c r="BM25" s="8"/>
      <c r="BN25" s="7">
        <v>3750</v>
      </c>
      <c r="BO25" s="8"/>
      <c r="BP25" s="7">
        <f>ROUND((BL25-BN25),5)</f>
        <v>156.05000000000001</v>
      </c>
      <c r="BQ25" s="8"/>
      <c r="BR25" s="9">
        <f>ROUND(IF(BN25=0, IF(BL25=0, 0, 1), BL25/BN25),5)</f>
        <v>1.0416099999999999</v>
      </c>
      <c r="BS25" s="8"/>
      <c r="BT25" s="7"/>
      <c r="BU25" s="8"/>
      <c r="BV25" s="7"/>
      <c r="BW25" s="8"/>
      <c r="BX25" s="7"/>
      <c r="BY25" s="8"/>
      <c r="BZ25" s="9"/>
      <c r="CA25" s="8"/>
      <c r="CB25" s="7"/>
      <c r="CC25" s="8"/>
      <c r="CD25" s="7"/>
      <c r="CE25" s="8"/>
      <c r="CF25" s="7"/>
      <c r="CG25" s="8"/>
      <c r="CH25" s="9"/>
      <c r="CI25" s="8"/>
      <c r="CJ25" s="7">
        <f>ROUND(H25+P25+X25+AF25+AN25+AV25+BD25+BL25+BT25+CB25,5)</f>
        <v>15556.34</v>
      </c>
      <c r="CK25" s="8"/>
      <c r="CL25" s="7">
        <v>15000</v>
      </c>
      <c r="CM25" s="8"/>
      <c r="CN25" s="7">
        <f>ROUND((CJ25-CL25),5)</f>
        <v>556.34</v>
      </c>
      <c r="CO25" s="8"/>
      <c r="CP25" s="9">
        <f>ROUND(IF(CL25=0, IF(CJ25=0, 0, 1), CJ25/CL25),5)</f>
        <v>1.0370900000000001</v>
      </c>
      <c r="CQ25" s="76">
        <v>15500</v>
      </c>
    </row>
    <row r="26" spans="1:96" ht="15" thickBot="1" x14ac:dyDescent="0.35">
      <c r="A26" s="2"/>
      <c r="B26" s="2"/>
      <c r="C26" s="2"/>
      <c r="D26" s="2"/>
      <c r="E26" s="2"/>
      <c r="F26" s="2" t="s">
        <v>38</v>
      </c>
      <c r="G26" s="2"/>
      <c r="H26" s="10"/>
      <c r="I26" s="8"/>
      <c r="J26" s="10"/>
      <c r="K26" s="8"/>
      <c r="L26" s="10"/>
      <c r="M26" s="8"/>
      <c r="N26" s="11"/>
      <c r="O26" s="8"/>
      <c r="P26" s="10"/>
      <c r="Q26" s="8"/>
      <c r="R26" s="10"/>
      <c r="S26" s="8"/>
      <c r="T26" s="10"/>
      <c r="U26" s="8"/>
      <c r="V26" s="11"/>
      <c r="W26" s="8"/>
      <c r="X26" s="10"/>
      <c r="Y26" s="8"/>
      <c r="Z26" s="10"/>
      <c r="AA26" s="8"/>
      <c r="AB26" s="10"/>
      <c r="AC26" s="8"/>
      <c r="AD26" s="11"/>
      <c r="AE26" s="8"/>
      <c r="AF26" s="10"/>
      <c r="AG26" s="8"/>
      <c r="AH26" s="10"/>
      <c r="AI26" s="8"/>
      <c r="AJ26" s="10"/>
      <c r="AK26" s="8"/>
      <c r="AL26" s="11"/>
      <c r="AM26" s="8"/>
      <c r="AN26" s="10"/>
      <c r="AO26" s="8"/>
      <c r="AP26" s="10"/>
      <c r="AQ26" s="8"/>
      <c r="AR26" s="10"/>
      <c r="AS26" s="8"/>
      <c r="AT26" s="11"/>
      <c r="AU26" s="8"/>
      <c r="AV26" s="10"/>
      <c r="AW26" s="8"/>
      <c r="AX26" s="10"/>
      <c r="AY26" s="8"/>
      <c r="AZ26" s="10"/>
      <c r="BA26" s="8"/>
      <c r="BB26" s="11"/>
      <c r="BC26" s="8"/>
      <c r="BD26" s="10"/>
      <c r="BE26" s="8"/>
      <c r="BF26" s="10"/>
      <c r="BG26" s="8"/>
      <c r="BH26" s="10"/>
      <c r="BI26" s="8"/>
      <c r="BJ26" s="11"/>
      <c r="BK26" s="8"/>
      <c r="BL26" s="10"/>
      <c r="BM26" s="8"/>
      <c r="BN26" s="10"/>
      <c r="BO26" s="8"/>
      <c r="BP26" s="10"/>
      <c r="BQ26" s="8"/>
      <c r="BR26" s="11"/>
      <c r="BS26" s="8"/>
      <c r="BT26" s="10"/>
      <c r="BU26" s="8"/>
      <c r="BV26" s="10"/>
      <c r="BW26" s="8"/>
      <c r="BX26" s="10"/>
      <c r="BY26" s="8"/>
      <c r="BZ26" s="11"/>
      <c r="CA26" s="8"/>
      <c r="CB26" s="10"/>
      <c r="CC26" s="8"/>
      <c r="CD26" s="10"/>
      <c r="CE26" s="8"/>
      <c r="CF26" s="10"/>
      <c r="CG26" s="8"/>
      <c r="CH26" s="11"/>
      <c r="CI26" s="8"/>
      <c r="CJ26" s="10"/>
      <c r="CK26" s="8"/>
      <c r="CL26" s="10"/>
      <c r="CM26" s="8"/>
      <c r="CN26" s="10"/>
      <c r="CO26" s="8"/>
      <c r="CP26" s="11"/>
      <c r="CQ26" s="10"/>
    </row>
    <row r="27" spans="1:96" x14ac:dyDescent="0.3">
      <c r="A27" s="2"/>
      <c r="B27" s="2"/>
      <c r="C27" s="2"/>
      <c r="D27" s="2"/>
      <c r="E27" s="2" t="s">
        <v>39</v>
      </c>
      <c r="F27" s="2"/>
      <c r="G27" s="2"/>
      <c r="H27" s="7"/>
      <c r="I27" s="8"/>
      <c r="J27" s="7"/>
      <c r="K27" s="8"/>
      <c r="L27" s="7"/>
      <c r="M27" s="8"/>
      <c r="N27" s="9"/>
      <c r="O27" s="8"/>
      <c r="P27" s="7">
        <f>ROUND(SUM(P24:P26),5)</f>
        <v>3921.81</v>
      </c>
      <c r="Q27" s="8"/>
      <c r="R27" s="7">
        <f>ROUND(SUM(R24:R26),5)</f>
        <v>3750</v>
      </c>
      <c r="S27" s="8"/>
      <c r="T27" s="7">
        <f>ROUND((P27-R27),5)</f>
        <v>171.81</v>
      </c>
      <c r="U27" s="8"/>
      <c r="V27" s="9">
        <f>ROUND(IF(R27=0, IF(P27=0, 0, 1), P27/R27),5)</f>
        <v>1.04582</v>
      </c>
      <c r="W27" s="8"/>
      <c r="X27" s="7">
        <f>ROUND(SUM(X24:X26),5)</f>
        <v>3818.98</v>
      </c>
      <c r="Y27" s="8"/>
      <c r="Z27" s="7"/>
      <c r="AA27" s="8"/>
      <c r="AB27" s="7">
        <f>ROUND((X27-Z27),5)</f>
        <v>3818.98</v>
      </c>
      <c r="AC27" s="8"/>
      <c r="AD27" s="9">
        <f>ROUND(IF(Z27=0, IF(X27=0, 0, 1), X27/Z27),5)</f>
        <v>1</v>
      </c>
      <c r="AE27" s="8"/>
      <c r="AF27" s="7"/>
      <c r="AG27" s="8"/>
      <c r="AH27" s="7"/>
      <c r="AI27" s="8"/>
      <c r="AJ27" s="7"/>
      <c r="AK27" s="8"/>
      <c r="AL27" s="9"/>
      <c r="AM27" s="8"/>
      <c r="AN27" s="7">
        <f>ROUND(SUM(AN24:AN26),5)</f>
        <v>3909.5</v>
      </c>
      <c r="AO27" s="8"/>
      <c r="AP27" s="7">
        <f>ROUND(SUM(AP24:AP26),5)</f>
        <v>3750</v>
      </c>
      <c r="AQ27" s="8"/>
      <c r="AR27" s="7">
        <f>ROUND((AN27-AP27),5)</f>
        <v>159.5</v>
      </c>
      <c r="AS27" s="8"/>
      <c r="AT27" s="9">
        <f>ROUND(IF(AP27=0, IF(AN27=0, 0, 1), AN27/AP27),5)</f>
        <v>1.04253</v>
      </c>
      <c r="AU27" s="8"/>
      <c r="AV27" s="7"/>
      <c r="AW27" s="8"/>
      <c r="AX27" s="7"/>
      <c r="AY27" s="8"/>
      <c r="AZ27" s="7"/>
      <c r="BA27" s="8"/>
      <c r="BB27" s="9"/>
      <c r="BC27" s="8"/>
      <c r="BD27" s="7"/>
      <c r="BE27" s="8"/>
      <c r="BF27" s="7"/>
      <c r="BG27" s="8"/>
      <c r="BH27" s="7"/>
      <c r="BI27" s="8"/>
      <c r="BJ27" s="9"/>
      <c r="BK27" s="8"/>
      <c r="BL27" s="7">
        <f>ROUND(SUM(BL24:BL26),5)</f>
        <v>3906.05</v>
      </c>
      <c r="BM27" s="8"/>
      <c r="BN27" s="7">
        <f>ROUND(SUM(BN24:BN26),5)</f>
        <v>3750</v>
      </c>
      <c r="BO27" s="8"/>
      <c r="BP27" s="7">
        <f>ROUND((BL27-BN27),5)</f>
        <v>156.05000000000001</v>
      </c>
      <c r="BQ27" s="8"/>
      <c r="BR27" s="9">
        <f>ROUND(IF(BN27=0, IF(BL27=0, 0, 1), BL27/BN27),5)</f>
        <v>1.0416099999999999</v>
      </c>
      <c r="BS27" s="8"/>
      <c r="BT27" s="7"/>
      <c r="BU27" s="8"/>
      <c r="BV27" s="7"/>
      <c r="BW27" s="8"/>
      <c r="BX27" s="7"/>
      <c r="BY27" s="8"/>
      <c r="BZ27" s="9"/>
      <c r="CA27" s="8"/>
      <c r="CB27" s="7"/>
      <c r="CC27" s="8"/>
      <c r="CD27" s="7"/>
      <c r="CE27" s="8"/>
      <c r="CF27" s="7"/>
      <c r="CG27" s="8"/>
      <c r="CH27" s="9"/>
      <c r="CI27" s="8"/>
      <c r="CJ27" s="7">
        <f>ROUND(H27+P27+X27+AF27+AN27+AV27+BD27+BL27+BT27+CB27,5)</f>
        <v>15556.34</v>
      </c>
      <c r="CK27" s="8"/>
      <c r="CL27" s="7">
        <f>CL25+CL26</f>
        <v>15000</v>
      </c>
      <c r="CM27" s="8"/>
      <c r="CN27" s="7">
        <f>ROUND((CJ27-CL27),5)</f>
        <v>556.34</v>
      </c>
      <c r="CO27" s="8"/>
      <c r="CP27" s="9">
        <f>ROUND(IF(CL27=0, IF(CJ27=0, 0, 1), CJ27/CL27),5)</f>
        <v>1.0370900000000001</v>
      </c>
      <c r="CQ27" s="76">
        <f>CQ25+CQ26</f>
        <v>15500</v>
      </c>
      <c r="CR27" t="s">
        <v>426</v>
      </c>
    </row>
    <row r="28" spans="1:96" ht="28.8" customHeight="1" x14ac:dyDescent="0.3">
      <c r="A28" s="2"/>
      <c r="B28" s="2"/>
      <c r="C28" s="2"/>
      <c r="D28" s="2"/>
      <c r="E28" s="2" t="s">
        <v>40</v>
      </c>
      <c r="F28" s="2"/>
      <c r="G28" s="2"/>
      <c r="H28" s="7"/>
      <c r="I28" s="8"/>
      <c r="J28" s="7"/>
      <c r="K28" s="8"/>
      <c r="L28" s="7"/>
      <c r="M28" s="8"/>
      <c r="N28" s="9"/>
      <c r="O28" s="8"/>
      <c r="P28" s="7">
        <v>300</v>
      </c>
      <c r="Q28" s="8"/>
      <c r="R28" s="7"/>
      <c r="S28" s="8"/>
      <c r="T28" s="7">
        <f>ROUND((P28-R28),5)</f>
        <v>300</v>
      </c>
      <c r="U28" s="8"/>
      <c r="V28" s="9">
        <f>ROUND(IF(R28=0, IF(P28=0, 0, 1), P28/R28),5)</f>
        <v>1</v>
      </c>
      <c r="W28" s="8"/>
      <c r="X28" s="7"/>
      <c r="Y28" s="8"/>
      <c r="Z28" s="7">
        <v>100</v>
      </c>
      <c r="AA28" s="8"/>
      <c r="AB28" s="7">
        <f>ROUND((X28-Z28),5)</f>
        <v>-100</v>
      </c>
      <c r="AC28" s="8"/>
      <c r="AD28" s="9"/>
      <c r="AE28" s="8"/>
      <c r="AF28" s="7"/>
      <c r="AG28" s="8"/>
      <c r="AH28" s="7">
        <v>500</v>
      </c>
      <c r="AI28" s="8"/>
      <c r="AJ28" s="7">
        <f>ROUND((AF28-AH28),5)</f>
        <v>-500</v>
      </c>
      <c r="AK28" s="8"/>
      <c r="AL28" s="9"/>
      <c r="AM28" s="8"/>
      <c r="AN28" s="7"/>
      <c r="AO28" s="8"/>
      <c r="AP28" s="7">
        <v>500</v>
      </c>
      <c r="AQ28" s="8"/>
      <c r="AR28" s="7">
        <f>ROUND((AN28-AP28),5)</f>
        <v>-500</v>
      </c>
      <c r="AS28" s="8"/>
      <c r="AT28" s="9"/>
      <c r="AU28" s="8"/>
      <c r="AV28" s="7"/>
      <c r="AW28" s="8"/>
      <c r="AX28" s="7">
        <v>500</v>
      </c>
      <c r="AY28" s="8"/>
      <c r="AZ28" s="7">
        <f>ROUND((AV28-AX28),5)</f>
        <v>-500</v>
      </c>
      <c r="BA28" s="8"/>
      <c r="BB28" s="9"/>
      <c r="BC28" s="8"/>
      <c r="BD28" s="7"/>
      <c r="BE28" s="8"/>
      <c r="BF28" s="7">
        <v>500</v>
      </c>
      <c r="BG28" s="8"/>
      <c r="BH28" s="7">
        <f>ROUND((BD28-BF28),5)</f>
        <v>-500</v>
      </c>
      <c r="BI28" s="8"/>
      <c r="BJ28" s="9"/>
      <c r="BK28" s="8"/>
      <c r="BL28" s="7">
        <v>125</v>
      </c>
      <c r="BM28" s="8"/>
      <c r="BN28" s="7">
        <v>500</v>
      </c>
      <c r="BO28" s="8"/>
      <c r="BP28" s="7">
        <f>ROUND((BL28-BN28),5)</f>
        <v>-375</v>
      </c>
      <c r="BQ28" s="8"/>
      <c r="BR28" s="9">
        <f>ROUND(IF(BN28=0, IF(BL28=0, 0, 1), BL28/BN28),5)</f>
        <v>0.25</v>
      </c>
      <c r="BS28" s="8"/>
      <c r="BT28" s="7">
        <v>125</v>
      </c>
      <c r="BU28" s="8"/>
      <c r="BV28" s="7">
        <v>500</v>
      </c>
      <c r="BW28" s="8"/>
      <c r="BX28" s="7">
        <f>ROUND((BT28-BV28),5)</f>
        <v>-375</v>
      </c>
      <c r="BY28" s="8"/>
      <c r="BZ28" s="9">
        <f>ROUND(IF(BV28=0, IF(BT28=0, 0, 1), BT28/BV28),5)</f>
        <v>0.25</v>
      </c>
      <c r="CA28" s="8"/>
      <c r="CB28" s="7"/>
      <c r="CC28" s="8"/>
      <c r="CD28" s="7">
        <v>64.52</v>
      </c>
      <c r="CE28" s="8"/>
      <c r="CF28" s="7">
        <f>ROUND((CB28-CD28),5)</f>
        <v>-64.52</v>
      </c>
      <c r="CG28" s="8"/>
      <c r="CH28" s="9"/>
      <c r="CI28" s="8"/>
      <c r="CJ28" s="7">
        <f>ROUND(H28+P28+X28+AF28+AN28+AV28+BD28+BL28+BT28+CB28,5)</f>
        <v>550</v>
      </c>
      <c r="CK28" s="8"/>
      <c r="CL28" s="7">
        <v>3600</v>
      </c>
      <c r="CM28" s="8"/>
      <c r="CN28" s="7">
        <f>ROUND((CJ28-CL28),5)</f>
        <v>-3050</v>
      </c>
      <c r="CO28" s="8"/>
      <c r="CP28" s="9">
        <f>ROUND(IF(CL28=0, IF(CJ28=0, 0, 1), CJ28/CL28),5)</f>
        <v>0.15278</v>
      </c>
      <c r="CQ28" s="76">
        <v>500</v>
      </c>
      <c r="CR28" t="s">
        <v>426</v>
      </c>
    </row>
    <row r="29" spans="1:96" x14ac:dyDescent="0.3">
      <c r="A29" s="2"/>
      <c r="B29" s="2"/>
      <c r="C29" s="2"/>
      <c r="D29" s="2"/>
      <c r="E29" s="2" t="s">
        <v>41</v>
      </c>
      <c r="F29" s="2"/>
      <c r="G29" s="2"/>
      <c r="H29" s="7"/>
      <c r="I29" s="8"/>
      <c r="J29" s="7"/>
      <c r="K29" s="8"/>
      <c r="L29" s="7"/>
      <c r="M29" s="8"/>
      <c r="N29" s="9"/>
      <c r="O29" s="8"/>
      <c r="P29" s="7"/>
      <c r="Q29" s="8"/>
      <c r="R29" s="7"/>
      <c r="S29" s="8"/>
      <c r="T29" s="7"/>
      <c r="U29" s="8"/>
      <c r="V29" s="9"/>
      <c r="W29" s="8"/>
      <c r="X29" s="7"/>
      <c r="Y29" s="8"/>
      <c r="Z29" s="7"/>
      <c r="AA29" s="8"/>
      <c r="AB29" s="7"/>
      <c r="AC29" s="8"/>
      <c r="AD29" s="9"/>
      <c r="AE29" s="8"/>
      <c r="AF29" s="7"/>
      <c r="AG29" s="8"/>
      <c r="AH29" s="7"/>
      <c r="AI29" s="8"/>
      <c r="AJ29" s="7"/>
      <c r="AK29" s="8"/>
      <c r="AL29" s="9"/>
      <c r="AM29" s="8"/>
      <c r="AN29" s="7"/>
      <c r="AO29" s="8"/>
      <c r="AP29" s="7"/>
      <c r="AQ29" s="8"/>
      <c r="AR29" s="7"/>
      <c r="AS29" s="8"/>
      <c r="AT29" s="9"/>
      <c r="AU29" s="8"/>
      <c r="AV29" s="7"/>
      <c r="AW29" s="8"/>
      <c r="AX29" s="7"/>
      <c r="AY29" s="8"/>
      <c r="AZ29" s="7"/>
      <c r="BA29" s="8"/>
      <c r="BB29" s="9"/>
      <c r="BC29" s="8"/>
      <c r="BD29" s="7"/>
      <c r="BE29" s="8"/>
      <c r="BF29" s="7"/>
      <c r="BG29" s="8"/>
      <c r="BH29" s="7"/>
      <c r="BI29" s="8"/>
      <c r="BJ29" s="9"/>
      <c r="BK29" s="8"/>
      <c r="BL29" s="7"/>
      <c r="BM29" s="8"/>
      <c r="BN29" s="7"/>
      <c r="BO29" s="8"/>
      <c r="BP29" s="7"/>
      <c r="BQ29" s="8"/>
      <c r="BR29" s="9"/>
      <c r="BS29" s="8"/>
      <c r="BT29" s="7"/>
      <c r="BU29" s="8"/>
      <c r="BV29" s="7"/>
      <c r="BW29" s="8"/>
      <c r="BX29" s="7"/>
      <c r="BY29" s="8"/>
      <c r="BZ29" s="9"/>
      <c r="CA29" s="8"/>
      <c r="CB29" s="7"/>
      <c r="CC29" s="8"/>
      <c r="CD29" s="7"/>
      <c r="CE29" s="8"/>
      <c r="CF29" s="7"/>
      <c r="CG29" s="8"/>
      <c r="CH29" s="9"/>
      <c r="CI29" s="8"/>
      <c r="CJ29" s="7"/>
      <c r="CK29" s="8"/>
      <c r="CL29" s="7"/>
      <c r="CM29" s="8"/>
      <c r="CN29" s="7"/>
      <c r="CO29" s="8"/>
      <c r="CP29" s="9"/>
      <c r="CQ29" s="76"/>
    </row>
    <row r="30" spans="1:96" x14ac:dyDescent="0.3">
      <c r="A30" s="2"/>
      <c r="B30" s="2"/>
      <c r="C30" s="2"/>
      <c r="D30" s="2"/>
      <c r="E30" s="2" t="s">
        <v>42</v>
      </c>
      <c r="F30" s="2"/>
      <c r="G30" s="2"/>
      <c r="H30" s="7"/>
      <c r="I30" s="8"/>
      <c r="J30" s="7"/>
      <c r="K30" s="8"/>
      <c r="L30" s="7"/>
      <c r="M30" s="8"/>
      <c r="N30" s="9"/>
      <c r="O30" s="8"/>
      <c r="P30" s="7"/>
      <c r="Q30" s="8"/>
      <c r="R30" s="7"/>
      <c r="S30" s="8"/>
      <c r="T30" s="7"/>
      <c r="U30" s="8"/>
      <c r="V30" s="9"/>
      <c r="W30" s="8"/>
      <c r="X30" s="7"/>
      <c r="Y30" s="8"/>
      <c r="Z30" s="7"/>
      <c r="AA30" s="8"/>
      <c r="AB30" s="7"/>
      <c r="AC30" s="8"/>
      <c r="AD30" s="9"/>
      <c r="AE30" s="8"/>
      <c r="AF30" s="7"/>
      <c r="AG30" s="8"/>
      <c r="AH30" s="7"/>
      <c r="AI30" s="8"/>
      <c r="AJ30" s="7"/>
      <c r="AK30" s="8"/>
      <c r="AL30" s="9"/>
      <c r="AM30" s="8"/>
      <c r="AN30" s="7"/>
      <c r="AO30" s="8"/>
      <c r="AP30" s="7"/>
      <c r="AQ30" s="8"/>
      <c r="AR30" s="7"/>
      <c r="AS30" s="8"/>
      <c r="AT30" s="9"/>
      <c r="AU30" s="8"/>
      <c r="AV30" s="7"/>
      <c r="AW30" s="8"/>
      <c r="AX30" s="7"/>
      <c r="AY30" s="8"/>
      <c r="AZ30" s="7"/>
      <c r="BA30" s="8"/>
      <c r="BB30" s="9"/>
      <c r="BC30" s="8"/>
      <c r="BD30" s="7"/>
      <c r="BE30" s="8"/>
      <c r="BF30" s="7"/>
      <c r="BG30" s="8"/>
      <c r="BH30" s="7"/>
      <c r="BI30" s="8"/>
      <c r="BJ30" s="9"/>
      <c r="BK30" s="8"/>
      <c r="BL30" s="7"/>
      <c r="BM30" s="8"/>
      <c r="BN30" s="7"/>
      <c r="BO30" s="8"/>
      <c r="BP30" s="7"/>
      <c r="BQ30" s="8"/>
      <c r="BR30" s="9"/>
      <c r="BS30" s="8"/>
      <c r="BT30" s="7"/>
      <c r="BU30" s="8"/>
      <c r="BV30" s="7"/>
      <c r="BW30" s="8"/>
      <c r="BX30" s="7"/>
      <c r="BY30" s="8"/>
      <c r="BZ30" s="9"/>
      <c r="CA30" s="8"/>
      <c r="CB30" s="7"/>
      <c r="CC30" s="8"/>
      <c r="CD30" s="7"/>
      <c r="CE30" s="8"/>
      <c r="CF30" s="7"/>
      <c r="CG30" s="8"/>
      <c r="CH30" s="9"/>
      <c r="CI30" s="8"/>
      <c r="CJ30" s="7"/>
      <c r="CK30" s="8"/>
      <c r="CL30" s="7"/>
      <c r="CM30" s="8"/>
      <c r="CN30" s="7"/>
      <c r="CO30" s="8"/>
      <c r="CP30" s="9"/>
      <c r="CQ30" s="76"/>
    </row>
    <row r="31" spans="1:96" x14ac:dyDescent="0.3">
      <c r="A31" s="2"/>
      <c r="B31" s="2"/>
      <c r="C31" s="2"/>
      <c r="D31" s="2"/>
      <c r="E31" s="2"/>
      <c r="F31" s="2" t="s">
        <v>43</v>
      </c>
      <c r="G31" s="2"/>
      <c r="H31" s="7">
        <v>972.66</v>
      </c>
      <c r="I31" s="8"/>
      <c r="J31" s="7">
        <v>900</v>
      </c>
      <c r="K31" s="8"/>
      <c r="L31" s="7">
        <f>ROUND((H31-J31),5)</f>
        <v>72.66</v>
      </c>
      <c r="M31" s="8"/>
      <c r="N31" s="9">
        <f>ROUND(IF(J31=0, IF(H31=0, 0, 1), H31/J31),5)</f>
        <v>1.08073</v>
      </c>
      <c r="O31" s="8"/>
      <c r="P31" s="7">
        <v>1469.3</v>
      </c>
      <c r="Q31" s="8"/>
      <c r="R31" s="7">
        <v>900</v>
      </c>
      <c r="S31" s="8"/>
      <c r="T31" s="7">
        <f>ROUND((P31-R31),5)</f>
        <v>569.29999999999995</v>
      </c>
      <c r="U31" s="8"/>
      <c r="V31" s="9">
        <f>ROUND(IF(R31=0, IF(P31=0, 0, 1), P31/R31),5)</f>
        <v>1.63256</v>
      </c>
      <c r="W31" s="8"/>
      <c r="X31" s="7">
        <v>1337</v>
      </c>
      <c r="Y31" s="8"/>
      <c r="Z31" s="7">
        <v>1000</v>
      </c>
      <c r="AA31" s="8"/>
      <c r="AB31" s="7">
        <f>ROUND((X31-Z31),5)</f>
        <v>337</v>
      </c>
      <c r="AC31" s="8"/>
      <c r="AD31" s="9">
        <f>ROUND(IF(Z31=0, IF(X31=0, 0, 1), X31/Z31),5)</f>
        <v>1.337</v>
      </c>
      <c r="AE31" s="8"/>
      <c r="AF31" s="7">
        <v>3067.47</v>
      </c>
      <c r="AG31" s="8"/>
      <c r="AH31" s="7">
        <v>1000</v>
      </c>
      <c r="AI31" s="8"/>
      <c r="AJ31" s="7">
        <f>ROUND((AF31-AH31),5)</f>
        <v>2067.4699999999998</v>
      </c>
      <c r="AK31" s="8"/>
      <c r="AL31" s="9">
        <f>ROUND(IF(AH31=0, IF(AF31=0, 0, 1), AF31/AH31),5)</f>
        <v>3.0674700000000001</v>
      </c>
      <c r="AM31" s="8"/>
      <c r="AN31" s="7">
        <v>1355.91</v>
      </c>
      <c r="AO31" s="8"/>
      <c r="AP31" s="7">
        <v>1000</v>
      </c>
      <c r="AQ31" s="8"/>
      <c r="AR31" s="7">
        <f>ROUND((AN31-AP31),5)</f>
        <v>355.91</v>
      </c>
      <c r="AS31" s="8"/>
      <c r="AT31" s="9">
        <f>ROUND(IF(AP31=0, IF(AN31=0, 0, 1), AN31/AP31),5)</f>
        <v>1.3559099999999999</v>
      </c>
      <c r="AU31" s="8"/>
      <c r="AV31" s="7">
        <v>659.68</v>
      </c>
      <c r="AW31" s="8"/>
      <c r="AX31" s="7">
        <v>900</v>
      </c>
      <c r="AY31" s="8"/>
      <c r="AZ31" s="7">
        <f>ROUND((AV31-AX31),5)</f>
        <v>-240.32</v>
      </c>
      <c r="BA31" s="8"/>
      <c r="BB31" s="9">
        <f>ROUND(IF(AX31=0, IF(AV31=0, 0, 1), AV31/AX31),5)</f>
        <v>0.73297999999999996</v>
      </c>
      <c r="BC31" s="8"/>
      <c r="BD31" s="7">
        <v>415.16</v>
      </c>
      <c r="BE31" s="8"/>
      <c r="BF31" s="7">
        <v>1000</v>
      </c>
      <c r="BG31" s="8"/>
      <c r="BH31" s="7">
        <f>ROUND((BD31-BF31),5)</f>
        <v>-584.84</v>
      </c>
      <c r="BI31" s="8"/>
      <c r="BJ31" s="9">
        <f>ROUND(IF(BF31=0, IF(BD31=0, 0, 1), BD31/BF31),5)</f>
        <v>0.41515999999999997</v>
      </c>
      <c r="BK31" s="8"/>
      <c r="BL31" s="7">
        <v>697.91</v>
      </c>
      <c r="BM31" s="8"/>
      <c r="BN31" s="7">
        <v>900</v>
      </c>
      <c r="BO31" s="8"/>
      <c r="BP31" s="7">
        <f>ROUND((BL31-BN31),5)</f>
        <v>-202.09</v>
      </c>
      <c r="BQ31" s="8"/>
      <c r="BR31" s="9">
        <f>ROUND(IF(BN31=0, IF(BL31=0, 0, 1), BL31/BN31),5)</f>
        <v>0.77546000000000004</v>
      </c>
      <c r="BS31" s="8"/>
      <c r="BT31" s="7">
        <v>753.92</v>
      </c>
      <c r="BU31" s="8"/>
      <c r="BV31" s="7">
        <v>900</v>
      </c>
      <c r="BW31" s="8"/>
      <c r="BX31" s="7">
        <f>ROUND((BT31-BV31),5)</f>
        <v>-146.08000000000001</v>
      </c>
      <c r="BY31" s="8"/>
      <c r="BZ31" s="9">
        <f>ROUND(IF(BV31=0, IF(BT31=0, 0, 1), BT31/BV31),5)</f>
        <v>0.83769000000000005</v>
      </c>
      <c r="CA31" s="8"/>
      <c r="CB31" s="7"/>
      <c r="CC31" s="8"/>
      <c r="CD31" s="7">
        <v>232.26</v>
      </c>
      <c r="CE31" s="8"/>
      <c r="CF31" s="7">
        <f>ROUND((CB31-CD31),5)</f>
        <v>-232.26</v>
      </c>
      <c r="CG31" s="8"/>
      <c r="CH31" s="9"/>
      <c r="CI31" s="8"/>
      <c r="CJ31" s="7">
        <f>ROUND(H31+P31+X31+AF31+AN31+AV31+BD31+BL31+BT31+CB31,5)</f>
        <v>10729.01</v>
      </c>
      <c r="CK31" s="8"/>
      <c r="CL31" s="37">
        <v>11000</v>
      </c>
      <c r="CM31" s="8"/>
      <c r="CN31" s="7">
        <f>ROUND((CJ31-CL31),5)</f>
        <v>-270.99</v>
      </c>
      <c r="CO31" s="8"/>
      <c r="CP31" s="9">
        <f>ROUND(IF(CL31=0, IF(CJ31=0, 0, 1), CJ31/CL31),5)</f>
        <v>0.97536</v>
      </c>
      <c r="CQ31" s="76">
        <v>12500</v>
      </c>
    </row>
    <row r="32" spans="1:96" x14ac:dyDescent="0.3">
      <c r="A32" s="2"/>
      <c r="B32" s="2"/>
      <c r="C32" s="2"/>
      <c r="D32" s="2"/>
      <c r="E32" s="2"/>
      <c r="F32" s="2" t="s">
        <v>44</v>
      </c>
      <c r="G32" s="2"/>
      <c r="H32" s="7"/>
      <c r="I32" s="8"/>
      <c r="J32" s="7"/>
      <c r="K32" s="8"/>
      <c r="L32" s="7"/>
      <c r="M32" s="8"/>
      <c r="N32" s="9"/>
      <c r="O32" s="8"/>
      <c r="P32" s="7"/>
      <c r="Q32" s="8"/>
      <c r="R32" s="7"/>
      <c r="S32" s="8"/>
      <c r="T32" s="7"/>
      <c r="U32" s="8"/>
      <c r="V32" s="9"/>
      <c r="W32" s="8"/>
      <c r="X32" s="7"/>
      <c r="Y32" s="8"/>
      <c r="Z32" s="7"/>
      <c r="AA32" s="8"/>
      <c r="AB32" s="7"/>
      <c r="AC32" s="8"/>
      <c r="AD32" s="9"/>
      <c r="AE32" s="8"/>
      <c r="AF32" s="7"/>
      <c r="AG32" s="8"/>
      <c r="AH32" s="7"/>
      <c r="AI32" s="8"/>
      <c r="AJ32" s="7"/>
      <c r="AK32" s="8"/>
      <c r="AL32" s="9"/>
      <c r="AM32" s="8"/>
      <c r="AN32" s="7"/>
      <c r="AO32" s="8"/>
      <c r="AP32" s="7"/>
      <c r="AQ32" s="8"/>
      <c r="AR32" s="7"/>
      <c r="AS32" s="8"/>
      <c r="AT32" s="9"/>
      <c r="AU32" s="8"/>
      <c r="AV32" s="7">
        <v>446.31</v>
      </c>
      <c r="AW32" s="8"/>
      <c r="AX32" s="7">
        <v>250</v>
      </c>
      <c r="AY32" s="8"/>
      <c r="AZ32" s="7">
        <f>ROUND((AV32-AX32),5)</f>
        <v>196.31</v>
      </c>
      <c r="BA32" s="8"/>
      <c r="BB32" s="9">
        <f>ROUND(IF(AX32=0, IF(AV32=0, 0, 1), AV32/AX32),5)</f>
        <v>1.7852399999999999</v>
      </c>
      <c r="BC32" s="8"/>
      <c r="BD32" s="7"/>
      <c r="BE32" s="8"/>
      <c r="BF32" s="7"/>
      <c r="BG32" s="8"/>
      <c r="BH32" s="7"/>
      <c r="BI32" s="8"/>
      <c r="BJ32" s="9"/>
      <c r="BK32" s="8"/>
      <c r="BL32" s="7"/>
      <c r="BM32" s="8"/>
      <c r="BN32" s="7"/>
      <c r="BO32" s="8"/>
      <c r="BP32" s="7"/>
      <c r="BQ32" s="8"/>
      <c r="BR32" s="9"/>
      <c r="BS32" s="8"/>
      <c r="BT32" s="7"/>
      <c r="BU32" s="8"/>
      <c r="BV32" s="7"/>
      <c r="BW32" s="8"/>
      <c r="BX32" s="7"/>
      <c r="BY32" s="8"/>
      <c r="BZ32" s="9"/>
      <c r="CA32" s="8"/>
      <c r="CB32" s="7"/>
      <c r="CC32" s="8"/>
      <c r="CD32" s="7"/>
      <c r="CE32" s="8"/>
      <c r="CF32" s="7"/>
      <c r="CG32" s="8"/>
      <c r="CH32" s="9"/>
      <c r="CI32" s="8"/>
      <c r="CJ32" s="7">
        <f>ROUND(H32+P32+X32+AF32+AN32+AV32+BD32+BL32+BT32+CB32,5)</f>
        <v>446.31</v>
      </c>
      <c r="CK32" s="8"/>
      <c r="CL32" s="37">
        <v>500</v>
      </c>
      <c r="CM32" s="8"/>
      <c r="CN32" s="7">
        <f>ROUND((CJ32-CL32),5)</f>
        <v>-53.69</v>
      </c>
      <c r="CO32" s="8"/>
      <c r="CP32" s="9">
        <f>ROUND(IF(CL32=0, IF(CJ32=0, 0, 1), CJ32/CL32),5)</f>
        <v>0.89261999999999997</v>
      </c>
      <c r="CQ32" s="76">
        <v>500</v>
      </c>
    </row>
    <row r="33" spans="1:96" x14ac:dyDescent="0.3">
      <c r="A33" s="2"/>
      <c r="B33" s="2"/>
      <c r="C33" s="2"/>
      <c r="D33" s="2"/>
      <c r="E33" s="2"/>
      <c r="F33" s="2" t="s">
        <v>45</v>
      </c>
      <c r="G33" s="2"/>
      <c r="H33" s="7">
        <v>164.24</v>
      </c>
      <c r="I33" s="8"/>
      <c r="J33" s="7">
        <v>50</v>
      </c>
      <c r="K33" s="8"/>
      <c r="L33" s="7">
        <f>ROUND((H33-J33),5)</f>
        <v>114.24</v>
      </c>
      <c r="M33" s="8"/>
      <c r="N33" s="9">
        <f>ROUND(IF(J33=0, IF(H33=0, 0, 1), H33/J33),5)</f>
        <v>3.2848000000000002</v>
      </c>
      <c r="O33" s="8"/>
      <c r="P33" s="7">
        <v>749.08</v>
      </c>
      <c r="Q33" s="8"/>
      <c r="R33" s="7">
        <v>100</v>
      </c>
      <c r="S33" s="8"/>
      <c r="T33" s="7">
        <f>ROUND((P33-R33),5)</f>
        <v>649.08000000000004</v>
      </c>
      <c r="U33" s="8"/>
      <c r="V33" s="9">
        <f>ROUND(IF(R33=0, IF(P33=0, 0, 1), P33/R33),5)</f>
        <v>7.4908000000000001</v>
      </c>
      <c r="W33" s="8"/>
      <c r="X33" s="7">
        <v>1105.47</v>
      </c>
      <c r="Y33" s="8"/>
      <c r="Z33" s="7">
        <v>1200</v>
      </c>
      <c r="AA33" s="8"/>
      <c r="AB33" s="7">
        <f>ROUND((X33-Z33),5)</f>
        <v>-94.53</v>
      </c>
      <c r="AC33" s="8"/>
      <c r="AD33" s="9">
        <f>ROUND(IF(Z33=0, IF(X33=0, 0, 1), X33/Z33),5)</f>
        <v>0.92122999999999999</v>
      </c>
      <c r="AE33" s="8"/>
      <c r="AF33" s="7">
        <v>424.1</v>
      </c>
      <c r="AG33" s="8"/>
      <c r="AH33" s="7">
        <v>1200</v>
      </c>
      <c r="AI33" s="8"/>
      <c r="AJ33" s="7">
        <f>ROUND((AF33-AH33),5)</f>
        <v>-775.9</v>
      </c>
      <c r="AK33" s="8"/>
      <c r="AL33" s="9">
        <f>ROUND(IF(AH33=0, IF(AF33=0, 0, 1), AF33/AH33),5)</f>
        <v>0.35342000000000001</v>
      </c>
      <c r="AM33" s="8"/>
      <c r="AN33" s="7">
        <v>391.96</v>
      </c>
      <c r="AO33" s="8"/>
      <c r="AP33" s="7">
        <v>800</v>
      </c>
      <c r="AQ33" s="8"/>
      <c r="AR33" s="7">
        <f>ROUND((AN33-AP33),5)</f>
        <v>-408.04</v>
      </c>
      <c r="AS33" s="8"/>
      <c r="AT33" s="9">
        <f>ROUND(IF(AP33=0, IF(AN33=0, 0, 1), AN33/AP33),5)</f>
        <v>0.48995</v>
      </c>
      <c r="AU33" s="8"/>
      <c r="AV33" s="7">
        <v>514.36</v>
      </c>
      <c r="AW33" s="8"/>
      <c r="AX33" s="7">
        <v>1000</v>
      </c>
      <c r="AY33" s="8"/>
      <c r="AZ33" s="7">
        <f>ROUND((AV33-AX33),5)</f>
        <v>-485.64</v>
      </c>
      <c r="BA33" s="8"/>
      <c r="BB33" s="9">
        <f>ROUND(IF(AX33=0, IF(AV33=0, 0, 1), AV33/AX33),5)</f>
        <v>0.51436000000000004</v>
      </c>
      <c r="BC33" s="8"/>
      <c r="BD33" s="7"/>
      <c r="BE33" s="8"/>
      <c r="BF33" s="7">
        <v>400</v>
      </c>
      <c r="BG33" s="8"/>
      <c r="BH33" s="7">
        <f>ROUND((BD33-BF33),5)</f>
        <v>-400</v>
      </c>
      <c r="BI33" s="8"/>
      <c r="BJ33" s="9"/>
      <c r="BK33" s="8"/>
      <c r="BL33" s="7">
        <v>225.18</v>
      </c>
      <c r="BM33" s="8"/>
      <c r="BN33" s="7">
        <v>100</v>
      </c>
      <c r="BO33" s="8"/>
      <c r="BP33" s="7">
        <f>ROUND((BL33-BN33),5)</f>
        <v>125.18</v>
      </c>
      <c r="BQ33" s="8"/>
      <c r="BR33" s="9">
        <f>ROUND(IF(BN33=0, IF(BL33=0, 0, 1), BL33/BN33),5)</f>
        <v>2.2517999999999998</v>
      </c>
      <c r="BS33" s="8"/>
      <c r="BT33" s="7">
        <v>383.99</v>
      </c>
      <c r="BU33" s="8"/>
      <c r="BV33" s="7">
        <v>900</v>
      </c>
      <c r="BW33" s="8"/>
      <c r="BX33" s="7">
        <f>ROUND((BT33-BV33),5)</f>
        <v>-516.01</v>
      </c>
      <c r="BY33" s="8"/>
      <c r="BZ33" s="9">
        <f>ROUND(IF(BV33=0, IF(BT33=0, 0, 1), BT33/BV33),5)</f>
        <v>0.42665999999999998</v>
      </c>
      <c r="CA33" s="8"/>
      <c r="CB33" s="7"/>
      <c r="CC33" s="8"/>
      <c r="CD33" s="7">
        <v>77.42</v>
      </c>
      <c r="CE33" s="8"/>
      <c r="CF33" s="7">
        <f>ROUND((CB33-CD33),5)</f>
        <v>-77.42</v>
      </c>
      <c r="CG33" s="8"/>
      <c r="CH33" s="9"/>
      <c r="CI33" s="8"/>
      <c r="CJ33" s="7">
        <f>ROUND(H33+P33+X33+AF33+AN33+AV33+BD33+BL33+BT33+CB33,5)</f>
        <v>3958.38</v>
      </c>
      <c r="CK33" s="8"/>
      <c r="CL33" s="37">
        <v>6850</v>
      </c>
      <c r="CM33" s="8"/>
      <c r="CN33" s="7">
        <f>ROUND((CJ33-CL33),5)</f>
        <v>-2891.62</v>
      </c>
      <c r="CO33" s="8"/>
      <c r="CP33" s="9">
        <f>ROUND(IF(CL33=0, IF(CJ33=0, 0, 1), CJ33/CL33),5)</f>
        <v>0.57786999999999999</v>
      </c>
      <c r="CQ33" s="76">
        <v>4200</v>
      </c>
    </row>
    <row r="34" spans="1:96" x14ac:dyDescent="0.3">
      <c r="A34" s="2"/>
      <c r="B34" s="2"/>
      <c r="C34" s="2"/>
      <c r="D34" s="2"/>
      <c r="E34" s="2"/>
      <c r="F34" s="2" t="s">
        <v>46</v>
      </c>
      <c r="G34" s="2"/>
      <c r="H34" s="7"/>
      <c r="I34" s="8"/>
      <c r="J34" s="7"/>
      <c r="K34" s="8"/>
      <c r="L34" s="7"/>
      <c r="M34" s="8"/>
      <c r="N34" s="9"/>
      <c r="O34" s="8"/>
      <c r="P34" s="7"/>
      <c r="Q34" s="8"/>
      <c r="R34" s="7"/>
      <c r="S34" s="8"/>
      <c r="T34" s="7"/>
      <c r="U34" s="8"/>
      <c r="V34" s="9"/>
      <c r="W34" s="8"/>
      <c r="X34" s="7"/>
      <c r="Y34" s="8"/>
      <c r="Z34" s="7"/>
      <c r="AA34" s="8"/>
      <c r="AB34" s="7"/>
      <c r="AC34" s="8"/>
      <c r="AD34" s="9"/>
      <c r="AE34" s="8"/>
      <c r="AF34" s="7"/>
      <c r="AG34" s="8"/>
      <c r="AH34" s="7"/>
      <c r="AI34" s="8"/>
      <c r="AJ34" s="7"/>
      <c r="AK34" s="8"/>
      <c r="AL34" s="9"/>
      <c r="AM34" s="8"/>
      <c r="AN34" s="7"/>
      <c r="AO34" s="8"/>
      <c r="AP34" s="7"/>
      <c r="AQ34" s="8"/>
      <c r="AR34" s="7"/>
      <c r="AS34" s="8"/>
      <c r="AT34" s="9"/>
      <c r="AU34" s="8"/>
      <c r="AV34" s="7"/>
      <c r="AW34" s="8"/>
      <c r="AX34" s="7"/>
      <c r="AY34" s="8"/>
      <c r="AZ34" s="7"/>
      <c r="BA34" s="8"/>
      <c r="BB34" s="9"/>
      <c r="BC34" s="8"/>
      <c r="BD34" s="7"/>
      <c r="BE34" s="8"/>
      <c r="BF34" s="7"/>
      <c r="BG34" s="8"/>
      <c r="BH34" s="7"/>
      <c r="BI34" s="8"/>
      <c r="BJ34" s="9"/>
      <c r="BK34" s="8"/>
      <c r="BL34" s="7"/>
      <c r="BM34" s="8"/>
      <c r="BN34" s="7"/>
      <c r="BO34" s="8"/>
      <c r="BP34" s="7"/>
      <c r="BQ34" s="8"/>
      <c r="BR34" s="9"/>
      <c r="BS34" s="8"/>
      <c r="BT34" s="7">
        <v>50</v>
      </c>
      <c r="BU34" s="8"/>
      <c r="BV34" s="7">
        <v>300</v>
      </c>
      <c r="BW34" s="8"/>
      <c r="BX34" s="7">
        <f>ROUND((BT34-BV34),5)</f>
        <v>-250</v>
      </c>
      <c r="BY34" s="8"/>
      <c r="BZ34" s="9">
        <f>ROUND(IF(BV34=0, IF(BT34=0, 0, 1), BT34/BV34),5)</f>
        <v>0.16667000000000001</v>
      </c>
      <c r="CA34" s="8"/>
      <c r="CB34" s="7"/>
      <c r="CC34" s="8"/>
      <c r="CD34" s="7"/>
      <c r="CE34" s="8"/>
      <c r="CF34" s="7"/>
      <c r="CG34" s="8"/>
      <c r="CH34" s="9"/>
      <c r="CI34" s="8"/>
      <c r="CJ34" s="7">
        <f>ROUND(H34+P34+X34+AF34+AN34+AV34+BD34+BL34+BT34+CB34,5)</f>
        <v>50</v>
      </c>
      <c r="CK34" s="8"/>
      <c r="CL34" s="37">
        <v>300</v>
      </c>
      <c r="CM34" s="8"/>
      <c r="CN34" s="7">
        <f>ROUND((CJ34-CL34),5)</f>
        <v>-250</v>
      </c>
      <c r="CO34" s="8"/>
      <c r="CP34" s="9">
        <f>ROUND(IF(CL34=0, IF(CJ34=0, 0, 1), CJ34/CL34),5)</f>
        <v>0.16667000000000001</v>
      </c>
      <c r="CQ34" s="76">
        <v>100</v>
      </c>
    </row>
    <row r="35" spans="1:96" x14ac:dyDescent="0.3">
      <c r="A35" s="2"/>
      <c r="B35" s="2"/>
      <c r="C35" s="2"/>
      <c r="D35" s="2"/>
      <c r="E35" s="2"/>
      <c r="F35" s="2" t="s">
        <v>47</v>
      </c>
      <c r="G35" s="2"/>
      <c r="H35" s="7"/>
      <c r="I35" s="8"/>
      <c r="J35" s="7"/>
      <c r="K35" s="8"/>
      <c r="L35" s="7"/>
      <c r="M35" s="8"/>
      <c r="N35" s="9"/>
      <c r="O35" s="8"/>
      <c r="P35" s="7"/>
      <c r="Q35" s="8"/>
      <c r="R35" s="7"/>
      <c r="S35" s="8"/>
      <c r="T35" s="7"/>
      <c r="U35" s="8"/>
      <c r="V35" s="9"/>
      <c r="W35" s="8"/>
      <c r="X35" s="7"/>
      <c r="Y35" s="8"/>
      <c r="Z35" s="7"/>
      <c r="AA35" s="8"/>
      <c r="AB35" s="7"/>
      <c r="AC35" s="8"/>
      <c r="AD35" s="9"/>
      <c r="AE35" s="8"/>
      <c r="AF35" s="7"/>
      <c r="AG35" s="8"/>
      <c r="AH35" s="7"/>
      <c r="AI35" s="8"/>
      <c r="AJ35" s="7"/>
      <c r="AK35" s="8"/>
      <c r="AL35" s="9"/>
      <c r="AM35" s="8"/>
      <c r="AN35" s="7"/>
      <c r="AO35" s="8"/>
      <c r="AP35" s="7"/>
      <c r="AQ35" s="8"/>
      <c r="AR35" s="7"/>
      <c r="AS35" s="8"/>
      <c r="AT35" s="9"/>
      <c r="AU35" s="8"/>
      <c r="AV35" s="7"/>
      <c r="AW35" s="8"/>
      <c r="AX35" s="7"/>
      <c r="AY35" s="8"/>
      <c r="AZ35" s="7"/>
      <c r="BA35" s="8"/>
      <c r="BB35" s="9"/>
      <c r="BC35" s="8"/>
      <c r="BD35" s="7"/>
      <c r="BE35" s="8"/>
      <c r="BF35" s="7"/>
      <c r="BG35" s="8"/>
      <c r="BH35" s="7"/>
      <c r="BI35" s="8"/>
      <c r="BJ35" s="9"/>
      <c r="BK35" s="8"/>
      <c r="BL35" s="7"/>
      <c r="BM35" s="8"/>
      <c r="BN35" s="7"/>
      <c r="BO35" s="8"/>
      <c r="BP35" s="7"/>
      <c r="BQ35" s="8"/>
      <c r="BR35" s="9"/>
      <c r="BS35" s="8"/>
      <c r="BT35" s="7"/>
      <c r="BU35" s="8"/>
      <c r="BV35" s="7"/>
      <c r="BW35" s="8"/>
      <c r="BX35" s="7"/>
      <c r="BY35" s="8"/>
      <c r="BZ35" s="9"/>
      <c r="CA35" s="8"/>
      <c r="CB35" s="7"/>
      <c r="CC35" s="8"/>
      <c r="CD35" s="7"/>
      <c r="CE35" s="8"/>
      <c r="CF35" s="7"/>
      <c r="CG35" s="8"/>
      <c r="CH35" s="9"/>
      <c r="CI35" s="8"/>
      <c r="CJ35" s="7"/>
      <c r="CK35" s="8"/>
      <c r="CL35" s="7"/>
      <c r="CM35" s="8"/>
      <c r="CN35" s="7"/>
      <c r="CO35" s="8"/>
      <c r="CP35" s="9"/>
      <c r="CQ35" s="76"/>
    </row>
    <row r="36" spans="1:96" ht="15" thickBot="1" x14ac:dyDescent="0.35">
      <c r="A36" s="2"/>
      <c r="B36" s="2"/>
      <c r="C36" s="2"/>
      <c r="D36" s="2"/>
      <c r="E36" s="2"/>
      <c r="F36" s="2" t="s">
        <v>48</v>
      </c>
      <c r="G36" s="2"/>
      <c r="H36" s="10"/>
      <c r="I36" s="8"/>
      <c r="J36" s="10"/>
      <c r="K36" s="8"/>
      <c r="L36" s="10"/>
      <c r="M36" s="8"/>
      <c r="N36" s="11"/>
      <c r="O36" s="8"/>
      <c r="P36" s="10"/>
      <c r="Q36" s="8"/>
      <c r="R36" s="10"/>
      <c r="S36" s="8"/>
      <c r="T36" s="10"/>
      <c r="U36" s="8"/>
      <c r="V36" s="11"/>
      <c r="W36" s="8"/>
      <c r="X36" s="10"/>
      <c r="Y36" s="8"/>
      <c r="Z36" s="10"/>
      <c r="AA36" s="8"/>
      <c r="AB36" s="10"/>
      <c r="AC36" s="8"/>
      <c r="AD36" s="11"/>
      <c r="AE36" s="8"/>
      <c r="AF36" s="10"/>
      <c r="AG36" s="8"/>
      <c r="AH36" s="10"/>
      <c r="AI36" s="8"/>
      <c r="AJ36" s="10"/>
      <c r="AK36" s="8"/>
      <c r="AL36" s="11"/>
      <c r="AM36" s="8"/>
      <c r="AN36" s="10"/>
      <c r="AO36" s="8"/>
      <c r="AP36" s="10"/>
      <c r="AQ36" s="8"/>
      <c r="AR36" s="10"/>
      <c r="AS36" s="8"/>
      <c r="AT36" s="11"/>
      <c r="AU36" s="8"/>
      <c r="AV36" s="10"/>
      <c r="AW36" s="8"/>
      <c r="AX36" s="10"/>
      <c r="AY36" s="8"/>
      <c r="AZ36" s="10"/>
      <c r="BA36" s="8"/>
      <c r="BB36" s="11"/>
      <c r="BC36" s="8"/>
      <c r="BD36" s="10"/>
      <c r="BE36" s="8"/>
      <c r="BF36" s="10"/>
      <c r="BG36" s="8"/>
      <c r="BH36" s="10"/>
      <c r="BI36" s="8"/>
      <c r="BJ36" s="11"/>
      <c r="BK36" s="8"/>
      <c r="BL36" s="10"/>
      <c r="BM36" s="8"/>
      <c r="BN36" s="10"/>
      <c r="BO36" s="8"/>
      <c r="BP36" s="10"/>
      <c r="BQ36" s="8"/>
      <c r="BR36" s="11"/>
      <c r="BS36" s="8"/>
      <c r="BT36" s="10"/>
      <c r="BU36" s="8"/>
      <c r="BV36" s="10"/>
      <c r="BW36" s="8"/>
      <c r="BX36" s="10"/>
      <c r="BY36" s="8"/>
      <c r="BZ36" s="11"/>
      <c r="CA36" s="8"/>
      <c r="CB36" s="10"/>
      <c r="CC36" s="8"/>
      <c r="CD36" s="10"/>
      <c r="CE36" s="8"/>
      <c r="CF36" s="10"/>
      <c r="CG36" s="8"/>
      <c r="CH36" s="11"/>
      <c r="CI36" s="8"/>
      <c r="CJ36" s="10"/>
      <c r="CK36" s="8"/>
      <c r="CL36" s="10"/>
      <c r="CM36" s="8"/>
      <c r="CN36" s="10"/>
      <c r="CO36" s="8"/>
      <c r="CP36" s="11"/>
      <c r="CQ36" s="10"/>
    </row>
    <row r="37" spans="1:96" x14ac:dyDescent="0.3">
      <c r="A37" s="2"/>
      <c r="B37" s="2"/>
      <c r="C37" s="2"/>
      <c r="D37" s="2"/>
      <c r="E37" s="2" t="s">
        <v>49</v>
      </c>
      <c r="F37" s="2"/>
      <c r="G37" s="2"/>
      <c r="H37" s="7">
        <f>ROUND(SUM(H30:H36),5)</f>
        <v>1136.9000000000001</v>
      </c>
      <c r="I37" s="8"/>
      <c r="J37" s="7">
        <f>ROUND(SUM(J30:J36),5)</f>
        <v>950</v>
      </c>
      <c r="K37" s="8"/>
      <c r="L37" s="7">
        <f>ROUND((H37-J37),5)</f>
        <v>186.9</v>
      </c>
      <c r="M37" s="8"/>
      <c r="N37" s="9">
        <f>ROUND(IF(J37=0, IF(H37=0, 0, 1), H37/J37),5)</f>
        <v>1.1967399999999999</v>
      </c>
      <c r="O37" s="8"/>
      <c r="P37" s="7">
        <f>ROUND(SUM(P30:P36),5)</f>
        <v>2218.38</v>
      </c>
      <c r="Q37" s="8"/>
      <c r="R37" s="7">
        <f>ROUND(SUM(R30:R36),5)</f>
        <v>1000</v>
      </c>
      <c r="S37" s="8"/>
      <c r="T37" s="7">
        <f>ROUND((P37-R37),5)</f>
        <v>1218.3800000000001</v>
      </c>
      <c r="U37" s="8"/>
      <c r="V37" s="9">
        <f>ROUND(IF(R37=0, IF(P37=0, 0, 1), P37/R37),5)</f>
        <v>2.2183799999999998</v>
      </c>
      <c r="W37" s="8"/>
      <c r="X37" s="7">
        <f>ROUND(SUM(X30:X36),5)</f>
        <v>2442.4699999999998</v>
      </c>
      <c r="Y37" s="8"/>
      <c r="Z37" s="7">
        <f>ROUND(SUM(Z30:Z36),5)</f>
        <v>2200</v>
      </c>
      <c r="AA37" s="8"/>
      <c r="AB37" s="7">
        <f>ROUND((X37-Z37),5)</f>
        <v>242.47</v>
      </c>
      <c r="AC37" s="8"/>
      <c r="AD37" s="9">
        <f>ROUND(IF(Z37=0, IF(X37=0, 0, 1), X37/Z37),5)</f>
        <v>1.1102099999999999</v>
      </c>
      <c r="AE37" s="8"/>
      <c r="AF37" s="7">
        <f>ROUND(SUM(AF30:AF36),5)</f>
        <v>3491.57</v>
      </c>
      <c r="AG37" s="8"/>
      <c r="AH37" s="7">
        <f>ROUND(SUM(AH30:AH36),5)</f>
        <v>2200</v>
      </c>
      <c r="AI37" s="8"/>
      <c r="AJ37" s="7">
        <f>ROUND((AF37-AH37),5)</f>
        <v>1291.57</v>
      </c>
      <c r="AK37" s="8"/>
      <c r="AL37" s="9">
        <f>ROUND(IF(AH37=0, IF(AF37=0, 0, 1), AF37/AH37),5)</f>
        <v>1.58708</v>
      </c>
      <c r="AM37" s="8"/>
      <c r="AN37" s="7">
        <f>ROUND(SUM(AN30:AN36),5)</f>
        <v>1747.87</v>
      </c>
      <c r="AO37" s="8"/>
      <c r="AP37" s="7">
        <f>ROUND(SUM(AP30:AP36),5)</f>
        <v>1800</v>
      </c>
      <c r="AQ37" s="8"/>
      <c r="AR37" s="7">
        <f>ROUND((AN37-AP37),5)</f>
        <v>-52.13</v>
      </c>
      <c r="AS37" s="8"/>
      <c r="AT37" s="9">
        <f>ROUND(IF(AP37=0, IF(AN37=0, 0, 1), AN37/AP37),5)</f>
        <v>0.97104000000000001</v>
      </c>
      <c r="AU37" s="8"/>
      <c r="AV37" s="7">
        <f>ROUND(SUM(AV30:AV36),5)</f>
        <v>1620.35</v>
      </c>
      <c r="AW37" s="8"/>
      <c r="AX37" s="7">
        <f>ROUND(SUM(AX30:AX36),5)</f>
        <v>2150</v>
      </c>
      <c r="AY37" s="8"/>
      <c r="AZ37" s="7">
        <f>ROUND((AV37-AX37),5)</f>
        <v>-529.65</v>
      </c>
      <c r="BA37" s="8"/>
      <c r="BB37" s="9">
        <f>ROUND(IF(AX37=0, IF(AV37=0, 0, 1), AV37/AX37),5)</f>
        <v>0.75365000000000004</v>
      </c>
      <c r="BC37" s="8"/>
      <c r="BD37" s="7">
        <f>ROUND(SUM(BD30:BD36),5)</f>
        <v>415.16</v>
      </c>
      <c r="BE37" s="8"/>
      <c r="BF37" s="7">
        <f>ROUND(SUM(BF30:BF36),5)</f>
        <v>1400</v>
      </c>
      <c r="BG37" s="8"/>
      <c r="BH37" s="7">
        <f>ROUND((BD37-BF37),5)</f>
        <v>-984.84</v>
      </c>
      <c r="BI37" s="8"/>
      <c r="BJ37" s="9">
        <f>ROUND(IF(BF37=0, IF(BD37=0, 0, 1), BD37/BF37),5)</f>
        <v>0.29654000000000003</v>
      </c>
      <c r="BK37" s="8"/>
      <c r="BL37" s="7">
        <f>ROUND(SUM(BL30:BL36),5)</f>
        <v>923.09</v>
      </c>
      <c r="BM37" s="8"/>
      <c r="BN37" s="7">
        <f>ROUND(SUM(BN30:BN36),5)</f>
        <v>1000</v>
      </c>
      <c r="BO37" s="8"/>
      <c r="BP37" s="7">
        <f>ROUND((BL37-BN37),5)</f>
        <v>-76.91</v>
      </c>
      <c r="BQ37" s="8"/>
      <c r="BR37" s="9">
        <f>ROUND(IF(BN37=0, IF(BL37=0, 0, 1), BL37/BN37),5)</f>
        <v>0.92308999999999997</v>
      </c>
      <c r="BS37" s="8"/>
      <c r="BT37" s="7">
        <f>ROUND(SUM(BT30:BT36),5)</f>
        <v>1187.9100000000001</v>
      </c>
      <c r="BU37" s="8"/>
      <c r="BV37" s="7">
        <f>ROUND(SUM(BV30:BV36),5)</f>
        <v>2100</v>
      </c>
      <c r="BW37" s="8"/>
      <c r="BX37" s="7">
        <f>ROUND((BT37-BV37),5)</f>
        <v>-912.09</v>
      </c>
      <c r="BY37" s="8"/>
      <c r="BZ37" s="9">
        <f>ROUND(IF(BV37=0, IF(BT37=0, 0, 1), BT37/BV37),5)</f>
        <v>0.56567000000000001</v>
      </c>
      <c r="CA37" s="8"/>
      <c r="CB37" s="7"/>
      <c r="CC37" s="8"/>
      <c r="CD37" s="7">
        <f>ROUND(SUM(CD30:CD36),5)</f>
        <v>309.68</v>
      </c>
      <c r="CE37" s="8"/>
      <c r="CF37" s="7">
        <f>ROUND((CB37-CD37),5)</f>
        <v>-309.68</v>
      </c>
      <c r="CG37" s="8"/>
      <c r="CH37" s="9"/>
      <c r="CI37" s="8"/>
      <c r="CJ37" s="7">
        <f>ROUND(H37+P37+X37+AF37+AN37+AV37+BD37+BL37+BT37+CB37,5)</f>
        <v>15183.7</v>
      </c>
      <c r="CK37" s="8"/>
      <c r="CL37" s="7">
        <f>SUM(CL31:CL36)</f>
        <v>18650</v>
      </c>
      <c r="CM37" s="8"/>
      <c r="CN37" s="7">
        <f>ROUND((CJ37-CL37),5)</f>
        <v>-3466.3</v>
      </c>
      <c r="CO37" s="8"/>
      <c r="CP37" s="9">
        <f>ROUND(IF(CL37=0, IF(CJ37=0, 0, 1), CJ37/CL37),5)</f>
        <v>0.81413999999999997</v>
      </c>
      <c r="CQ37" s="76">
        <f>SUM(CQ31:CQ36)</f>
        <v>17300</v>
      </c>
      <c r="CR37" t="s">
        <v>426</v>
      </c>
    </row>
    <row r="38" spans="1:96" ht="28.8" customHeight="1" x14ac:dyDescent="0.3">
      <c r="A38" s="2"/>
      <c r="B38" s="2"/>
      <c r="C38" s="2"/>
      <c r="D38" s="2"/>
      <c r="E38" s="2" t="s">
        <v>50</v>
      </c>
      <c r="F38" s="2"/>
      <c r="G38" s="2"/>
      <c r="H38" s="7">
        <v>3.45</v>
      </c>
      <c r="I38" s="8"/>
      <c r="J38" s="7">
        <v>6.25</v>
      </c>
      <c r="K38" s="8"/>
      <c r="L38" s="7">
        <f>ROUND((H38-J38),5)</f>
        <v>-2.8</v>
      </c>
      <c r="M38" s="8"/>
      <c r="N38" s="9">
        <f>ROUND(IF(J38=0, IF(H38=0, 0, 1), H38/J38),5)</f>
        <v>0.55200000000000005</v>
      </c>
      <c r="O38" s="8"/>
      <c r="P38" s="7">
        <v>3.11</v>
      </c>
      <c r="Q38" s="8"/>
      <c r="R38" s="7">
        <v>6.25</v>
      </c>
      <c r="S38" s="8"/>
      <c r="T38" s="7">
        <f>ROUND((P38-R38),5)</f>
        <v>-3.14</v>
      </c>
      <c r="U38" s="8"/>
      <c r="V38" s="9">
        <f>ROUND(IF(R38=0, IF(P38=0, 0, 1), P38/R38),5)</f>
        <v>0.49759999999999999</v>
      </c>
      <c r="W38" s="8"/>
      <c r="X38" s="7">
        <v>13.55</v>
      </c>
      <c r="Y38" s="8"/>
      <c r="Z38" s="7">
        <v>6.25</v>
      </c>
      <c r="AA38" s="8"/>
      <c r="AB38" s="7">
        <f>ROUND((X38-Z38),5)</f>
        <v>7.3</v>
      </c>
      <c r="AC38" s="8"/>
      <c r="AD38" s="9">
        <f>ROUND(IF(Z38=0, IF(X38=0, 0, 1), X38/Z38),5)</f>
        <v>2.1680000000000001</v>
      </c>
      <c r="AE38" s="8"/>
      <c r="AF38" s="7">
        <v>12.99</v>
      </c>
      <c r="AG38" s="8"/>
      <c r="AH38" s="7">
        <v>6.25</v>
      </c>
      <c r="AI38" s="8"/>
      <c r="AJ38" s="7">
        <f>ROUND((AF38-AH38),5)</f>
        <v>6.74</v>
      </c>
      <c r="AK38" s="8"/>
      <c r="AL38" s="9">
        <f>ROUND(IF(AH38=0, IF(AF38=0, 0, 1), AF38/AH38),5)</f>
        <v>2.0783999999999998</v>
      </c>
      <c r="AM38" s="8"/>
      <c r="AN38" s="7">
        <v>13.42</v>
      </c>
      <c r="AO38" s="8"/>
      <c r="AP38" s="7">
        <v>6.25</v>
      </c>
      <c r="AQ38" s="8"/>
      <c r="AR38" s="7">
        <f>ROUND((AN38-AP38),5)</f>
        <v>7.17</v>
      </c>
      <c r="AS38" s="8"/>
      <c r="AT38" s="9">
        <f>ROUND(IF(AP38=0, IF(AN38=0, 0, 1), AN38/AP38),5)</f>
        <v>2.1472000000000002</v>
      </c>
      <c r="AU38" s="8"/>
      <c r="AV38" s="7">
        <v>12.16</v>
      </c>
      <c r="AW38" s="8"/>
      <c r="AX38" s="7">
        <v>6.25</v>
      </c>
      <c r="AY38" s="8"/>
      <c r="AZ38" s="7">
        <f>ROUND((AV38-AX38),5)</f>
        <v>5.91</v>
      </c>
      <c r="BA38" s="8"/>
      <c r="BB38" s="9">
        <f>ROUND(IF(AX38=0, IF(AV38=0, 0, 1), AV38/AX38),5)</f>
        <v>1.9456</v>
      </c>
      <c r="BC38" s="8"/>
      <c r="BD38" s="7">
        <v>4.75</v>
      </c>
      <c r="BE38" s="8"/>
      <c r="BF38" s="7">
        <v>6.25</v>
      </c>
      <c r="BG38" s="8"/>
      <c r="BH38" s="7">
        <f>ROUND((BD38-BF38),5)</f>
        <v>-1.5</v>
      </c>
      <c r="BI38" s="8"/>
      <c r="BJ38" s="9">
        <f>ROUND(IF(BF38=0, IF(BD38=0, 0, 1), BD38/BF38),5)</f>
        <v>0.76</v>
      </c>
      <c r="BK38" s="8"/>
      <c r="BL38" s="7">
        <v>4.74</v>
      </c>
      <c r="BM38" s="8"/>
      <c r="BN38" s="7">
        <v>6.25</v>
      </c>
      <c r="BO38" s="8"/>
      <c r="BP38" s="7">
        <f>ROUND((BL38-BN38),5)</f>
        <v>-1.51</v>
      </c>
      <c r="BQ38" s="8"/>
      <c r="BR38" s="9">
        <f>ROUND(IF(BN38=0, IF(BL38=0, 0, 1), BL38/BN38),5)</f>
        <v>0.75839999999999996</v>
      </c>
      <c r="BS38" s="8"/>
      <c r="BT38" s="7">
        <v>4.37</v>
      </c>
      <c r="BU38" s="8"/>
      <c r="BV38" s="7">
        <v>6.25</v>
      </c>
      <c r="BW38" s="8"/>
      <c r="BX38" s="7">
        <f>ROUND((BT38-BV38),5)</f>
        <v>-1.88</v>
      </c>
      <c r="BY38" s="8"/>
      <c r="BZ38" s="9">
        <f>ROUND(IF(BV38=0, IF(BT38=0, 0, 1), BT38/BV38),5)</f>
        <v>0.69920000000000004</v>
      </c>
      <c r="CA38" s="8"/>
      <c r="CB38" s="7"/>
      <c r="CC38" s="8"/>
      <c r="CD38" s="7">
        <v>1.61</v>
      </c>
      <c r="CE38" s="8"/>
      <c r="CF38" s="7">
        <f>ROUND((CB38-CD38),5)</f>
        <v>-1.61</v>
      </c>
      <c r="CG38" s="8"/>
      <c r="CH38" s="9"/>
      <c r="CI38" s="8"/>
      <c r="CJ38" s="7">
        <f>ROUND(H38+P38+X38+AF38+AN38+AV38+BD38+BL38+BT38+CB38,5)</f>
        <v>72.540000000000006</v>
      </c>
      <c r="CK38" s="8"/>
      <c r="CL38" s="7">
        <v>75</v>
      </c>
      <c r="CM38" s="8"/>
      <c r="CN38" s="7">
        <f>ROUND((CJ38-CL38),5)</f>
        <v>-2.46</v>
      </c>
      <c r="CO38" s="8"/>
      <c r="CP38" s="9">
        <f>ROUND(IF(CL38=0, IF(CJ38=0, 0, 1), CJ38/CL38),5)</f>
        <v>0.96719999999999995</v>
      </c>
      <c r="CQ38" s="76">
        <v>75</v>
      </c>
      <c r="CR38" t="s">
        <v>426</v>
      </c>
    </row>
    <row r="39" spans="1:96" x14ac:dyDescent="0.3">
      <c r="A39" s="2"/>
      <c r="B39" s="2"/>
      <c r="C39" s="2"/>
      <c r="D39" s="2"/>
      <c r="E39" s="2" t="s">
        <v>51</v>
      </c>
      <c r="F39" s="2"/>
      <c r="G39" s="2"/>
      <c r="H39" s="7"/>
      <c r="I39" s="8"/>
      <c r="J39" s="7"/>
      <c r="K39" s="8"/>
      <c r="L39" s="7"/>
      <c r="M39" s="8"/>
      <c r="N39" s="9"/>
      <c r="O39" s="8"/>
      <c r="P39" s="7"/>
      <c r="Q39" s="8"/>
      <c r="R39" s="7"/>
      <c r="S39" s="8"/>
      <c r="T39" s="7"/>
      <c r="U39" s="8"/>
      <c r="V39" s="9"/>
      <c r="W39" s="8"/>
      <c r="X39" s="7"/>
      <c r="Y39" s="8"/>
      <c r="Z39" s="7"/>
      <c r="AA39" s="8"/>
      <c r="AB39" s="7"/>
      <c r="AC39" s="8"/>
      <c r="AD39" s="9"/>
      <c r="AE39" s="8"/>
      <c r="AF39" s="7">
        <v>100</v>
      </c>
      <c r="AG39" s="8"/>
      <c r="AH39" s="7"/>
      <c r="AI39" s="8"/>
      <c r="AJ39" s="7">
        <f>ROUND((AF39-AH39),5)</f>
        <v>100</v>
      </c>
      <c r="AK39" s="8"/>
      <c r="AL39" s="9">
        <f>ROUND(IF(AH39=0, IF(AF39=0, 0, 1), AF39/AH39),5)</f>
        <v>1</v>
      </c>
      <c r="AM39" s="8"/>
      <c r="AN39" s="7"/>
      <c r="AO39" s="8"/>
      <c r="AP39" s="7">
        <v>100</v>
      </c>
      <c r="AQ39" s="8"/>
      <c r="AR39" s="7">
        <f>ROUND((AN39-AP39),5)</f>
        <v>-100</v>
      </c>
      <c r="AS39" s="8"/>
      <c r="AT39" s="9"/>
      <c r="AU39" s="8"/>
      <c r="AV39" s="7"/>
      <c r="AW39" s="8"/>
      <c r="AX39" s="7"/>
      <c r="AY39" s="8"/>
      <c r="AZ39" s="7"/>
      <c r="BA39" s="8"/>
      <c r="BB39" s="9"/>
      <c r="BC39" s="8"/>
      <c r="BD39" s="7"/>
      <c r="BE39" s="8"/>
      <c r="BF39" s="7"/>
      <c r="BG39" s="8"/>
      <c r="BH39" s="7"/>
      <c r="BI39" s="8"/>
      <c r="BJ39" s="9"/>
      <c r="BK39" s="8"/>
      <c r="BL39" s="7"/>
      <c r="BM39" s="8"/>
      <c r="BN39" s="7"/>
      <c r="BO39" s="8"/>
      <c r="BP39" s="7"/>
      <c r="BQ39" s="8"/>
      <c r="BR39" s="9"/>
      <c r="BS39" s="8"/>
      <c r="BT39" s="7"/>
      <c r="BU39" s="8"/>
      <c r="BV39" s="7"/>
      <c r="BW39" s="8"/>
      <c r="BX39" s="7"/>
      <c r="BY39" s="8"/>
      <c r="BZ39" s="9"/>
      <c r="CA39" s="8"/>
      <c r="CB39" s="7"/>
      <c r="CC39" s="8"/>
      <c r="CD39" s="7"/>
      <c r="CE39" s="8"/>
      <c r="CF39" s="7"/>
      <c r="CG39" s="8"/>
      <c r="CH39" s="9"/>
      <c r="CI39" s="8"/>
      <c r="CJ39" s="7">
        <f>ROUND(H39+P39+X39+AF39+AN39+AV39+BD39+BL39+BT39+CB39,5)</f>
        <v>100</v>
      </c>
      <c r="CK39" s="8"/>
      <c r="CL39" s="7">
        <f>ROUND(J39+R39+Z39+AH39+AP39+AX39+BF39+BN39+BV39+CD39,5)</f>
        <v>100</v>
      </c>
      <c r="CM39" s="8"/>
      <c r="CN39" s="7"/>
      <c r="CO39" s="8"/>
      <c r="CP39" s="9">
        <f>ROUND(IF(CL39=0, IF(CJ39=0, 0, 1), CJ39/CL39),5)</f>
        <v>1</v>
      </c>
      <c r="CQ39" s="76">
        <v>100</v>
      </c>
      <c r="CR39" t="s">
        <v>426</v>
      </c>
    </row>
    <row r="40" spans="1:96" ht="15" customHeight="1" x14ac:dyDescent="0.3">
      <c r="A40" s="2"/>
      <c r="B40" s="2"/>
      <c r="C40" s="2"/>
      <c r="D40" s="2"/>
      <c r="E40" s="2" t="s">
        <v>53</v>
      </c>
      <c r="F40" s="2"/>
      <c r="G40" s="2"/>
      <c r="H40" s="7">
        <v>9015.36</v>
      </c>
      <c r="I40" s="8"/>
      <c r="J40" s="7"/>
      <c r="K40" s="8"/>
      <c r="L40" s="7">
        <f>ROUND((H40-J40),5)</f>
        <v>9015.36</v>
      </c>
      <c r="M40" s="8"/>
      <c r="N40" s="9">
        <f>ROUND(IF(J40=0, IF(H40=0, 0, 1), H40/J40),5)</f>
        <v>1</v>
      </c>
      <c r="O40" s="8"/>
      <c r="P40" s="7"/>
      <c r="Q40" s="8"/>
      <c r="R40" s="7"/>
      <c r="S40" s="8"/>
      <c r="T40" s="7"/>
      <c r="U40" s="8"/>
      <c r="V40" s="9"/>
      <c r="W40" s="8"/>
      <c r="X40" s="7"/>
      <c r="Y40" s="8"/>
      <c r="Z40" s="7">
        <v>15312.5</v>
      </c>
      <c r="AA40" s="8"/>
      <c r="AB40" s="7">
        <f>ROUND((X40-Z40),5)</f>
        <v>-15312.5</v>
      </c>
      <c r="AC40" s="8"/>
      <c r="AD40" s="9"/>
      <c r="AE40" s="8"/>
      <c r="AF40" s="7">
        <v>15315.67</v>
      </c>
      <c r="AG40" s="8"/>
      <c r="AH40" s="7"/>
      <c r="AI40" s="8"/>
      <c r="AJ40" s="7">
        <f>ROUND((AF40-AH40),5)</f>
        <v>15315.67</v>
      </c>
      <c r="AK40" s="8"/>
      <c r="AL40" s="9">
        <f>ROUND(IF(AH40=0, IF(AF40=0, 0, 1), AF40/AH40),5)</f>
        <v>1</v>
      </c>
      <c r="AM40" s="8"/>
      <c r="AN40" s="7"/>
      <c r="AO40" s="8"/>
      <c r="AP40" s="7"/>
      <c r="AQ40" s="8"/>
      <c r="AR40" s="7"/>
      <c r="AS40" s="8"/>
      <c r="AT40" s="9"/>
      <c r="AU40" s="8"/>
      <c r="AV40" s="7"/>
      <c r="AW40" s="8"/>
      <c r="AX40" s="7">
        <v>15312.5</v>
      </c>
      <c r="AY40" s="8"/>
      <c r="AZ40" s="7">
        <f>ROUND((AV40-AX40),5)</f>
        <v>-15312.5</v>
      </c>
      <c r="BA40" s="8"/>
      <c r="BB40" s="9"/>
      <c r="BC40" s="8"/>
      <c r="BD40" s="7">
        <v>15317.67</v>
      </c>
      <c r="BE40" s="8"/>
      <c r="BF40" s="7"/>
      <c r="BG40" s="8"/>
      <c r="BH40" s="7">
        <f>ROUND((BD40-BF40),5)</f>
        <v>15317.67</v>
      </c>
      <c r="BI40" s="8"/>
      <c r="BJ40" s="9">
        <f>ROUND(IF(BF40=0, IF(BD40=0, 0, 1), BD40/BF40),5)</f>
        <v>1</v>
      </c>
      <c r="BK40" s="8"/>
      <c r="BL40" s="7"/>
      <c r="BM40" s="8"/>
      <c r="BN40" s="7"/>
      <c r="BO40" s="8"/>
      <c r="BP40" s="7"/>
      <c r="BQ40" s="8"/>
      <c r="BR40" s="9"/>
      <c r="BS40" s="8"/>
      <c r="BT40" s="7"/>
      <c r="BU40" s="8"/>
      <c r="BV40" s="7">
        <v>15312.5</v>
      </c>
      <c r="BW40" s="8"/>
      <c r="BX40" s="7">
        <f>ROUND((BT40-BV40),5)</f>
        <v>-15312.5</v>
      </c>
      <c r="BY40" s="8"/>
      <c r="BZ40" s="9"/>
      <c r="CA40" s="8"/>
      <c r="CB40" s="7">
        <v>15315.67</v>
      </c>
      <c r="CC40" s="8"/>
      <c r="CD40" s="7"/>
      <c r="CE40" s="8"/>
      <c r="CF40" s="7">
        <f>ROUND((CB40-CD40),5)</f>
        <v>15315.67</v>
      </c>
      <c r="CG40" s="8"/>
      <c r="CH40" s="9">
        <f>ROUND(IF(CD40=0, IF(CB40=0, 0, 1), CB40/CD40),5)</f>
        <v>1</v>
      </c>
      <c r="CI40" s="8"/>
      <c r="CJ40" s="7">
        <f>ROUND(H40+P40+X40+AF40+AN40+AV40+BD40+BL40+BT40+CB40,5)</f>
        <v>54964.37</v>
      </c>
      <c r="CK40" s="8"/>
      <c r="CL40" s="47">
        <v>61250</v>
      </c>
      <c r="CM40" s="8"/>
      <c r="CN40" s="7">
        <f>ROUND((CJ40-CL40),5)</f>
        <v>-6285.63</v>
      </c>
      <c r="CO40" s="8"/>
      <c r="CP40" s="9">
        <f>ROUND(IF(CL40=0, IF(CJ40=0, 0, 1), CJ40/CL40),5)</f>
        <v>0.89737999999999996</v>
      </c>
      <c r="CQ40" s="76">
        <v>61875</v>
      </c>
      <c r="CR40" t="s">
        <v>426</v>
      </c>
    </row>
    <row r="41" spans="1:96" hidden="1" x14ac:dyDescent="0.3">
      <c r="A41" s="2"/>
      <c r="B41" s="2"/>
      <c r="C41" s="2"/>
      <c r="D41" s="2"/>
      <c r="E41" s="2" t="s">
        <v>54</v>
      </c>
      <c r="F41" s="2"/>
      <c r="G41" s="2"/>
      <c r="H41" s="7"/>
      <c r="I41" s="8"/>
      <c r="J41" s="7"/>
      <c r="K41" s="8"/>
      <c r="L41" s="7"/>
      <c r="M41" s="8"/>
      <c r="N41" s="9"/>
      <c r="O41" s="8"/>
      <c r="P41" s="7"/>
      <c r="Q41" s="8"/>
      <c r="R41" s="7"/>
      <c r="S41" s="8"/>
      <c r="T41" s="7"/>
      <c r="U41" s="8"/>
      <c r="V41" s="9"/>
      <c r="W41" s="8"/>
      <c r="X41" s="7"/>
      <c r="Y41" s="8"/>
      <c r="Z41" s="7"/>
      <c r="AA41" s="8"/>
      <c r="AB41" s="7"/>
      <c r="AC41" s="8"/>
      <c r="AD41" s="9"/>
      <c r="AE41" s="8"/>
      <c r="AF41" s="7"/>
      <c r="AG41" s="8"/>
      <c r="AH41" s="7"/>
      <c r="AI41" s="8"/>
      <c r="AJ41" s="7"/>
      <c r="AK41" s="8"/>
      <c r="AL41" s="9"/>
      <c r="AM41" s="8"/>
      <c r="AN41" s="7"/>
      <c r="AO41" s="8"/>
      <c r="AP41" s="7"/>
      <c r="AQ41" s="8"/>
      <c r="AR41" s="7"/>
      <c r="AS41" s="8"/>
      <c r="AT41" s="9"/>
      <c r="AU41" s="8"/>
      <c r="AV41" s="7"/>
      <c r="AW41" s="8"/>
      <c r="AX41" s="7"/>
      <c r="AY41" s="8"/>
      <c r="AZ41" s="7"/>
      <c r="BA41" s="8"/>
      <c r="BB41" s="9"/>
      <c r="BC41" s="8"/>
      <c r="BD41" s="7"/>
      <c r="BE41" s="8"/>
      <c r="BF41" s="7"/>
      <c r="BG41" s="8"/>
      <c r="BH41" s="7"/>
      <c r="BI41" s="8"/>
      <c r="BJ41" s="9"/>
      <c r="BK41" s="8"/>
      <c r="BL41" s="7"/>
      <c r="BM41" s="8"/>
      <c r="BN41" s="7"/>
      <c r="BO41" s="8"/>
      <c r="BP41" s="7"/>
      <c r="BQ41" s="8"/>
      <c r="BR41" s="9"/>
      <c r="BS41" s="8"/>
      <c r="BT41" s="7"/>
      <c r="BU41" s="8"/>
      <c r="BV41" s="7"/>
      <c r="BW41" s="8"/>
      <c r="BX41" s="7"/>
      <c r="BY41" s="8"/>
      <c r="BZ41" s="9"/>
      <c r="CA41" s="8"/>
      <c r="CB41" s="7"/>
      <c r="CC41" s="8"/>
      <c r="CD41" s="7"/>
      <c r="CE41" s="8"/>
      <c r="CF41" s="7"/>
      <c r="CG41" s="8"/>
      <c r="CH41" s="9"/>
      <c r="CI41" s="8"/>
      <c r="CJ41" s="7"/>
      <c r="CK41" s="8"/>
      <c r="CL41" s="7"/>
      <c r="CM41" s="8"/>
      <c r="CN41" s="7"/>
      <c r="CO41" s="8"/>
      <c r="CP41" s="9"/>
      <c r="CQ41" s="76"/>
    </row>
    <row r="42" spans="1:96" hidden="1" x14ac:dyDescent="0.3">
      <c r="A42" s="2"/>
      <c r="B42" s="2"/>
      <c r="C42" s="2"/>
      <c r="D42" s="2"/>
      <c r="E42" s="2" t="s">
        <v>55</v>
      </c>
      <c r="F42" s="2"/>
      <c r="G42" s="2"/>
      <c r="H42" s="7"/>
      <c r="I42" s="8"/>
      <c r="J42" s="7"/>
      <c r="K42" s="8"/>
      <c r="L42" s="7"/>
      <c r="M42" s="8"/>
      <c r="N42" s="9"/>
      <c r="O42" s="8"/>
      <c r="P42" s="7"/>
      <c r="Q42" s="8"/>
      <c r="R42" s="7"/>
      <c r="S42" s="8"/>
      <c r="T42" s="7"/>
      <c r="U42" s="8"/>
      <c r="V42" s="9"/>
      <c r="W42" s="8"/>
      <c r="X42" s="7"/>
      <c r="Y42" s="8"/>
      <c r="Z42" s="7"/>
      <c r="AA42" s="8"/>
      <c r="AB42" s="7"/>
      <c r="AC42" s="8"/>
      <c r="AD42" s="9"/>
      <c r="AE42" s="8"/>
      <c r="AF42" s="7"/>
      <c r="AG42" s="8"/>
      <c r="AH42" s="7"/>
      <c r="AI42" s="8"/>
      <c r="AJ42" s="7"/>
      <c r="AK42" s="8"/>
      <c r="AL42" s="9"/>
      <c r="AM42" s="8"/>
      <c r="AN42" s="7"/>
      <c r="AO42" s="8"/>
      <c r="AP42" s="7"/>
      <c r="AQ42" s="8"/>
      <c r="AR42" s="7"/>
      <c r="AS42" s="8"/>
      <c r="AT42" s="9"/>
      <c r="AU42" s="8"/>
      <c r="AV42" s="7"/>
      <c r="AW42" s="8"/>
      <c r="AX42" s="7"/>
      <c r="AY42" s="8"/>
      <c r="AZ42" s="7"/>
      <c r="BA42" s="8"/>
      <c r="BB42" s="9"/>
      <c r="BC42" s="8"/>
      <c r="BD42" s="7"/>
      <c r="BE42" s="8"/>
      <c r="BF42" s="7"/>
      <c r="BG42" s="8"/>
      <c r="BH42" s="7"/>
      <c r="BI42" s="8"/>
      <c r="BJ42" s="9"/>
      <c r="BK42" s="8"/>
      <c r="BL42" s="7"/>
      <c r="BM42" s="8"/>
      <c r="BN42" s="7"/>
      <c r="BO42" s="8"/>
      <c r="BP42" s="7"/>
      <c r="BQ42" s="8"/>
      <c r="BR42" s="9"/>
      <c r="BS42" s="8"/>
      <c r="BT42" s="7"/>
      <c r="BU42" s="8"/>
      <c r="BV42" s="7"/>
      <c r="BW42" s="8"/>
      <c r="BX42" s="7"/>
      <c r="BY42" s="8"/>
      <c r="BZ42" s="9"/>
      <c r="CA42" s="8"/>
      <c r="CB42" s="7"/>
      <c r="CC42" s="8"/>
      <c r="CD42" s="7"/>
      <c r="CE42" s="8"/>
      <c r="CF42" s="7"/>
      <c r="CG42" s="8"/>
      <c r="CH42" s="9"/>
      <c r="CI42" s="8"/>
      <c r="CJ42" s="7"/>
      <c r="CK42" s="8"/>
      <c r="CL42" s="7"/>
      <c r="CM42" s="8"/>
      <c r="CN42" s="7"/>
      <c r="CO42" s="8"/>
      <c r="CP42" s="9"/>
      <c r="CQ42" s="76"/>
    </row>
    <row r="43" spans="1:96" hidden="1" x14ac:dyDescent="0.3">
      <c r="A43" s="2"/>
      <c r="B43" s="2"/>
      <c r="C43" s="2"/>
      <c r="D43" s="2"/>
      <c r="E43" s="2" t="s">
        <v>56</v>
      </c>
      <c r="F43" s="2"/>
      <c r="G43" s="2"/>
      <c r="H43" s="7"/>
      <c r="I43" s="8"/>
      <c r="J43" s="7"/>
      <c r="K43" s="8"/>
      <c r="L43" s="7"/>
      <c r="M43" s="8"/>
      <c r="N43" s="9"/>
      <c r="O43" s="8"/>
      <c r="P43" s="7"/>
      <c r="Q43" s="8"/>
      <c r="R43" s="7"/>
      <c r="S43" s="8"/>
      <c r="T43" s="7"/>
      <c r="U43" s="8"/>
      <c r="V43" s="9"/>
      <c r="W43" s="8"/>
      <c r="X43" s="7"/>
      <c r="Y43" s="8"/>
      <c r="Z43" s="7"/>
      <c r="AA43" s="8"/>
      <c r="AB43" s="7"/>
      <c r="AC43" s="8"/>
      <c r="AD43" s="9"/>
      <c r="AE43" s="8"/>
      <c r="AF43" s="7"/>
      <c r="AG43" s="8"/>
      <c r="AH43" s="7"/>
      <c r="AI43" s="8"/>
      <c r="AJ43" s="7"/>
      <c r="AK43" s="8"/>
      <c r="AL43" s="9"/>
      <c r="AM43" s="8"/>
      <c r="AN43" s="7"/>
      <c r="AO43" s="8"/>
      <c r="AP43" s="7"/>
      <c r="AQ43" s="8"/>
      <c r="AR43" s="7"/>
      <c r="AS43" s="8"/>
      <c r="AT43" s="9"/>
      <c r="AU43" s="8"/>
      <c r="AV43" s="7"/>
      <c r="AW43" s="8"/>
      <c r="AX43" s="7"/>
      <c r="AY43" s="8"/>
      <c r="AZ43" s="7"/>
      <c r="BA43" s="8"/>
      <c r="BB43" s="9"/>
      <c r="BC43" s="8"/>
      <c r="BD43" s="7"/>
      <c r="BE43" s="8"/>
      <c r="BF43" s="7"/>
      <c r="BG43" s="8"/>
      <c r="BH43" s="7"/>
      <c r="BI43" s="8"/>
      <c r="BJ43" s="9"/>
      <c r="BK43" s="8"/>
      <c r="BL43" s="7"/>
      <c r="BM43" s="8"/>
      <c r="BN43" s="7"/>
      <c r="BO43" s="8"/>
      <c r="BP43" s="7"/>
      <c r="BQ43" s="8"/>
      <c r="BR43" s="9"/>
      <c r="BS43" s="8"/>
      <c r="BT43" s="7"/>
      <c r="BU43" s="8"/>
      <c r="BV43" s="7"/>
      <c r="BW43" s="8"/>
      <c r="BX43" s="7"/>
      <c r="BY43" s="8"/>
      <c r="BZ43" s="9"/>
      <c r="CA43" s="8"/>
      <c r="CB43" s="7"/>
      <c r="CC43" s="8"/>
      <c r="CD43" s="7"/>
      <c r="CE43" s="8"/>
      <c r="CF43" s="7"/>
      <c r="CG43" s="8"/>
      <c r="CH43" s="9"/>
      <c r="CI43" s="8"/>
      <c r="CJ43" s="7"/>
      <c r="CK43" s="8"/>
      <c r="CL43" s="7"/>
      <c r="CM43" s="8"/>
      <c r="CN43" s="7"/>
      <c r="CO43" s="8"/>
      <c r="CP43" s="9"/>
      <c r="CQ43" s="76"/>
    </row>
    <row r="44" spans="1:96" hidden="1" x14ac:dyDescent="0.3">
      <c r="A44" s="2"/>
      <c r="B44" s="2"/>
      <c r="C44" s="2"/>
      <c r="D44" s="2"/>
      <c r="E44" s="2" t="s">
        <v>57</v>
      </c>
      <c r="F44" s="2"/>
      <c r="G44" s="2"/>
      <c r="H44" s="7"/>
      <c r="I44" s="8"/>
      <c r="J44" s="7"/>
      <c r="K44" s="8"/>
      <c r="L44" s="7"/>
      <c r="M44" s="8"/>
      <c r="N44" s="9"/>
      <c r="O44" s="8"/>
      <c r="P44" s="7"/>
      <c r="Q44" s="8"/>
      <c r="R44" s="7"/>
      <c r="S44" s="8"/>
      <c r="T44" s="7"/>
      <c r="U44" s="8"/>
      <c r="V44" s="9"/>
      <c r="W44" s="8"/>
      <c r="X44" s="7"/>
      <c r="Y44" s="8"/>
      <c r="Z44" s="7"/>
      <c r="AA44" s="8"/>
      <c r="AB44" s="7"/>
      <c r="AC44" s="8"/>
      <c r="AD44" s="9"/>
      <c r="AE44" s="8"/>
      <c r="AF44" s="7"/>
      <c r="AG44" s="8"/>
      <c r="AH44" s="7"/>
      <c r="AI44" s="8"/>
      <c r="AJ44" s="7"/>
      <c r="AK44" s="8"/>
      <c r="AL44" s="9"/>
      <c r="AM44" s="8"/>
      <c r="AN44" s="7"/>
      <c r="AO44" s="8"/>
      <c r="AP44" s="7"/>
      <c r="AQ44" s="8"/>
      <c r="AR44" s="7"/>
      <c r="AS44" s="8"/>
      <c r="AT44" s="9"/>
      <c r="AU44" s="8"/>
      <c r="AV44" s="7"/>
      <c r="AW44" s="8"/>
      <c r="AX44" s="7"/>
      <c r="AY44" s="8"/>
      <c r="AZ44" s="7"/>
      <c r="BA44" s="8"/>
      <c r="BB44" s="9"/>
      <c r="BC44" s="8"/>
      <c r="BD44" s="7"/>
      <c r="BE44" s="8"/>
      <c r="BF44" s="7"/>
      <c r="BG44" s="8"/>
      <c r="BH44" s="7"/>
      <c r="BI44" s="8"/>
      <c r="BJ44" s="9"/>
      <c r="BK44" s="8"/>
      <c r="BL44" s="7"/>
      <c r="BM44" s="8"/>
      <c r="BN44" s="7"/>
      <c r="BO44" s="8"/>
      <c r="BP44" s="7"/>
      <c r="BQ44" s="8"/>
      <c r="BR44" s="9"/>
      <c r="BS44" s="8"/>
      <c r="BT44" s="7"/>
      <c r="BU44" s="8"/>
      <c r="BV44" s="7"/>
      <c r="BW44" s="8"/>
      <c r="BX44" s="7"/>
      <c r="BY44" s="8"/>
      <c r="BZ44" s="9"/>
      <c r="CA44" s="8"/>
      <c r="CB44" s="7"/>
      <c r="CC44" s="8"/>
      <c r="CD44" s="7"/>
      <c r="CE44" s="8"/>
      <c r="CF44" s="7"/>
      <c r="CG44" s="8"/>
      <c r="CH44" s="9"/>
      <c r="CI44" s="8"/>
      <c r="CJ44" s="7"/>
      <c r="CK44" s="8"/>
      <c r="CL44" s="7"/>
      <c r="CM44" s="8"/>
      <c r="CN44" s="7"/>
      <c r="CO44" s="8"/>
      <c r="CP44" s="9"/>
      <c r="CQ44" s="76"/>
    </row>
    <row r="45" spans="1:96" hidden="1" x14ac:dyDescent="0.3">
      <c r="A45" s="2"/>
      <c r="B45" s="2"/>
      <c r="C45" s="2"/>
      <c r="D45" s="2"/>
      <c r="E45" s="2" t="s">
        <v>58</v>
      </c>
      <c r="F45" s="2"/>
      <c r="G45" s="2"/>
      <c r="H45" s="7"/>
      <c r="I45" s="8"/>
      <c r="J45" s="7"/>
      <c r="K45" s="8"/>
      <c r="L45" s="7"/>
      <c r="M45" s="8"/>
      <c r="N45" s="9"/>
      <c r="O45" s="8"/>
      <c r="P45" s="7"/>
      <c r="Q45" s="8"/>
      <c r="R45" s="7"/>
      <c r="S45" s="8"/>
      <c r="T45" s="7"/>
      <c r="U45" s="8"/>
      <c r="V45" s="9"/>
      <c r="W45" s="8"/>
      <c r="X45" s="7"/>
      <c r="Y45" s="8"/>
      <c r="Z45" s="7"/>
      <c r="AA45" s="8"/>
      <c r="AB45" s="7"/>
      <c r="AC45" s="8"/>
      <c r="AD45" s="9"/>
      <c r="AE45" s="8"/>
      <c r="AF45" s="7"/>
      <c r="AG45" s="8"/>
      <c r="AH45" s="7"/>
      <c r="AI45" s="8"/>
      <c r="AJ45" s="7"/>
      <c r="AK45" s="8"/>
      <c r="AL45" s="9"/>
      <c r="AM45" s="8"/>
      <c r="AN45" s="7"/>
      <c r="AO45" s="8"/>
      <c r="AP45" s="7"/>
      <c r="AQ45" s="8"/>
      <c r="AR45" s="7"/>
      <c r="AS45" s="8"/>
      <c r="AT45" s="9"/>
      <c r="AU45" s="8"/>
      <c r="AV45" s="7"/>
      <c r="AW45" s="8"/>
      <c r="AX45" s="7"/>
      <c r="AY45" s="8"/>
      <c r="AZ45" s="7"/>
      <c r="BA45" s="8"/>
      <c r="BB45" s="9"/>
      <c r="BC45" s="8"/>
      <c r="BD45" s="7"/>
      <c r="BE45" s="8"/>
      <c r="BF45" s="7"/>
      <c r="BG45" s="8"/>
      <c r="BH45" s="7"/>
      <c r="BI45" s="8"/>
      <c r="BJ45" s="9"/>
      <c r="BK45" s="8"/>
      <c r="BL45" s="7"/>
      <c r="BM45" s="8"/>
      <c r="BN45" s="7"/>
      <c r="BO45" s="8"/>
      <c r="BP45" s="7"/>
      <c r="BQ45" s="8"/>
      <c r="BR45" s="9"/>
      <c r="BS45" s="8"/>
      <c r="BT45" s="7"/>
      <c r="BU45" s="8"/>
      <c r="BV45" s="7"/>
      <c r="BW45" s="8"/>
      <c r="BX45" s="7"/>
      <c r="BY45" s="8"/>
      <c r="BZ45" s="9"/>
      <c r="CA45" s="8"/>
      <c r="CB45" s="7"/>
      <c r="CC45" s="8"/>
      <c r="CD45" s="7"/>
      <c r="CE45" s="8"/>
      <c r="CF45" s="7"/>
      <c r="CG45" s="8"/>
      <c r="CH45" s="9"/>
      <c r="CI45" s="8"/>
      <c r="CJ45" s="7"/>
      <c r="CK45" s="8"/>
      <c r="CL45" s="7"/>
      <c r="CM45" s="8"/>
      <c r="CN45" s="7"/>
      <c r="CO45" s="8"/>
      <c r="CP45" s="9"/>
      <c r="CQ45" s="76"/>
    </row>
    <row r="46" spans="1:96" hidden="1" x14ac:dyDescent="0.3">
      <c r="A46" s="2"/>
      <c r="B46" s="2"/>
      <c r="C46" s="2"/>
      <c r="D46" s="2"/>
      <c r="E46" s="2"/>
      <c r="F46" s="2" t="s">
        <v>59</v>
      </c>
      <c r="G46" s="2"/>
      <c r="H46" s="7"/>
      <c r="I46" s="8"/>
      <c r="J46" s="7"/>
      <c r="K46" s="8"/>
      <c r="L46" s="7"/>
      <c r="M46" s="8"/>
      <c r="N46" s="9"/>
      <c r="O46" s="8"/>
      <c r="P46" s="7"/>
      <c r="Q46" s="8"/>
      <c r="R46" s="7"/>
      <c r="S46" s="8"/>
      <c r="T46" s="7"/>
      <c r="U46" s="8"/>
      <c r="V46" s="9"/>
      <c r="W46" s="8"/>
      <c r="X46" s="7"/>
      <c r="Y46" s="8"/>
      <c r="Z46" s="7"/>
      <c r="AA46" s="8"/>
      <c r="AB46" s="7"/>
      <c r="AC46" s="8"/>
      <c r="AD46" s="9"/>
      <c r="AE46" s="8"/>
      <c r="AF46" s="7"/>
      <c r="AG46" s="8"/>
      <c r="AH46" s="7"/>
      <c r="AI46" s="8"/>
      <c r="AJ46" s="7"/>
      <c r="AK46" s="8"/>
      <c r="AL46" s="9"/>
      <c r="AM46" s="8"/>
      <c r="AN46" s="7"/>
      <c r="AO46" s="8"/>
      <c r="AP46" s="7"/>
      <c r="AQ46" s="8"/>
      <c r="AR46" s="7"/>
      <c r="AS46" s="8"/>
      <c r="AT46" s="9"/>
      <c r="AU46" s="8"/>
      <c r="AV46" s="7"/>
      <c r="AW46" s="8"/>
      <c r="AX46" s="7"/>
      <c r="AY46" s="8"/>
      <c r="AZ46" s="7"/>
      <c r="BA46" s="8"/>
      <c r="BB46" s="9"/>
      <c r="BC46" s="8"/>
      <c r="BD46" s="7"/>
      <c r="BE46" s="8"/>
      <c r="BF46" s="7"/>
      <c r="BG46" s="8"/>
      <c r="BH46" s="7"/>
      <c r="BI46" s="8"/>
      <c r="BJ46" s="9"/>
      <c r="BK46" s="8"/>
      <c r="BL46" s="7"/>
      <c r="BM46" s="8"/>
      <c r="BN46" s="7"/>
      <c r="BO46" s="8"/>
      <c r="BP46" s="7"/>
      <c r="BQ46" s="8"/>
      <c r="BR46" s="9"/>
      <c r="BS46" s="8"/>
      <c r="BT46" s="7"/>
      <c r="BU46" s="8"/>
      <c r="BV46" s="7"/>
      <c r="BW46" s="8"/>
      <c r="BX46" s="7"/>
      <c r="BY46" s="8"/>
      <c r="BZ46" s="9"/>
      <c r="CA46" s="8"/>
      <c r="CB46" s="7"/>
      <c r="CC46" s="8"/>
      <c r="CD46" s="7"/>
      <c r="CE46" s="8"/>
      <c r="CF46" s="7"/>
      <c r="CG46" s="8"/>
      <c r="CH46" s="9"/>
      <c r="CI46" s="8"/>
      <c r="CJ46" s="7"/>
      <c r="CK46" s="8"/>
      <c r="CL46" s="7"/>
      <c r="CM46" s="8"/>
      <c r="CN46" s="7"/>
      <c r="CO46" s="8"/>
      <c r="CP46" s="9"/>
      <c r="CQ46" s="76"/>
    </row>
    <row r="47" spans="1:96" hidden="1" x14ac:dyDescent="0.3">
      <c r="A47" s="2"/>
      <c r="B47" s="2"/>
      <c r="C47" s="2"/>
      <c r="D47" s="2"/>
      <c r="E47" s="2"/>
      <c r="F47" s="2" t="s">
        <v>60</v>
      </c>
      <c r="G47" s="2"/>
      <c r="H47" s="7"/>
      <c r="I47" s="8"/>
      <c r="J47" s="7"/>
      <c r="K47" s="8"/>
      <c r="L47" s="7"/>
      <c r="M47" s="8"/>
      <c r="N47" s="9"/>
      <c r="O47" s="8"/>
      <c r="P47" s="7"/>
      <c r="Q47" s="8"/>
      <c r="R47" s="7"/>
      <c r="S47" s="8"/>
      <c r="T47" s="7"/>
      <c r="U47" s="8"/>
      <c r="V47" s="9"/>
      <c r="W47" s="8"/>
      <c r="X47" s="7"/>
      <c r="Y47" s="8"/>
      <c r="Z47" s="7"/>
      <c r="AA47" s="8"/>
      <c r="AB47" s="7"/>
      <c r="AC47" s="8"/>
      <c r="AD47" s="9"/>
      <c r="AE47" s="8"/>
      <c r="AF47" s="7"/>
      <c r="AG47" s="8"/>
      <c r="AH47" s="7"/>
      <c r="AI47" s="8"/>
      <c r="AJ47" s="7"/>
      <c r="AK47" s="8"/>
      <c r="AL47" s="9"/>
      <c r="AM47" s="8"/>
      <c r="AN47" s="7"/>
      <c r="AO47" s="8"/>
      <c r="AP47" s="7"/>
      <c r="AQ47" s="8"/>
      <c r="AR47" s="7"/>
      <c r="AS47" s="8"/>
      <c r="AT47" s="9"/>
      <c r="AU47" s="8"/>
      <c r="AV47" s="7"/>
      <c r="AW47" s="8"/>
      <c r="AX47" s="7"/>
      <c r="AY47" s="8"/>
      <c r="AZ47" s="7"/>
      <c r="BA47" s="8"/>
      <c r="BB47" s="9"/>
      <c r="BC47" s="8"/>
      <c r="BD47" s="7"/>
      <c r="BE47" s="8"/>
      <c r="BF47" s="7"/>
      <c r="BG47" s="8"/>
      <c r="BH47" s="7"/>
      <c r="BI47" s="8"/>
      <c r="BJ47" s="9"/>
      <c r="BK47" s="8"/>
      <c r="BL47" s="7"/>
      <c r="BM47" s="8"/>
      <c r="BN47" s="7"/>
      <c r="BO47" s="8"/>
      <c r="BP47" s="7"/>
      <c r="BQ47" s="8"/>
      <c r="BR47" s="9"/>
      <c r="BS47" s="8"/>
      <c r="BT47" s="7"/>
      <c r="BU47" s="8"/>
      <c r="BV47" s="7"/>
      <c r="BW47" s="8"/>
      <c r="BX47" s="7"/>
      <c r="BY47" s="8"/>
      <c r="BZ47" s="9"/>
      <c r="CA47" s="8"/>
      <c r="CB47" s="7"/>
      <c r="CC47" s="8"/>
      <c r="CD47" s="7"/>
      <c r="CE47" s="8"/>
      <c r="CF47" s="7"/>
      <c r="CG47" s="8"/>
      <c r="CH47" s="9"/>
      <c r="CI47" s="8"/>
      <c r="CJ47" s="7"/>
      <c r="CK47" s="8"/>
      <c r="CL47" s="7"/>
      <c r="CM47" s="8"/>
      <c r="CN47" s="7"/>
      <c r="CO47" s="8"/>
      <c r="CP47" s="9"/>
      <c r="CQ47" s="76"/>
    </row>
    <row r="48" spans="1:96" ht="15" hidden="1" thickBot="1" x14ac:dyDescent="0.35">
      <c r="A48" s="2"/>
      <c r="B48" s="2"/>
      <c r="C48" s="2"/>
      <c r="D48" s="2"/>
      <c r="E48" s="2"/>
      <c r="F48" s="2" t="s">
        <v>61</v>
      </c>
      <c r="G48" s="2"/>
      <c r="H48" s="10"/>
      <c r="I48" s="8"/>
      <c r="J48" s="7"/>
      <c r="K48" s="8"/>
      <c r="L48" s="7"/>
      <c r="M48" s="8"/>
      <c r="N48" s="9"/>
      <c r="O48" s="8"/>
      <c r="P48" s="10"/>
      <c r="Q48" s="8"/>
      <c r="R48" s="7"/>
      <c r="S48" s="8"/>
      <c r="T48" s="7"/>
      <c r="U48" s="8"/>
      <c r="V48" s="9"/>
      <c r="W48" s="8"/>
      <c r="X48" s="10"/>
      <c r="Y48" s="8"/>
      <c r="Z48" s="7"/>
      <c r="AA48" s="8"/>
      <c r="AB48" s="7"/>
      <c r="AC48" s="8"/>
      <c r="AD48" s="9"/>
      <c r="AE48" s="8"/>
      <c r="AF48" s="10"/>
      <c r="AG48" s="8"/>
      <c r="AH48" s="7"/>
      <c r="AI48" s="8"/>
      <c r="AJ48" s="7"/>
      <c r="AK48" s="8"/>
      <c r="AL48" s="9"/>
      <c r="AM48" s="8"/>
      <c r="AN48" s="10"/>
      <c r="AO48" s="8"/>
      <c r="AP48" s="7"/>
      <c r="AQ48" s="8"/>
      <c r="AR48" s="7"/>
      <c r="AS48" s="8"/>
      <c r="AT48" s="9"/>
      <c r="AU48" s="8"/>
      <c r="AV48" s="10"/>
      <c r="AW48" s="8"/>
      <c r="AX48" s="7"/>
      <c r="AY48" s="8"/>
      <c r="AZ48" s="7"/>
      <c r="BA48" s="8"/>
      <c r="BB48" s="9"/>
      <c r="BC48" s="8"/>
      <c r="BD48" s="10"/>
      <c r="BE48" s="8"/>
      <c r="BF48" s="7"/>
      <c r="BG48" s="8"/>
      <c r="BH48" s="7"/>
      <c r="BI48" s="8"/>
      <c r="BJ48" s="9"/>
      <c r="BK48" s="8"/>
      <c r="BL48" s="10"/>
      <c r="BM48" s="8"/>
      <c r="BN48" s="7"/>
      <c r="BO48" s="8"/>
      <c r="BP48" s="7"/>
      <c r="BQ48" s="8"/>
      <c r="BR48" s="9"/>
      <c r="BS48" s="8"/>
      <c r="BT48" s="10"/>
      <c r="BU48" s="8"/>
      <c r="BV48" s="7"/>
      <c r="BW48" s="8"/>
      <c r="BX48" s="7"/>
      <c r="BY48" s="8"/>
      <c r="BZ48" s="9"/>
      <c r="CA48" s="8"/>
      <c r="CB48" s="10"/>
      <c r="CC48" s="8"/>
      <c r="CD48" s="10"/>
      <c r="CE48" s="8"/>
      <c r="CF48" s="10"/>
      <c r="CG48" s="8"/>
      <c r="CH48" s="11"/>
      <c r="CI48" s="8"/>
      <c r="CJ48" s="10"/>
      <c r="CK48" s="8"/>
      <c r="CL48" s="10"/>
      <c r="CM48" s="8"/>
      <c r="CN48" s="10"/>
      <c r="CO48" s="8"/>
      <c r="CP48" s="11"/>
      <c r="CQ48" s="10"/>
    </row>
    <row r="49" spans="1:96" hidden="1" x14ac:dyDescent="0.3">
      <c r="A49" s="2"/>
      <c r="B49" s="2"/>
      <c r="C49" s="2"/>
      <c r="D49" s="2"/>
      <c r="E49" s="2" t="s">
        <v>62</v>
      </c>
      <c r="F49" s="2"/>
      <c r="G49" s="2"/>
      <c r="H49" s="7"/>
      <c r="I49" s="8"/>
      <c r="J49" s="7"/>
      <c r="K49" s="8"/>
      <c r="L49" s="7"/>
      <c r="M49" s="8"/>
      <c r="N49" s="9"/>
      <c r="O49" s="8"/>
      <c r="P49" s="7"/>
      <c r="Q49" s="8"/>
      <c r="R49" s="7"/>
      <c r="S49" s="8"/>
      <c r="T49" s="7"/>
      <c r="U49" s="8"/>
      <c r="V49" s="9"/>
      <c r="W49" s="8"/>
      <c r="X49" s="7"/>
      <c r="Y49" s="8"/>
      <c r="Z49" s="7"/>
      <c r="AA49" s="8"/>
      <c r="AB49" s="7"/>
      <c r="AC49" s="8"/>
      <c r="AD49" s="9"/>
      <c r="AE49" s="8"/>
      <c r="AF49" s="7"/>
      <c r="AG49" s="8"/>
      <c r="AH49" s="7"/>
      <c r="AI49" s="8"/>
      <c r="AJ49" s="7"/>
      <c r="AK49" s="8"/>
      <c r="AL49" s="9"/>
      <c r="AM49" s="8"/>
      <c r="AN49" s="7"/>
      <c r="AO49" s="8"/>
      <c r="AP49" s="7"/>
      <c r="AQ49" s="8"/>
      <c r="AR49" s="7"/>
      <c r="AS49" s="8"/>
      <c r="AT49" s="9"/>
      <c r="AU49" s="8"/>
      <c r="AV49" s="7"/>
      <c r="AW49" s="8"/>
      <c r="AX49" s="7"/>
      <c r="AY49" s="8"/>
      <c r="AZ49" s="7"/>
      <c r="BA49" s="8"/>
      <c r="BB49" s="9"/>
      <c r="BC49" s="8"/>
      <c r="BD49" s="7"/>
      <c r="BE49" s="8"/>
      <c r="BF49" s="7"/>
      <c r="BG49" s="8"/>
      <c r="BH49" s="7"/>
      <c r="BI49" s="8"/>
      <c r="BJ49" s="9"/>
      <c r="BK49" s="8"/>
      <c r="BL49" s="7"/>
      <c r="BM49" s="8"/>
      <c r="BN49" s="7"/>
      <c r="BO49" s="8"/>
      <c r="BP49" s="7"/>
      <c r="BQ49" s="8"/>
      <c r="BR49" s="9"/>
      <c r="BS49" s="8"/>
      <c r="BT49" s="7"/>
      <c r="BU49" s="8"/>
      <c r="BV49" s="7"/>
      <c r="BW49" s="8"/>
      <c r="BX49" s="7"/>
      <c r="BY49" s="8"/>
      <c r="BZ49" s="9"/>
      <c r="CA49" s="8"/>
      <c r="CB49" s="7"/>
      <c r="CC49" s="8"/>
      <c r="CD49" s="7"/>
      <c r="CE49" s="8"/>
      <c r="CF49" s="7"/>
      <c r="CG49" s="8"/>
      <c r="CH49" s="9"/>
      <c r="CI49" s="8"/>
      <c r="CJ49" s="7"/>
      <c r="CK49" s="8"/>
      <c r="CL49" s="7"/>
      <c r="CM49" s="8"/>
      <c r="CN49" s="7"/>
      <c r="CO49" s="8"/>
      <c r="CP49" s="9"/>
      <c r="CQ49" s="76"/>
    </row>
    <row r="50" spans="1:96" ht="28.8" customHeight="1" x14ac:dyDescent="0.3">
      <c r="A50" s="2"/>
      <c r="B50" s="2"/>
      <c r="C50" s="2"/>
      <c r="D50" s="2"/>
      <c r="E50" s="2" t="s">
        <v>63</v>
      </c>
      <c r="F50" s="2"/>
      <c r="G50" s="2"/>
      <c r="H50" s="7"/>
      <c r="I50" s="8"/>
      <c r="J50" s="7"/>
      <c r="K50" s="8"/>
      <c r="L50" s="7"/>
      <c r="M50" s="8"/>
      <c r="N50" s="9"/>
      <c r="O50" s="8"/>
      <c r="P50" s="7"/>
      <c r="Q50" s="8"/>
      <c r="R50" s="7"/>
      <c r="S50" s="8"/>
      <c r="T50" s="7"/>
      <c r="U50" s="8"/>
      <c r="V50" s="9"/>
      <c r="W50" s="8"/>
      <c r="X50" s="7"/>
      <c r="Y50" s="8"/>
      <c r="Z50" s="7"/>
      <c r="AA50" s="8"/>
      <c r="AB50" s="7"/>
      <c r="AC50" s="8"/>
      <c r="AD50" s="9"/>
      <c r="AE50" s="8"/>
      <c r="AF50" s="7"/>
      <c r="AG50" s="8"/>
      <c r="AH50" s="7"/>
      <c r="AI50" s="8"/>
      <c r="AJ50" s="7"/>
      <c r="AK50" s="8"/>
      <c r="AL50" s="9"/>
      <c r="AM50" s="8"/>
      <c r="AN50" s="7"/>
      <c r="AO50" s="8"/>
      <c r="AP50" s="7"/>
      <c r="AQ50" s="8"/>
      <c r="AR50" s="7"/>
      <c r="AS50" s="8"/>
      <c r="AT50" s="9"/>
      <c r="AU50" s="8"/>
      <c r="AV50" s="7"/>
      <c r="AW50" s="8"/>
      <c r="AX50" s="7"/>
      <c r="AY50" s="8"/>
      <c r="AZ50" s="7"/>
      <c r="BA50" s="8"/>
      <c r="BB50" s="9"/>
      <c r="BC50" s="8"/>
      <c r="BD50" s="7"/>
      <c r="BE50" s="8"/>
      <c r="BF50" s="7"/>
      <c r="BG50" s="8"/>
      <c r="BH50" s="7"/>
      <c r="BI50" s="8"/>
      <c r="BJ50" s="9"/>
      <c r="BK50" s="8"/>
      <c r="BL50" s="7"/>
      <c r="BM50" s="8"/>
      <c r="BN50" s="7"/>
      <c r="BO50" s="8"/>
      <c r="BP50" s="7"/>
      <c r="BQ50" s="8"/>
      <c r="BR50" s="9"/>
      <c r="BS50" s="8"/>
      <c r="BT50" s="7"/>
      <c r="BU50" s="8"/>
      <c r="BV50" s="7"/>
      <c r="BW50" s="8"/>
      <c r="BX50" s="7"/>
      <c r="BY50" s="8"/>
      <c r="BZ50" s="9"/>
      <c r="CA50" s="8"/>
      <c r="CB50" s="7"/>
      <c r="CC50" s="8"/>
      <c r="CD50" s="7"/>
      <c r="CE50" s="8"/>
      <c r="CF50" s="7"/>
      <c r="CG50" s="8"/>
      <c r="CH50" s="9"/>
      <c r="CI50" s="8"/>
      <c r="CJ50" s="7"/>
      <c r="CK50" s="8"/>
      <c r="CL50" s="7"/>
      <c r="CM50" s="8"/>
      <c r="CN50" s="7"/>
      <c r="CO50" s="8"/>
      <c r="CP50" s="9"/>
      <c r="CQ50" s="76"/>
    </row>
    <row r="51" spans="1:96" x14ac:dyDescent="0.3">
      <c r="A51" s="2"/>
      <c r="B51" s="2"/>
      <c r="C51" s="2"/>
      <c r="D51" s="2"/>
      <c r="E51" s="2"/>
      <c r="F51" s="2" t="s">
        <v>425</v>
      </c>
      <c r="G51" s="2"/>
      <c r="H51" s="7"/>
      <c r="I51" s="8"/>
      <c r="J51" s="7"/>
      <c r="K51" s="8"/>
      <c r="L51" s="7"/>
      <c r="M51" s="8"/>
      <c r="N51" s="9"/>
      <c r="O51" s="8"/>
      <c r="P51" s="7">
        <v>3949.5</v>
      </c>
      <c r="Q51" s="8"/>
      <c r="R51" s="7"/>
      <c r="S51" s="8"/>
      <c r="T51" s="7"/>
      <c r="U51" s="8"/>
      <c r="V51" s="9"/>
      <c r="W51" s="8"/>
      <c r="X51" s="7"/>
      <c r="Y51" s="8"/>
      <c r="Z51" s="7"/>
      <c r="AA51" s="8"/>
      <c r="AB51" s="7"/>
      <c r="AC51" s="8"/>
      <c r="AD51" s="9"/>
      <c r="AE51" s="8"/>
      <c r="AF51" s="7"/>
      <c r="AG51" s="8"/>
      <c r="AH51" s="7"/>
      <c r="AI51" s="8"/>
      <c r="AJ51" s="7"/>
      <c r="AK51" s="8"/>
      <c r="AL51" s="9"/>
      <c r="AM51" s="8"/>
      <c r="AN51" s="7"/>
      <c r="AO51" s="8"/>
      <c r="AP51" s="7"/>
      <c r="AQ51" s="8"/>
      <c r="AR51" s="7"/>
      <c r="AS51" s="8"/>
      <c r="AT51" s="9"/>
      <c r="AU51" s="8"/>
      <c r="AV51" s="7"/>
      <c r="AW51" s="8"/>
      <c r="AX51" s="7"/>
      <c r="AY51" s="8"/>
      <c r="AZ51" s="7"/>
      <c r="BA51" s="8"/>
      <c r="BB51" s="9"/>
      <c r="BC51" s="8"/>
      <c r="BD51" s="7"/>
      <c r="BE51" s="8"/>
      <c r="BF51" s="7"/>
      <c r="BG51" s="8"/>
      <c r="BH51" s="7"/>
      <c r="BI51" s="8"/>
      <c r="BJ51" s="9"/>
      <c r="BK51" s="8"/>
      <c r="BL51" s="7"/>
      <c r="BM51" s="8"/>
      <c r="BN51" s="7"/>
      <c r="BO51" s="8"/>
      <c r="BP51" s="7"/>
      <c r="BQ51" s="8"/>
      <c r="BR51" s="9"/>
      <c r="BS51" s="8"/>
      <c r="BT51" s="7"/>
      <c r="BU51" s="8"/>
      <c r="BV51" s="7"/>
      <c r="BW51" s="8"/>
      <c r="BX51" s="7"/>
      <c r="BY51" s="8"/>
      <c r="BZ51" s="9"/>
      <c r="CA51" s="8"/>
      <c r="CB51" s="7"/>
      <c r="CC51" s="8"/>
      <c r="CD51" s="7"/>
      <c r="CE51" s="8"/>
      <c r="CF51" s="7"/>
      <c r="CG51" s="8"/>
      <c r="CH51" s="9"/>
      <c r="CI51" s="8"/>
      <c r="CJ51" s="7">
        <f>ROUND(H51+P51+X51+AF51+AN51+AV51+BD51+BL51+BT51+CB51,5)</f>
        <v>3949.5</v>
      </c>
      <c r="CK51" s="8"/>
      <c r="CL51" s="7"/>
      <c r="CM51" s="8"/>
      <c r="CN51" s="7">
        <f>ROUND((CJ51-CL51),5)</f>
        <v>3949.5</v>
      </c>
      <c r="CO51" s="8"/>
      <c r="CP51" s="9">
        <f>ROUND(IF(CL51=0, IF(CJ51=0, 0, 1), CJ51/CL51),5)</f>
        <v>1</v>
      </c>
      <c r="CQ51" s="76"/>
    </row>
    <row r="52" spans="1:96" x14ac:dyDescent="0.3">
      <c r="A52" s="2"/>
      <c r="B52" s="2"/>
      <c r="C52" s="2"/>
      <c r="D52" s="2"/>
      <c r="E52" s="2"/>
      <c r="F52" s="2" t="s">
        <v>65</v>
      </c>
      <c r="G52" s="2"/>
      <c r="H52" s="7"/>
      <c r="I52" s="8"/>
      <c r="J52" s="7"/>
      <c r="K52" s="8"/>
      <c r="L52" s="7"/>
      <c r="M52" s="8"/>
      <c r="N52" s="9"/>
      <c r="O52" s="8"/>
      <c r="P52" s="7"/>
      <c r="Q52" s="8"/>
      <c r="R52" s="7"/>
      <c r="S52" s="8"/>
      <c r="T52" s="7"/>
      <c r="U52" s="8"/>
      <c r="V52" s="9"/>
      <c r="W52" s="8"/>
      <c r="X52" s="7"/>
      <c r="Y52" s="8"/>
      <c r="Z52" s="7"/>
      <c r="AA52" s="8"/>
      <c r="AB52" s="7"/>
      <c r="AC52" s="8"/>
      <c r="AD52" s="9"/>
      <c r="AE52" s="8"/>
      <c r="AF52" s="7"/>
      <c r="AG52" s="8"/>
      <c r="AH52" s="7"/>
      <c r="AI52" s="8"/>
      <c r="AJ52" s="7"/>
      <c r="AK52" s="8"/>
      <c r="AL52" s="9"/>
      <c r="AM52" s="8"/>
      <c r="AN52" s="7"/>
      <c r="AO52" s="8"/>
      <c r="AP52" s="7"/>
      <c r="AQ52" s="8"/>
      <c r="AR52" s="7"/>
      <c r="AS52" s="8"/>
      <c r="AT52" s="9"/>
      <c r="AU52" s="8"/>
      <c r="AV52" s="7"/>
      <c r="AW52" s="8"/>
      <c r="AX52" s="7"/>
      <c r="AY52" s="8"/>
      <c r="AZ52" s="7"/>
      <c r="BA52" s="8"/>
      <c r="BB52" s="9"/>
      <c r="BC52" s="8"/>
      <c r="BD52" s="7"/>
      <c r="BE52" s="8"/>
      <c r="BF52" s="7">
        <v>400</v>
      </c>
      <c r="BG52" s="8"/>
      <c r="BH52" s="7">
        <f>ROUND((BD52-BF52),5)</f>
        <v>-400</v>
      </c>
      <c r="BI52" s="8"/>
      <c r="BJ52" s="9"/>
      <c r="BK52" s="8"/>
      <c r="BL52" s="7"/>
      <c r="BM52" s="8"/>
      <c r="BN52" s="7"/>
      <c r="BO52" s="8"/>
      <c r="BP52" s="7"/>
      <c r="BQ52" s="8"/>
      <c r="BR52" s="9"/>
      <c r="BS52" s="8"/>
      <c r="BT52" s="7"/>
      <c r="BU52" s="8"/>
      <c r="BV52" s="7"/>
      <c r="BW52" s="8"/>
      <c r="BX52" s="7"/>
      <c r="BY52" s="8"/>
      <c r="BZ52" s="9"/>
      <c r="CA52" s="8"/>
      <c r="CB52" s="7"/>
      <c r="CC52" s="8"/>
      <c r="CD52" s="7"/>
      <c r="CE52" s="8"/>
      <c r="CF52" s="7"/>
      <c r="CG52" s="8"/>
      <c r="CH52" s="9"/>
      <c r="CI52" s="8"/>
      <c r="CJ52" s="7"/>
      <c r="CK52" s="8"/>
      <c r="CL52" s="7">
        <f>ROUND(J52+R52+Z52+AH52+AP52+AX52+BF52+BN52+BV52+CD52,5)</f>
        <v>400</v>
      </c>
      <c r="CM52" s="8"/>
      <c r="CN52" s="7">
        <f>ROUND((CJ52-CL52),5)</f>
        <v>-400</v>
      </c>
      <c r="CO52" s="8"/>
      <c r="CP52" s="9"/>
      <c r="CQ52" s="76">
        <v>3200</v>
      </c>
    </row>
    <row r="53" spans="1:96" x14ac:dyDescent="0.3">
      <c r="A53" s="2"/>
      <c r="B53" s="2"/>
      <c r="C53" s="2"/>
      <c r="D53" s="2"/>
      <c r="E53" s="2"/>
      <c r="F53" s="2" t="s">
        <v>66</v>
      </c>
      <c r="G53" s="2"/>
      <c r="H53" s="7"/>
      <c r="I53" s="8"/>
      <c r="J53" s="7"/>
      <c r="K53" s="8"/>
      <c r="L53" s="7"/>
      <c r="M53" s="8"/>
      <c r="N53" s="9"/>
      <c r="O53" s="8"/>
      <c r="P53" s="7"/>
      <c r="Q53" s="8"/>
      <c r="R53" s="7"/>
      <c r="S53" s="8"/>
      <c r="T53" s="7"/>
      <c r="U53" s="8"/>
      <c r="V53" s="9"/>
      <c r="W53" s="8"/>
      <c r="X53" s="7"/>
      <c r="Y53" s="8"/>
      <c r="Z53" s="7"/>
      <c r="AA53" s="8"/>
      <c r="AB53" s="7"/>
      <c r="AC53" s="8"/>
      <c r="AD53" s="9"/>
      <c r="AE53" s="8"/>
      <c r="AF53" s="7"/>
      <c r="AG53" s="8"/>
      <c r="AH53" s="7"/>
      <c r="AI53" s="8"/>
      <c r="AJ53" s="7"/>
      <c r="AK53" s="8"/>
      <c r="AL53" s="9"/>
      <c r="AM53" s="8"/>
      <c r="AN53" s="7"/>
      <c r="AO53" s="8"/>
      <c r="AP53" s="7"/>
      <c r="AQ53" s="8"/>
      <c r="AR53" s="7"/>
      <c r="AS53" s="8"/>
      <c r="AT53" s="9"/>
      <c r="AU53" s="8"/>
      <c r="AV53" s="7"/>
      <c r="AW53" s="8"/>
      <c r="AX53" s="7"/>
      <c r="AY53" s="8"/>
      <c r="AZ53" s="7"/>
      <c r="BA53" s="8"/>
      <c r="BB53" s="9"/>
      <c r="BC53" s="8"/>
      <c r="BD53" s="7"/>
      <c r="BE53" s="8"/>
      <c r="BF53" s="7"/>
      <c r="BG53" s="8"/>
      <c r="BH53" s="7"/>
      <c r="BI53" s="8"/>
      <c r="BJ53" s="9"/>
      <c r="BK53" s="8"/>
      <c r="BL53" s="7"/>
      <c r="BM53" s="8"/>
      <c r="BN53" s="7"/>
      <c r="BO53" s="8"/>
      <c r="BP53" s="7"/>
      <c r="BQ53" s="8"/>
      <c r="BR53" s="9"/>
      <c r="BS53" s="8"/>
      <c r="BT53" s="7"/>
      <c r="BU53" s="8"/>
      <c r="BV53" s="7"/>
      <c r="BW53" s="8"/>
      <c r="BX53" s="7"/>
      <c r="BY53" s="8"/>
      <c r="BZ53" s="9"/>
      <c r="CA53" s="8"/>
      <c r="CB53" s="7"/>
      <c r="CC53" s="8"/>
      <c r="CD53" s="7"/>
      <c r="CE53" s="8"/>
      <c r="CF53" s="7"/>
      <c r="CG53" s="8"/>
      <c r="CH53" s="9"/>
      <c r="CI53" s="8"/>
      <c r="CJ53" s="7"/>
      <c r="CK53" s="8"/>
      <c r="CL53" s="7"/>
      <c r="CM53" s="8"/>
      <c r="CN53" s="7"/>
      <c r="CO53" s="8"/>
      <c r="CP53" s="9"/>
      <c r="CQ53" s="76"/>
    </row>
    <row r="54" spans="1:96" x14ac:dyDescent="0.3">
      <c r="A54" s="2"/>
      <c r="B54" s="2"/>
      <c r="C54" s="2"/>
      <c r="D54" s="2"/>
      <c r="E54" s="2"/>
      <c r="F54" s="2" t="s">
        <v>67</v>
      </c>
      <c r="G54" s="2"/>
      <c r="H54" s="7"/>
      <c r="I54" s="8"/>
      <c r="J54" s="7"/>
      <c r="K54" s="8"/>
      <c r="L54" s="7"/>
      <c r="M54" s="8"/>
      <c r="N54" s="9"/>
      <c r="O54" s="8"/>
      <c r="P54" s="7"/>
      <c r="Q54" s="8"/>
      <c r="R54" s="7"/>
      <c r="S54" s="8"/>
      <c r="T54" s="7"/>
      <c r="U54" s="8"/>
      <c r="V54" s="9"/>
      <c r="W54" s="8"/>
      <c r="X54" s="7"/>
      <c r="Y54" s="8"/>
      <c r="Z54" s="7"/>
      <c r="AA54" s="8"/>
      <c r="AB54" s="7"/>
      <c r="AC54" s="8"/>
      <c r="AD54" s="9"/>
      <c r="AE54" s="8"/>
      <c r="AF54" s="7"/>
      <c r="AG54" s="8"/>
      <c r="AH54" s="7"/>
      <c r="AI54" s="8"/>
      <c r="AJ54" s="7"/>
      <c r="AK54" s="8"/>
      <c r="AL54" s="9"/>
      <c r="AM54" s="8"/>
      <c r="AN54" s="7"/>
      <c r="AO54" s="8"/>
      <c r="AP54" s="7"/>
      <c r="AQ54" s="8"/>
      <c r="AR54" s="7"/>
      <c r="AS54" s="8"/>
      <c r="AT54" s="9"/>
      <c r="AU54" s="8"/>
      <c r="AV54" s="7"/>
      <c r="AW54" s="8"/>
      <c r="AX54" s="7"/>
      <c r="AY54" s="8"/>
      <c r="AZ54" s="7"/>
      <c r="BA54" s="8"/>
      <c r="BB54" s="9"/>
      <c r="BC54" s="8"/>
      <c r="BD54" s="7"/>
      <c r="BE54" s="8"/>
      <c r="BF54" s="7"/>
      <c r="BG54" s="8"/>
      <c r="BH54" s="7"/>
      <c r="BI54" s="8"/>
      <c r="BJ54" s="9"/>
      <c r="BK54" s="8"/>
      <c r="BL54" s="7"/>
      <c r="BM54" s="8"/>
      <c r="BN54" s="7"/>
      <c r="BO54" s="8"/>
      <c r="BP54" s="7"/>
      <c r="BQ54" s="8"/>
      <c r="BR54" s="9"/>
      <c r="BS54" s="8"/>
      <c r="BT54" s="7"/>
      <c r="BU54" s="8"/>
      <c r="BV54" s="7"/>
      <c r="BW54" s="8"/>
      <c r="BX54" s="7"/>
      <c r="BY54" s="8"/>
      <c r="BZ54" s="9"/>
      <c r="CA54" s="8"/>
      <c r="CB54" s="7"/>
      <c r="CC54" s="8"/>
      <c r="CD54" s="7"/>
      <c r="CE54" s="8"/>
      <c r="CF54" s="7"/>
      <c r="CG54" s="8"/>
      <c r="CH54" s="9"/>
      <c r="CI54" s="8"/>
      <c r="CJ54" s="7"/>
      <c r="CK54" s="8"/>
      <c r="CL54" s="7"/>
      <c r="CM54" s="8"/>
      <c r="CN54" s="7"/>
      <c r="CO54" s="8"/>
      <c r="CP54" s="9"/>
      <c r="CQ54" s="76"/>
    </row>
    <row r="55" spans="1:96" ht="15" thickBot="1" x14ac:dyDescent="0.35">
      <c r="A55" s="2"/>
      <c r="B55" s="2"/>
      <c r="C55" s="2"/>
      <c r="D55" s="2"/>
      <c r="E55" s="2"/>
      <c r="F55" s="2" t="s">
        <v>68</v>
      </c>
      <c r="G55" s="2"/>
      <c r="H55" s="10"/>
      <c r="I55" s="8"/>
      <c r="J55" s="10"/>
      <c r="K55" s="8"/>
      <c r="L55" s="10"/>
      <c r="M55" s="8"/>
      <c r="N55" s="11"/>
      <c r="O55" s="8"/>
      <c r="P55" s="10"/>
      <c r="Q55" s="8"/>
      <c r="R55" s="10"/>
      <c r="S55" s="8"/>
      <c r="T55" s="10"/>
      <c r="U55" s="8"/>
      <c r="V55" s="11"/>
      <c r="W55" s="8"/>
      <c r="X55" s="10"/>
      <c r="Y55" s="8"/>
      <c r="Z55" s="10"/>
      <c r="AA55" s="8"/>
      <c r="AB55" s="10"/>
      <c r="AC55" s="8"/>
      <c r="AD55" s="11"/>
      <c r="AE55" s="8"/>
      <c r="AF55" s="10"/>
      <c r="AG55" s="8"/>
      <c r="AH55" s="10"/>
      <c r="AI55" s="8"/>
      <c r="AJ55" s="10"/>
      <c r="AK55" s="8"/>
      <c r="AL55" s="11"/>
      <c r="AM55" s="8"/>
      <c r="AN55" s="10"/>
      <c r="AO55" s="8"/>
      <c r="AP55" s="10"/>
      <c r="AQ55" s="8"/>
      <c r="AR55" s="10"/>
      <c r="AS55" s="8"/>
      <c r="AT55" s="11"/>
      <c r="AU55" s="8"/>
      <c r="AV55" s="10"/>
      <c r="AW55" s="8"/>
      <c r="AX55" s="10"/>
      <c r="AY55" s="8"/>
      <c r="AZ55" s="10"/>
      <c r="BA55" s="8"/>
      <c r="BB55" s="11"/>
      <c r="BC55" s="8"/>
      <c r="BD55" s="10"/>
      <c r="BE55" s="8"/>
      <c r="BF55" s="10"/>
      <c r="BG55" s="8"/>
      <c r="BH55" s="10"/>
      <c r="BI55" s="8"/>
      <c r="BJ55" s="11"/>
      <c r="BK55" s="8"/>
      <c r="BL55" s="10"/>
      <c r="BM55" s="8"/>
      <c r="BN55" s="10"/>
      <c r="BO55" s="8"/>
      <c r="BP55" s="10"/>
      <c r="BQ55" s="8"/>
      <c r="BR55" s="11"/>
      <c r="BS55" s="8"/>
      <c r="BT55" s="10"/>
      <c r="BU55" s="8"/>
      <c r="BV55" s="10"/>
      <c r="BW55" s="8"/>
      <c r="BX55" s="10"/>
      <c r="BY55" s="8"/>
      <c r="BZ55" s="11"/>
      <c r="CA55" s="8"/>
      <c r="CB55" s="10"/>
      <c r="CC55" s="8"/>
      <c r="CD55" s="10"/>
      <c r="CE55" s="8"/>
      <c r="CF55" s="10"/>
      <c r="CG55" s="8"/>
      <c r="CH55" s="11"/>
      <c r="CI55" s="8"/>
      <c r="CJ55" s="10"/>
      <c r="CK55" s="8"/>
      <c r="CL55" s="10"/>
      <c r="CM55" s="8"/>
      <c r="CN55" s="10"/>
      <c r="CO55" s="8"/>
      <c r="CP55" s="11"/>
      <c r="CQ55" s="10"/>
    </row>
    <row r="56" spans="1:96" x14ac:dyDescent="0.3">
      <c r="A56" s="2"/>
      <c r="B56" s="2"/>
      <c r="C56" s="2"/>
      <c r="D56" s="2"/>
      <c r="E56" s="2" t="s">
        <v>69</v>
      </c>
      <c r="F56" s="2"/>
      <c r="G56" s="2"/>
      <c r="H56" s="7"/>
      <c r="I56" s="8"/>
      <c r="J56" s="7"/>
      <c r="K56" s="8"/>
      <c r="L56" s="7"/>
      <c r="M56" s="8"/>
      <c r="N56" s="9"/>
      <c r="O56" s="8"/>
      <c r="P56" s="7">
        <f>ROUND(SUM(P50:P55),5)</f>
        <v>3949.5</v>
      </c>
      <c r="Q56" s="8"/>
      <c r="R56" s="7"/>
      <c r="S56" s="8"/>
      <c r="T56" s="7">
        <f>ROUND((P56-R56),5)</f>
        <v>3949.5</v>
      </c>
      <c r="U56" s="8"/>
      <c r="V56" s="9">
        <f>ROUND(IF(R56=0, IF(P56=0, 0, 1), P56/R56),5)</f>
        <v>1</v>
      </c>
      <c r="W56" s="8"/>
      <c r="X56" s="7"/>
      <c r="Y56" s="8"/>
      <c r="Z56" s="7"/>
      <c r="AA56" s="8"/>
      <c r="AB56" s="7"/>
      <c r="AC56" s="8"/>
      <c r="AD56" s="9"/>
      <c r="AE56" s="8"/>
      <c r="AF56" s="7"/>
      <c r="AG56" s="8"/>
      <c r="AH56" s="7"/>
      <c r="AI56" s="8"/>
      <c r="AJ56" s="7"/>
      <c r="AK56" s="8"/>
      <c r="AL56" s="9"/>
      <c r="AM56" s="8"/>
      <c r="AN56" s="7"/>
      <c r="AO56" s="8"/>
      <c r="AP56" s="7"/>
      <c r="AQ56" s="8"/>
      <c r="AR56" s="7"/>
      <c r="AS56" s="8"/>
      <c r="AT56" s="9"/>
      <c r="AU56" s="8"/>
      <c r="AV56" s="7"/>
      <c r="AW56" s="8"/>
      <c r="AX56" s="7"/>
      <c r="AY56" s="8"/>
      <c r="AZ56" s="7"/>
      <c r="BA56" s="8"/>
      <c r="BB56" s="9"/>
      <c r="BC56" s="8"/>
      <c r="BD56" s="7"/>
      <c r="BE56" s="8"/>
      <c r="BF56" s="7">
        <f>ROUND(SUM(BF50:BF55),5)</f>
        <v>400</v>
      </c>
      <c r="BG56" s="8"/>
      <c r="BH56" s="7">
        <f>ROUND((BD56-BF56),5)</f>
        <v>-400</v>
      </c>
      <c r="BI56" s="8"/>
      <c r="BJ56" s="9"/>
      <c r="BK56" s="8"/>
      <c r="BL56" s="7"/>
      <c r="BM56" s="8"/>
      <c r="BN56" s="7"/>
      <c r="BO56" s="8"/>
      <c r="BP56" s="7"/>
      <c r="BQ56" s="8"/>
      <c r="BR56" s="9"/>
      <c r="BS56" s="8"/>
      <c r="BT56" s="7"/>
      <c r="BU56" s="8"/>
      <c r="BV56" s="7"/>
      <c r="BW56" s="8"/>
      <c r="BX56" s="7"/>
      <c r="BY56" s="8"/>
      <c r="BZ56" s="9"/>
      <c r="CA56" s="8"/>
      <c r="CB56" s="7"/>
      <c r="CC56" s="8"/>
      <c r="CD56" s="7"/>
      <c r="CE56" s="8"/>
      <c r="CF56" s="7"/>
      <c r="CG56" s="8"/>
      <c r="CH56" s="9"/>
      <c r="CI56" s="8"/>
      <c r="CJ56" s="7">
        <f>ROUND(H56+P56+X56+AF56+AN56+AV56+BD56+BL56+BT56+CB56,5)</f>
        <v>3949.5</v>
      </c>
      <c r="CK56" s="8"/>
      <c r="CL56" s="7">
        <f>SUM(CL51:CL55)</f>
        <v>400</v>
      </c>
      <c r="CM56" s="8"/>
      <c r="CN56" s="7">
        <f>ROUND((CJ56-CL56),5)</f>
        <v>3549.5</v>
      </c>
      <c r="CO56" s="8"/>
      <c r="CP56" s="9">
        <f>ROUND(IF(CL56=0, IF(CJ56=0, 0, 1), CJ56/CL56),5)</f>
        <v>9.8737499999999994</v>
      </c>
      <c r="CQ56" s="76">
        <f>SUM(CQ51:CQ55)</f>
        <v>3200</v>
      </c>
      <c r="CR56" t="s">
        <v>426</v>
      </c>
    </row>
    <row r="57" spans="1:96" ht="28.8" customHeight="1" x14ac:dyDescent="0.3">
      <c r="A57" s="2"/>
      <c r="B57" s="2"/>
      <c r="C57" s="2"/>
      <c r="D57" s="2"/>
      <c r="E57" s="2" t="s">
        <v>70</v>
      </c>
      <c r="F57" s="2"/>
      <c r="G57" s="2"/>
      <c r="H57" s="7"/>
      <c r="I57" s="8"/>
      <c r="J57" s="7"/>
      <c r="K57" s="8"/>
      <c r="L57" s="7"/>
      <c r="M57" s="8"/>
      <c r="N57" s="9"/>
      <c r="O57" s="8"/>
      <c r="P57" s="7"/>
      <c r="Q57" s="8"/>
      <c r="R57" s="7"/>
      <c r="S57" s="8"/>
      <c r="T57" s="7"/>
      <c r="U57" s="8"/>
      <c r="V57" s="9"/>
      <c r="W57" s="8"/>
      <c r="X57" s="7"/>
      <c r="Y57" s="8"/>
      <c r="Z57" s="7"/>
      <c r="AA57" s="8"/>
      <c r="AB57" s="7"/>
      <c r="AC57" s="8"/>
      <c r="AD57" s="9"/>
      <c r="AE57" s="8"/>
      <c r="AF57" s="7"/>
      <c r="AG57" s="8"/>
      <c r="AH57" s="7"/>
      <c r="AI57" s="8"/>
      <c r="AJ57" s="7"/>
      <c r="AK57" s="8"/>
      <c r="AL57" s="9"/>
      <c r="AM57" s="8"/>
      <c r="AN57" s="7"/>
      <c r="AO57" s="8"/>
      <c r="AP57" s="7"/>
      <c r="AQ57" s="8"/>
      <c r="AR57" s="7"/>
      <c r="AS57" s="8"/>
      <c r="AT57" s="9"/>
      <c r="AU57" s="8"/>
      <c r="AV57" s="7"/>
      <c r="AW57" s="8"/>
      <c r="AX57" s="7"/>
      <c r="AY57" s="8"/>
      <c r="AZ57" s="7"/>
      <c r="BA57" s="8"/>
      <c r="BB57" s="9"/>
      <c r="BC57" s="8"/>
      <c r="BD57" s="7"/>
      <c r="BE57" s="8"/>
      <c r="BF57" s="7"/>
      <c r="BG57" s="8"/>
      <c r="BH57" s="7"/>
      <c r="BI57" s="8"/>
      <c r="BJ57" s="9"/>
      <c r="BK57" s="8"/>
      <c r="BL57" s="7"/>
      <c r="BM57" s="8"/>
      <c r="BN57" s="7"/>
      <c r="BO57" s="8"/>
      <c r="BP57" s="7"/>
      <c r="BQ57" s="8"/>
      <c r="BR57" s="9"/>
      <c r="BS57" s="8"/>
      <c r="BT57" s="7"/>
      <c r="BU57" s="8"/>
      <c r="BV57" s="7"/>
      <c r="BW57" s="8"/>
      <c r="BX57" s="7"/>
      <c r="BY57" s="8"/>
      <c r="BZ57" s="9"/>
      <c r="CA57" s="8"/>
      <c r="CB57" s="7"/>
      <c r="CC57" s="8"/>
      <c r="CD57" s="7"/>
      <c r="CE57" s="8"/>
      <c r="CF57" s="7"/>
      <c r="CG57" s="8"/>
      <c r="CH57" s="9"/>
      <c r="CI57" s="8"/>
      <c r="CJ57" s="7"/>
      <c r="CK57" s="8"/>
      <c r="CL57" s="7"/>
      <c r="CM57" s="8"/>
      <c r="CN57" s="7"/>
      <c r="CO57" s="8"/>
      <c r="CP57" s="9"/>
      <c r="CQ57" s="76"/>
    </row>
    <row r="58" spans="1:96" x14ac:dyDescent="0.3">
      <c r="A58" s="2"/>
      <c r="B58" s="2"/>
      <c r="C58" s="2"/>
      <c r="D58" s="2"/>
      <c r="E58" s="2"/>
      <c r="F58" s="2" t="s">
        <v>71</v>
      </c>
      <c r="G58" s="2"/>
      <c r="H58" s="7"/>
      <c r="I58" s="8"/>
      <c r="J58" s="7"/>
      <c r="K58" s="8"/>
      <c r="L58" s="7"/>
      <c r="M58" s="8"/>
      <c r="N58" s="9"/>
      <c r="O58" s="8"/>
      <c r="P58" s="7"/>
      <c r="Q58" s="8"/>
      <c r="R58" s="7"/>
      <c r="S58" s="8"/>
      <c r="T58" s="7"/>
      <c r="U58" s="8"/>
      <c r="V58" s="9"/>
      <c r="W58" s="8"/>
      <c r="X58" s="7"/>
      <c r="Y58" s="8"/>
      <c r="Z58" s="7"/>
      <c r="AA58" s="8"/>
      <c r="AB58" s="7"/>
      <c r="AC58" s="8"/>
      <c r="AD58" s="9"/>
      <c r="AE58" s="8"/>
      <c r="AF58" s="7"/>
      <c r="AG58" s="8"/>
      <c r="AH58" s="7"/>
      <c r="AI58" s="8"/>
      <c r="AJ58" s="7"/>
      <c r="AK58" s="8"/>
      <c r="AL58" s="9"/>
      <c r="AM58" s="8"/>
      <c r="AN58" s="7"/>
      <c r="AO58" s="8"/>
      <c r="AP58" s="7"/>
      <c r="AQ58" s="8"/>
      <c r="AR58" s="7"/>
      <c r="AS58" s="8"/>
      <c r="AT58" s="9"/>
      <c r="AU58" s="8"/>
      <c r="AV58" s="7"/>
      <c r="AW58" s="8"/>
      <c r="AX58" s="7"/>
      <c r="AY58" s="8"/>
      <c r="AZ58" s="7"/>
      <c r="BA58" s="8"/>
      <c r="BB58" s="9"/>
      <c r="BC58" s="8"/>
      <c r="BD58" s="7"/>
      <c r="BE58" s="8"/>
      <c r="BF58" s="7"/>
      <c r="BG58" s="8"/>
      <c r="BH58" s="7"/>
      <c r="BI58" s="8"/>
      <c r="BJ58" s="9"/>
      <c r="BK58" s="8"/>
      <c r="BL58" s="7"/>
      <c r="BM58" s="8"/>
      <c r="BN58" s="7"/>
      <c r="BO58" s="8"/>
      <c r="BP58" s="7"/>
      <c r="BQ58" s="8"/>
      <c r="BR58" s="9"/>
      <c r="BS58" s="8"/>
      <c r="BT58" s="7"/>
      <c r="BU58" s="8"/>
      <c r="BV58" s="7"/>
      <c r="BW58" s="8"/>
      <c r="BX58" s="7"/>
      <c r="BY58" s="8"/>
      <c r="BZ58" s="9"/>
      <c r="CA58" s="8"/>
      <c r="CB58" s="7"/>
      <c r="CC58" s="8"/>
      <c r="CD58" s="7">
        <v>141.94</v>
      </c>
      <c r="CE58" s="8"/>
      <c r="CF58" s="7">
        <f>ROUND((CB58-CD58),5)</f>
        <v>-141.94</v>
      </c>
      <c r="CG58" s="8"/>
      <c r="CH58" s="9"/>
      <c r="CI58" s="8"/>
      <c r="CJ58" s="7">
        <v>507.73</v>
      </c>
      <c r="CK58" s="8"/>
      <c r="CL58" s="37">
        <v>550</v>
      </c>
      <c r="CM58" s="8"/>
      <c r="CN58" s="7">
        <f t="shared" ref="CN58:CN64" si="0">ROUND((CJ58-CL58),5)</f>
        <v>-42.27</v>
      </c>
      <c r="CO58" s="8"/>
      <c r="CP58" s="9"/>
      <c r="CQ58" s="76">
        <v>500</v>
      </c>
    </row>
    <row r="59" spans="1:96" x14ac:dyDescent="0.3">
      <c r="A59" s="2"/>
      <c r="B59" s="2"/>
      <c r="C59" s="2"/>
      <c r="D59" s="2"/>
      <c r="E59" s="2"/>
      <c r="F59" s="2" t="s">
        <v>72</v>
      </c>
      <c r="G59" s="2"/>
      <c r="H59" s="7"/>
      <c r="I59" s="8"/>
      <c r="J59" s="7"/>
      <c r="K59" s="8"/>
      <c r="L59" s="7"/>
      <c r="M59" s="8"/>
      <c r="N59" s="9"/>
      <c r="O59" s="8"/>
      <c r="P59" s="7"/>
      <c r="Q59" s="8"/>
      <c r="R59" s="7"/>
      <c r="S59" s="8"/>
      <c r="T59" s="7"/>
      <c r="U59" s="8"/>
      <c r="V59" s="9"/>
      <c r="W59" s="8"/>
      <c r="X59" s="106">
        <v>53061.57</v>
      </c>
      <c r="Y59" s="8"/>
      <c r="Z59" s="7">
        <v>51650</v>
      </c>
      <c r="AA59" s="8"/>
      <c r="AB59" s="7">
        <f>ROUND((X59-Z59),5)</f>
        <v>1411.57</v>
      </c>
      <c r="AC59" s="8"/>
      <c r="AD59" s="9">
        <f>ROUND(IF(Z59=0, IF(X59=0, 0, 1), X59/Z59),5)</f>
        <v>1.0273300000000001</v>
      </c>
      <c r="AE59" s="8"/>
      <c r="AF59" s="7"/>
      <c r="AG59" s="8"/>
      <c r="AH59" s="7"/>
      <c r="AI59" s="8"/>
      <c r="AJ59" s="7"/>
      <c r="AK59" s="8"/>
      <c r="AL59" s="9"/>
      <c r="AM59" s="8"/>
      <c r="AN59" s="7"/>
      <c r="AO59" s="8"/>
      <c r="AP59" s="7"/>
      <c r="AQ59" s="8"/>
      <c r="AR59" s="7"/>
      <c r="AS59" s="8"/>
      <c r="AT59" s="9"/>
      <c r="AU59" s="8"/>
      <c r="AV59" s="7"/>
      <c r="AW59" s="8"/>
      <c r="AX59" s="7"/>
      <c r="AY59" s="8"/>
      <c r="AZ59" s="7"/>
      <c r="BA59" s="8"/>
      <c r="BB59" s="9"/>
      <c r="BC59" s="8"/>
      <c r="BD59" s="7"/>
      <c r="BE59" s="8"/>
      <c r="BF59" s="7"/>
      <c r="BG59" s="8"/>
      <c r="BH59" s="7"/>
      <c r="BI59" s="8"/>
      <c r="BJ59" s="9"/>
      <c r="BK59" s="8"/>
      <c r="BL59" s="7"/>
      <c r="BM59" s="8"/>
      <c r="BN59" s="7"/>
      <c r="BO59" s="8"/>
      <c r="BP59" s="7"/>
      <c r="BQ59" s="8"/>
      <c r="BR59" s="9"/>
      <c r="BS59" s="8"/>
      <c r="BT59" s="7"/>
      <c r="BU59" s="8"/>
      <c r="BV59" s="7"/>
      <c r="BW59" s="8"/>
      <c r="BX59" s="7"/>
      <c r="BY59" s="8"/>
      <c r="BZ59" s="9"/>
      <c r="CA59" s="8"/>
      <c r="CB59" s="7"/>
      <c r="CC59" s="8"/>
      <c r="CD59" s="7"/>
      <c r="CE59" s="8"/>
      <c r="CF59" s="7"/>
      <c r="CG59" s="8"/>
      <c r="CH59" s="9"/>
      <c r="CI59" s="8"/>
      <c r="CJ59" s="7">
        <f t="shared" ref="CJ59:CJ64" si="1">ROUND(H59+P59+X59+AF59+AN59+AV59+BD59+BL59+BT59+CB59,5)</f>
        <v>53061.57</v>
      </c>
      <c r="CK59" s="8"/>
      <c r="CL59" s="37">
        <v>51650</v>
      </c>
      <c r="CM59" s="8"/>
      <c r="CN59" s="7">
        <f t="shared" si="0"/>
        <v>1411.57</v>
      </c>
      <c r="CO59" s="8"/>
      <c r="CP59" s="9">
        <f t="shared" ref="CP59:CP64" si="2">ROUND(IF(CL59=0, IF(CJ59=0, 0, 1), CJ59/CL59),5)</f>
        <v>1.0273300000000001</v>
      </c>
      <c r="CQ59" s="76">
        <v>50610</v>
      </c>
    </row>
    <row r="60" spans="1:96" x14ac:dyDescent="0.3">
      <c r="A60" s="2"/>
      <c r="B60" s="2"/>
      <c r="C60" s="2"/>
      <c r="D60" s="2"/>
      <c r="E60" s="2"/>
      <c r="F60" s="2" t="s">
        <v>73</v>
      </c>
      <c r="G60" s="2"/>
      <c r="H60" s="7"/>
      <c r="I60" s="8"/>
      <c r="J60" s="7"/>
      <c r="K60" s="8"/>
      <c r="L60" s="7"/>
      <c r="M60" s="8"/>
      <c r="N60" s="9"/>
      <c r="O60" s="8"/>
      <c r="P60" s="7"/>
      <c r="Q60" s="8"/>
      <c r="R60" s="7"/>
      <c r="S60" s="8"/>
      <c r="T60" s="7"/>
      <c r="U60" s="8"/>
      <c r="V60" s="9"/>
      <c r="W60" s="8"/>
      <c r="X60" s="7"/>
      <c r="Y60" s="8"/>
      <c r="Z60" s="7"/>
      <c r="AA60" s="8"/>
      <c r="AB60" s="7"/>
      <c r="AC60" s="8"/>
      <c r="AD60" s="9"/>
      <c r="AE60" s="8"/>
      <c r="AF60" s="7"/>
      <c r="AG60" s="8"/>
      <c r="AH60" s="7"/>
      <c r="AI60" s="8"/>
      <c r="AJ60" s="7"/>
      <c r="AK60" s="8"/>
      <c r="AL60" s="9"/>
      <c r="AM60" s="8"/>
      <c r="AN60" s="7"/>
      <c r="AO60" s="8"/>
      <c r="AP60" s="7"/>
      <c r="AQ60" s="8"/>
      <c r="AR60" s="7"/>
      <c r="AS60" s="8"/>
      <c r="AT60" s="9"/>
      <c r="AU60" s="8"/>
      <c r="AV60" s="7"/>
      <c r="AW60" s="8"/>
      <c r="AX60" s="7"/>
      <c r="AY60" s="8"/>
      <c r="AZ60" s="7"/>
      <c r="BA60" s="8"/>
      <c r="BB60" s="9"/>
      <c r="BC60" s="8"/>
      <c r="BD60" s="7"/>
      <c r="BE60" s="8"/>
      <c r="BF60" s="7"/>
      <c r="BG60" s="8"/>
      <c r="BH60" s="7"/>
      <c r="BI60" s="8"/>
      <c r="BJ60" s="9"/>
      <c r="BK60" s="8"/>
      <c r="BL60" s="7"/>
      <c r="BM60" s="8"/>
      <c r="BN60" s="7"/>
      <c r="BO60" s="8"/>
      <c r="BP60" s="7"/>
      <c r="BQ60" s="8"/>
      <c r="BR60" s="9"/>
      <c r="BS60" s="8"/>
      <c r="BT60" s="7">
        <v>20481.990000000002</v>
      </c>
      <c r="BU60" s="8"/>
      <c r="BV60" s="7">
        <v>18500</v>
      </c>
      <c r="BW60" s="8"/>
      <c r="BX60" s="7">
        <f>ROUND((BT60-BV60),5)</f>
        <v>1981.99</v>
      </c>
      <c r="BY60" s="8"/>
      <c r="BZ60" s="9">
        <f>ROUND(IF(BV60=0, IF(BT60=0, 0, 1), BT60/BV60),5)</f>
        <v>1.1071299999999999</v>
      </c>
      <c r="CA60" s="8"/>
      <c r="CB60" s="7"/>
      <c r="CC60" s="8"/>
      <c r="CD60" s="7"/>
      <c r="CE60" s="8"/>
      <c r="CF60" s="7"/>
      <c r="CG60" s="8"/>
      <c r="CH60" s="9"/>
      <c r="CI60" s="8"/>
      <c r="CJ60" s="7">
        <f t="shared" si="1"/>
        <v>20481.990000000002</v>
      </c>
      <c r="CK60" s="8"/>
      <c r="CL60" s="37">
        <v>18500</v>
      </c>
      <c r="CM60" s="8"/>
      <c r="CN60" s="7">
        <f t="shared" si="0"/>
        <v>1981.99</v>
      </c>
      <c r="CO60" s="8"/>
      <c r="CP60" s="9">
        <f t="shared" si="2"/>
        <v>1.1071299999999999</v>
      </c>
      <c r="CQ60" s="76">
        <v>11065</v>
      </c>
    </row>
    <row r="61" spans="1:96" x14ac:dyDescent="0.3">
      <c r="A61" s="2"/>
      <c r="B61" s="2"/>
      <c r="C61" s="2"/>
      <c r="D61" s="2"/>
      <c r="E61" s="2"/>
      <c r="F61" s="2" t="s">
        <v>74</v>
      </c>
      <c r="G61" s="2"/>
      <c r="H61" s="7"/>
      <c r="I61" s="8"/>
      <c r="J61" s="7"/>
      <c r="K61" s="8"/>
      <c r="L61" s="7"/>
      <c r="M61" s="8"/>
      <c r="N61" s="9"/>
      <c r="O61" s="8"/>
      <c r="P61" s="7"/>
      <c r="Q61" s="8"/>
      <c r="R61" s="7"/>
      <c r="S61" s="8"/>
      <c r="T61" s="7"/>
      <c r="U61" s="8"/>
      <c r="V61" s="9"/>
      <c r="W61" s="8"/>
      <c r="X61" s="7"/>
      <c r="Y61" s="8"/>
      <c r="Z61" s="7"/>
      <c r="AA61" s="8"/>
      <c r="AB61" s="7"/>
      <c r="AC61" s="8"/>
      <c r="AD61" s="9"/>
      <c r="AE61" s="8"/>
      <c r="AF61" s="7"/>
      <c r="AG61" s="8"/>
      <c r="AH61" s="7"/>
      <c r="AI61" s="8"/>
      <c r="AJ61" s="7"/>
      <c r="AK61" s="8"/>
      <c r="AL61" s="9"/>
      <c r="AM61" s="8"/>
      <c r="AN61" s="7"/>
      <c r="AO61" s="8"/>
      <c r="AP61" s="7"/>
      <c r="AQ61" s="8"/>
      <c r="AR61" s="7"/>
      <c r="AS61" s="8"/>
      <c r="AT61" s="9"/>
      <c r="AU61" s="8"/>
      <c r="AV61" s="7"/>
      <c r="AW61" s="8"/>
      <c r="AX61" s="7"/>
      <c r="AY61" s="8"/>
      <c r="AZ61" s="7"/>
      <c r="BA61" s="8"/>
      <c r="BB61" s="9"/>
      <c r="BC61" s="8"/>
      <c r="BD61" s="7"/>
      <c r="BE61" s="8"/>
      <c r="BF61" s="7"/>
      <c r="BG61" s="8"/>
      <c r="BH61" s="7"/>
      <c r="BI61" s="8"/>
      <c r="BJ61" s="9"/>
      <c r="BK61" s="8"/>
      <c r="BL61" s="7"/>
      <c r="BM61" s="8"/>
      <c r="BN61" s="7"/>
      <c r="BO61" s="8"/>
      <c r="BP61" s="7"/>
      <c r="BQ61" s="8"/>
      <c r="BR61" s="9"/>
      <c r="BS61" s="8"/>
      <c r="BT61" s="7">
        <v>6093.59</v>
      </c>
      <c r="BU61" s="8"/>
      <c r="BV61" s="7">
        <v>5650</v>
      </c>
      <c r="BW61" s="8"/>
      <c r="BX61" s="7">
        <f>ROUND((BT61-BV61),5)</f>
        <v>443.59</v>
      </c>
      <c r="BY61" s="8"/>
      <c r="BZ61" s="9">
        <f>ROUND(IF(BV61=0, IF(BT61=0, 0, 1), BT61/BV61),5)</f>
        <v>1.0785100000000001</v>
      </c>
      <c r="CA61" s="8"/>
      <c r="CB61" s="7"/>
      <c r="CC61" s="8"/>
      <c r="CD61" s="7"/>
      <c r="CE61" s="8"/>
      <c r="CF61" s="7"/>
      <c r="CG61" s="8"/>
      <c r="CH61" s="9"/>
      <c r="CI61" s="8"/>
      <c r="CJ61" s="7">
        <f t="shared" si="1"/>
        <v>6093.59</v>
      </c>
      <c r="CK61" s="8"/>
      <c r="CL61" s="37">
        <v>5650</v>
      </c>
      <c r="CM61" s="8"/>
      <c r="CN61" s="7">
        <f t="shared" si="0"/>
        <v>443.59</v>
      </c>
      <c r="CO61" s="8"/>
      <c r="CP61" s="9">
        <f t="shared" si="2"/>
        <v>1.0785100000000001</v>
      </c>
      <c r="CQ61" s="76">
        <v>6200</v>
      </c>
    </row>
    <row r="62" spans="1:96" x14ac:dyDescent="0.3">
      <c r="A62" s="2"/>
      <c r="B62" s="2"/>
      <c r="C62" s="2"/>
      <c r="D62" s="2"/>
      <c r="E62" s="2"/>
      <c r="F62" s="2" t="s">
        <v>75</v>
      </c>
      <c r="G62" s="2"/>
      <c r="H62" s="7"/>
      <c r="I62" s="8"/>
      <c r="J62" s="7"/>
      <c r="K62" s="8"/>
      <c r="L62" s="7"/>
      <c r="M62" s="8"/>
      <c r="N62" s="9"/>
      <c r="O62" s="8"/>
      <c r="P62" s="7"/>
      <c r="Q62" s="8"/>
      <c r="R62" s="7"/>
      <c r="S62" s="8"/>
      <c r="T62" s="7"/>
      <c r="U62" s="8"/>
      <c r="V62" s="9"/>
      <c r="W62" s="8"/>
      <c r="X62" s="7"/>
      <c r="Y62" s="8"/>
      <c r="Z62" s="7"/>
      <c r="AA62" s="8"/>
      <c r="AB62" s="7"/>
      <c r="AC62" s="8"/>
      <c r="AD62" s="9"/>
      <c r="AE62" s="8"/>
      <c r="AF62" s="7"/>
      <c r="AG62" s="8"/>
      <c r="AH62" s="7"/>
      <c r="AI62" s="8"/>
      <c r="AJ62" s="7"/>
      <c r="AK62" s="8"/>
      <c r="AL62" s="9"/>
      <c r="AM62" s="8"/>
      <c r="AN62" s="7"/>
      <c r="AO62" s="8"/>
      <c r="AP62" s="7"/>
      <c r="AQ62" s="8"/>
      <c r="AR62" s="7"/>
      <c r="AS62" s="8"/>
      <c r="AT62" s="9"/>
      <c r="AU62" s="8"/>
      <c r="AV62" s="7"/>
      <c r="AW62" s="8"/>
      <c r="AX62" s="7"/>
      <c r="AY62" s="8"/>
      <c r="AZ62" s="7"/>
      <c r="BA62" s="8"/>
      <c r="BB62" s="9"/>
      <c r="BC62" s="8"/>
      <c r="BD62" s="7"/>
      <c r="BE62" s="8"/>
      <c r="BF62" s="7"/>
      <c r="BG62" s="8"/>
      <c r="BH62" s="7"/>
      <c r="BI62" s="8"/>
      <c r="BJ62" s="9"/>
      <c r="BK62" s="8"/>
      <c r="BL62" s="7"/>
      <c r="BM62" s="8"/>
      <c r="BN62" s="7"/>
      <c r="BO62" s="8"/>
      <c r="BP62" s="7"/>
      <c r="BQ62" s="8"/>
      <c r="BR62" s="9"/>
      <c r="BS62" s="8"/>
      <c r="BT62" s="7">
        <v>450</v>
      </c>
      <c r="BU62" s="8"/>
      <c r="BV62" s="7"/>
      <c r="BW62" s="8"/>
      <c r="BX62" s="7">
        <f>ROUND((BT62-BV62),5)</f>
        <v>450</v>
      </c>
      <c r="BY62" s="8"/>
      <c r="BZ62" s="9">
        <f>ROUND(IF(BV62=0, IF(BT62=0, 0, 1), BT62/BV62),5)</f>
        <v>1</v>
      </c>
      <c r="CA62" s="8"/>
      <c r="CB62" s="7"/>
      <c r="CC62" s="8"/>
      <c r="CD62" s="7">
        <v>116.13</v>
      </c>
      <c r="CE62" s="8"/>
      <c r="CF62" s="7">
        <f>ROUND((CB62-CD62),5)</f>
        <v>-116.13</v>
      </c>
      <c r="CG62" s="8"/>
      <c r="CH62" s="9"/>
      <c r="CI62" s="8"/>
      <c r="CJ62" s="7">
        <f t="shared" si="1"/>
        <v>450</v>
      </c>
      <c r="CK62" s="8"/>
      <c r="CL62" s="7">
        <v>450</v>
      </c>
      <c r="CM62" s="8"/>
      <c r="CN62" s="7">
        <f t="shared" si="0"/>
        <v>0</v>
      </c>
      <c r="CO62" s="8"/>
      <c r="CP62" s="9">
        <f t="shared" si="2"/>
        <v>1</v>
      </c>
      <c r="CQ62" s="76">
        <v>450</v>
      </c>
    </row>
    <row r="63" spans="1:96" x14ac:dyDescent="0.3">
      <c r="A63" s="2"/>
      <c r="B63" s="2"/>
      <c r="C63" s="2"/>
      <c r="D63" s="2"/>
      <c r="E63" s="2"/>
      <c r="F63" s="2" t="s">
        <v>76</v>
      </c>
      <c r="G63" s="2"/>
      <c r="H63" s="7"/>
      <c r="I63" s="8"/>
      <c r="J63" s="7"/>
      <c r="K63" s="8"/>
      <c r="L63" s="7"/>
      <c r="M63" s="8"/>
      <c r="N63" s="9"/>
      <c r="O63" s="8"/>
      <c r="P63" s="7"/>
      <c r="Q63" s="8"/>
      <c r="R63" s="7"/>
      <c r="S63" s="8"/>
      <c r="T63" s="7"/>
      <c r="U63" s="8"/>
      <c r="V63" s="9"/>
      <c r="W63" s="8"/>
      <c r="X63" s="7"/>
      <c r="Y63" s="8"/>
      <c r="Z63" s="7"/>
      <c r="AA63" s="8"/>
      <c r="AB63" s="7"/>
      <c r="AC63" s="8"/>
      <c r="AD63" s="9"/>
      <c r="AE63" s="8"/>
      <c r="AF63" s="7"/>
      <c r="AG63" s="8"/>
      <c r="AH63" s="7"/>
      <c r="AI63" s="8"/>
      <c r="AJ63" s="7"/>
      <c r="AK63" s="8"/>
      <c r="AL63" s="9"/>
      <c r="AM63" s="8"/>
      <c r="AN63" s="7"/>
      <c r="AO63" s="8"/>
      <c r="AP63" s="7"/>
      <c r="AQ63" s="8"/>
      <c r="AR63" s="7"/>
      <c r="AS63" s="8"/>
      <c r="AT63" s="9"/>
      <c r="AU63" s="8"/>
      <c r="AV63" s="7"/>
      <c r="AW63" s="8"/>
      <c r="AX63" s="7"/>
      <c r="AY63" s="8"/>
      <c r="AZ63" s="7"/>
      <c r="BA63" s="8"/>
      <c r="BB63" s="9"/>
      <c r="BC63" s="8"/>
      <c r="BD63" s="7">
        <v>1064.1099999999999</v>
      </c>
      <c r="BE63" s="8"/>
      <c r="BF63" s="7">
        <v>850</v>
      </c>
      <c r="BG63" s="8"/>
      <c r="BH63" s="7">
        <f>ROUND((BD63-BF63),5)</f>
        <v>214.11</v>
      </c>
      <c r="BI63" s="8"/>
      <c r="BJ63" s="9">
        <f>ROUND(IF(BF63=0, IF(BD63=0, 0, 1), BD63/BF63),5)</f>
        <v>1.2518899999999999</v>
      </c>
      <c r="BK63" s="8"/>
      <c r="BL63" s="7"/>
      <c r="BM63" s="8"/>
      <c r="BN63" s="7"/>
      <c r="BO63" s="8"/>
      <c r="BP63" s="7"/>
      <c r="BQ63" s="8"/>
      <c r="BR63" s="9"/>
      <c r="BS63" s="8"/>
      <c r="BT63" s="7"/>
      <c r="BU63" s="8"/>
      <c r="BV63" s="7"/>
      <c r="BW63" s="8"/>
      <c r="BX63" s="7"/>
      <c r="BY63" s="8"/>
      <c r="BZ63" s="9"/>
      <c r="CA63" s="8"/>
      <c r="CB63" s="7"/>
      <c r="CC63" s="8"/>
      <c r="CD63" s="7"/>
      <c r="CE63" s="8"/>
      <c r="CF63" s="7"/>
      <c r="CG63" s="8"/>
      <c r="CH63" s="9"/>
      <c r="CI63" s="8"/>
      <c r="CJ63" s="7">
        <f t="shared" si="1"/>
        <v>1064.1099999999999</v>
      </c>
      <c r="CK63" s="8"/>
      <c r="CL63" s="7">
        <f t="shared" ref="CL63" si="3">ROUND(J63+R63+Z63+AH63+AP63+AX63+BF63+BN63+BV63+CD63,5)</f>
        <v>850</v>
      </c>
      <c r="CM63" s="8"/>
      <c r="CN63" s="7">
        <f t="shared" si="0"/>
        <v>214.11</v>
      </c>
      <c r="CO63" s="8"/>
      <c r="CP63" s="9">
        <f t="shared" si="2"/>
        <v>1.2518899999999999</v>
      </c>
      <c r="CQ63" s="76">
        <v>1065</v>
      </c>
    </row>
    <row r="64" spans="1:96" x14ac:dyDescent="0.3">
      <c r="A64" s="2"/>
      <c r="B64" s="2"/>
      <c r="C64" s="2"/>
      <c r="D64" s="2"/>
      <c r="E64" s="2"/>
      <c r="F64" s="2" t="s">
        <v>77</v>
      </c>
      <c r="G64" s="2"/>
      <c r="H64" s="7">
        <v>4693.99</v>
      </c>
      <c r="I64" s="8"/>
      <c r="J64" s="7">
        <v>4204.16</v>
      </c>
      <c r="K64" s="8"/>
      <c r="L64" s="7">
        <f>ROUND((H64-J64),5)</f>
        <v>489.83</v>
      </c>
      <c r="M64" s="8"/>
      <c r="N64" s="9">
        <f>ROUND(IF(J64=0, IF(H64=0, 0, 1), H64/J64),5)</f>
        <v>1.1165099999999999</v>
      </c>
      <c r="O64" s="8"/>
      <c r="P64" s="7">
        <v>5579.73</v>
      </c>
      <c r="Q64" s="8"/>
      <c r="R64" s="7">
        <v>4204.17</v>
      </c>
      <c r="S64" s="8"/>
      <c r="T64" s="7">
        <f>ROUND((P64-R64),5)</f>
        <v>1375.56</v>
      </c>
      <c r="U64" s="8"/>
      <c r="V64" s="9">
        <f>ROUND(IF(R64=0, IF(P64=0, 0, 1), P64/R64),5)</f>
        <v>1.3271900000000001</v>
      </c>
      <c r="W64" s="8"/>
      <c r="X64" s="7">
        <v>4566.82</v>
      </c>
      <c r="Y64" s="8"/>
      <c r="Z64" s="7">
        <v>4204.17</v>
      </c>
      <c r="AA64" s="8"/>
      <c r="AB64" s="7">
        <f>ROUND((X64-Z64),5)</f>
        <v>362.65</v>
      </c>
      <c r="AC64" s="8"/>
      <c r="AD64" s="9">
        <f>ROUND(IF(Z64=0, IF(X64=0, 0, 1), X64/Z64),5)</f>
        <v>1.08626</v>
      </c>
      <c r="AE64" s="8"/>
      <c r="AF64" s="7">
        <v>4105.37</v>
      </c>
      <c r="AG64" s="8"/>
      <c r="AH64" s="7">
        <v>4204.17</v>
      </c>
      <c r="AI64" s="8"/>
      <c r="AJ64" s="7">
        <f>ROUND((AF64-AH64),5)</f>
        <v>-98.8</v>
      </c>
      <c r="AK64" s="8"/>
      <c r="AL64" s="9">
        <f>ROUND(IF(AH64=0, IF(AF64=0, 0, 1), AF64/AH64),5)</f>
        <v>0.97650000000000003</v>
      </c>
      <c r="AM64" s="8"/>
      <c r="AN64" s="7">
        <v>5194.96</v>
      </c>
      <c r="AO64" s="8"/>
      <c r="AP64" s="7">
        <v>4204.17</v>
      </c>
      <c r="AQ64" s="8"/>
      <c r="AR64" s="7">
        <f>ROUND((AN64-AP64),5)</f>
        <v>990.79</v>
      </c>
      <c r="AS64" s="8"/>
      <c r="AT64" s="9">
        <f>ROUND(IF(AP64=0, IF(AN64=0, 0, 1), AN64/AP64),5)</f>
        <v>1.23567</v>
      </c>
      <c r="AU64" s="8"/>
      <c r="AV64" s="7">
        <v>4909.46</v>
      </c>
      <c r="AW64" s="8"/>
      <c r="AX64" s="7">
        <v>4204.17</v>
      </c>
      <c r="AY64" s="8"/>
      <c r="AZ64" s="7">
        <f>ROUND((AV64-AX64),5)</f>
        <v>705.29</v>
      </c>
      <c r="BA64" s="8"/>
      <c r="BB64" s="9">
        <f>ROUND(IF(AX64=0, IF(AV64=0, 0, 1), AV64/AX64),5)</f>
        <v>1.1677599999999999</v>
      </c>
      <c r="BC64" s="8"/>
      <c r="BD64" s="7">
        <v>5391.52</v>
      </c>
      <c r="BE64" s="8"/>
      <c r="BF64" s="7">
        <v>4204.17</v>
      </c>
      <c r="BG64" s="8"/>
      <c r="BH64" s="7">
        <f>ROUND((BD64-BF64),5)</f>
        <v>1187.3499999999999</v>
      </c>
      <c r="BI64" s="8"/>
      <c r="BJ64" s="9">
        <f>ROUND(IF(BF64=0, IF(BD64=0, 0, 1), BD64/BF64),5)</f>
        <v>1.2824199999999999</v>
      </c>
      <c r="BK64" s="8"/>
      <c r="BL64" s="7">
        <v>5815.09</v>
      </c>
      <c r="BM64" s="8"/>
      <c r="BN64" s="7">
        <v>4204.17</v>
      </c>
      <c r="BO64" s="8"/>
      <c r="BP64" s="7">
        <f>ROUND((BL64-BN64),5)</f>
        <v>1610.92</v>
      </c>
      <c r="BQ64" s="8"/>
      <c r="BR64" s="9">
        <f>ROUND(IF(BN64=0, IF(BL64=0, 0, 1), BL64/BN64),5)</f>
        <v>1.38317</v>
      </c>
      <c r="BS64" s="8"/>
      <c r="BT64" s="7">
        <v>5465</v>
      </c>
      <c r="BU64" s="8"/>
      <c r="BV64" s="7">
        <v>4204.17</v>
      </c>
      <c r="BW64" s="8"/>
      <c r="BX64" s="7">
        <f>ROUND((BT64-BV64),5)</f>
        <v>1260.83</v>
      </c>
      <c r="BY64" s="8"/>
      <c r="BZ64" s="9">
        <f>ROUND(IF(BV64=0, IF(BT64=0, 0, 1), BT64/BV64),5)</f>
        <v>1.2999000000000001</v>
      </c>
      <c r="CA64" s="8"/>
      <c r="CB64" s="7"/>
      <c r="CC64" s="8"/>
      <c r="CD64" s="7">
        <v>1084.94</v>
      </c>
      <c r="CE64" s="8"/>
      <c r="CF64" s="7">
        <f>ROUND((CB64-CD64),5)</f>
        <v>-1084.94</v>
      </c>
      <c r="CG64" s="8"/>
      <c r="CH64" s="9"/>
      <c r="CI64" s="8"/>
      <c r="CJ64" s="7">
        <f t="shared" si="1"/>
        <v>45721.94</v>
      </c>
      <c r="CK64" s="8"/>
      <c r="CL64" s="7">
        <v>50450</v>
      </c>
      <c r="CM64" s="8"/>
      <c r="CN64" s="7">
        <f t="shared" si="0"/>
        <v>-4728.0600000000004</v>
      </c>
      <c r="CO64" s="8"/>
      <c r="CP64" s="9">
        <f t="shared" si="2"/>
        <v>0.90627999999999997</v>
      </c>
      <c r="CQ64" s="76">
        <v>50550</v>
      </c>
    </row>
    <row r="65" spans="1:96" x14ac:dyDescent="0.3">
      <c r="A65" s="2"/>
      <c r="B65" s="2"/>
      <c r="C65" s="2"/>
      <c r="D65" s="2"/>
      <c r="E65" s="2"/>
      <c r="F65" s="2" t="s">
        <v>78</v>
      </c>
      <c r="G65" s="2"/>
      <c r="H65" s="7"/>
      <c r="I65" s="8"/>
      <c r="J65" s="7"/>
      <c r="K65" s="8"/>
      <c r="L65" s="7"/>
      <c r="M65" s="8"/>
      <c r="N65" s="9"/>
      <c r="O65" s="8"/>
      <c r="P65" s="7"/>
      <c r="Q65" s="8"/>
      <c r="R65" s="7"/>
      <c r="S65" s="8"/>
      <c r="T65" s="7"/>
      <c r="U65" s="8"/>
      <c r="V65" s="9"/>
      <c r="W65" s="8"/>
      <c r="X65" s="7"/>
      <c r="Y65" s="8"/>
      <c r="Z65" s="7"/>
      <c r="AA65" s="8"/>
      <c r="AB65" s="7"/>
      <c r="AC65" s="8"/>
      <c r="AD65" s="9"/>
      <c r="AE65" s="8"/>
      <c r="AF65" s="7"/>
      <c r="AG65" s="8"/>
      <c r="AH65" s="7"/>
      <c r="AI65" s="8"/>
      <c r="AJ65" s="7"/>
      <c r="AK65" s="8"/>
      <c r="AL65" s="9"/>
      <c r="AM65" s="8"/>
      <c r="AN65" s="7"/>
      <c r="AO65" s="8"/>
      <c r="AP65" s="7"/>
      <c r="AQ65" s="8"/>
      <c r="AR65" s="7"/>
      <c r="AS65" s="8"/>
      <c r="AT65" s="9"/>
      <c r="AU65" s="8"/>
      <c r="AV65" s="7"/>
      <c r="AW65" s="8"/>
      <c r="AX65" s="7"/>
      <c r="AY65" s="8"/>
      <c r="AZ65" s="7"/>
      <c r="BA65" s="8"/>
      <c r="BB65" s="9"/>
      <c r="BC65" s="8"/>
      <c r="BD65" s="7"/>
      <c r="BE65" s="8"/>
      <c r="BF65" s="7"/>
      <c r="BG65" s="8"/>
      <c r="BH65" s="7"/>
      <c r="BI65" s="8"/>
      <c r="BJ65" s="9"/>
      <c r="BK65" s="8"/>
      <c r="BL65" s="7"/>
      <c r="BM65" s="8"/>
      <c r="BN65" s="7"/>
      <c r="BO65" s="8"/>
      <c r="BP65" s="7"/>
      <c r="BQ65" s="8"/>
      <c r="BR65" s="9"/>
      <c r="BS65" s="8"/>
      <c r="BT65" s="7"/>
      <c r="BU65" s="8"/>
      <c r="BV65" s="7"/>
      <c r="BW65" s="8"/>
      <c r="BX65" s="7"/>
      <c r="BY65" s="8"/>
      <c r="BZ65" s="9"/>
      <c r="CA65" s="8"/>
      <c r="CB65" s="7"/>
      <c r="CC65" s="8"/>
      <c r="CD65" s="7"/>
      <c r="CE65" s="8"/>
      <c r="CF65" s="7"/>
      <c r="CG65" s="8"/>
      <c r="CH65" s="9"/>
      <c r="CI65" s="8"/>
      <c r="CJ65" s="7"/>
      <c r="CK65" s="8"/>
      <c r="CL65" s="7"/>
      <c r="CM65" s="8"/>
      <c r="CN65" s="7"/>
      <c r="CO65" s="8"/>
      <c r="CP65" s="9"/>
      <c r="CQ65" s="76"/>
    </row>
    <row r="66" spans="1:96" ht="15" thickBot="1" x14ac:dyDescent="0.35">
      <c r="A66" s="2"/>
      <c r="B66" s="2"/>
      <c r="C66" s="2"/>
      <c r="D66" s="2"/>
      <c r="E66" s="2"/>
      <c r="F66" s="2" t="s">
        <v>79</v>
      </c>
      <c r="G66" s="2"/>
      <c r="H66" s="10"/>
      <c r="I66" s="8"/>
      <c r="J66" s="10"/>
      <c r="K66" s="8"/>
      <c r="L66" s="10"/>
      <c r="M66" s="8"/>
      <c r="N66" s="11"/>
      <c r="O66" s="8"/>
      <c r="P66" s="10"/>
      <c r="Q66" s="8"/>
      <c r="R66" s="10"/>
      <c r="S66" s="8"/>
      <c r="T66" s="10"/>
      <c r="U66" s="8"/>
      <c r="V66" s="11"/>
      <c r="W66" s="8"/>
      <c r="X66" s="10"/>
      <c r="Y66" s="8"/>
      <c r="Z66" s="10"/>
      <c r="AA66" s="8"/>
      <c r="AB66" s="10"/>
      <c r="AC66" s="8"/>
      <c r="AD66" s="11"/>
      <c r="AE66" s="8"/>
      <c r="AF66" s="10"/>
      <c r="AG66" s="8"/>
      <c r="AH66" s="10"/>
      <c r="AI66" s="8"/>
      <c r="AJ66" s="10"/>
      <c r="AK66" s="8"/>
      <c r="AL66" s="11"/>
      <c r="AM66" s="8"/>
      <c r="AN66" s="10"/>
      <c r="AO66" s="8"/>
      <c r="AP66" s="10"/>
      <c r="AQ66" s="8"/>
      <c r="AR66" s="10"/>
      <c r="AS66" s="8"/>
      <c r="AT66" s="11"/>
      <c r="AU66" s="8"/>
      <c r="AV66" s="10"/>
      <c r="AW66" s="8"/>
      <c r="AX66" s="10"/>
      <c r="AY66" s="8"/>
      <c r="AZ66" s="10"/>
      <c r="BA66" s="8"/>
      <c r="BB66" s="11"/>
      <c r="BC66" s="8"/>
      <c r="BD66" s="10"/>
      <c r="BE66" s="8"/>
      <c r="BF66" s="10"/>
      <c r="BG66" s="8"/>
      <c r="BH66" s="10"/>
      <c r="BI66" s="8"/>
      <c r="BJ66" s="11"/>
      <c r="BK66" s="8"/>
      <c r="BL66" s="10"/>
      <c r="BM66" s="8"/>
      <c r="BN66" s="10"/>
      <c r="BO66" s="8"/>
      <c r="BP66" s="10"/>
      <c r="BQ66" s="8"/>
      <c r="BR66" s="11"/>
      <c r="BS66" s="8"/>
      <c r="BT66" s="10"/>
      <c r="BU66" s="8"/>
      <c r="BV66" s="10"/>
      <c r="BW66" s="8"/>
      <c r="BX66" s="10"/>
      <c r="BY66" s="8"/>
      <c r="BZ66" s="11"/>
      <c r="CA66" s="8"/>
      <c r="CB66" s="10"/>
      <c r="CC66" s="8"/>
      <c r="CD66" s="10"/>
      <c r="CE66" s="8"/>
      <c r="CF66" s="10"/>
      <c r="CG66" s="8"/>
      <c r="CH66" s="11"/>
      <c r="CI66" s="8"/>
      <c r="CJ66" s="10"/>
      <c r="CK66" s="8"/>
      <c r="CL66" s="10"/>
      <c r="CM66" s="8"/>
      <c r="CN66" s="10"/>
      <c r="CO66" s="8"/>
      <c r="CP66" s="11"/>
      <c r="CQ66" s="10"/>
    </row>
    <row r="67" spans="1:96" x14ac:dyDescent="0.3">
      <c r="A67" s="2"/>
      <c r="B67" s="2"/>
      <c r="C67" s="2"/>
      <c r="D67" s="2"/>
      <c r="E67" s="2" t="s">
        <v>80</v>
      </c>
      <c r="F67" s="2"/>
      <c r="G67" s="2"/>
      <c r="H67" s="7">
        <f>ROUND(SUM(H57:H66),5)</f>
        <v>4693.99</v>
      </c>
      <c r="I67" s="8"/>
      <c r="J67" s="7">
        <f>ROUND(SUM(J57:J66),5)</f>
        <v>4204.16</v>
      </c>
      <c r="K67" s="8"/>
      <c r="L67" s="7">
        <f>ROUND((H67-J67),5)</f>
        <v>489.83</v>
      </c>
      <c r="M67" s="8"/>
      <c r="N67" s="9">
        <f>ROUND(IF(J67=0, IF(H67=0, 0, 1), H67/J67),5)</f>
        <v>1.1165099999999999</v>
      </c>
      <c r="O67" s="8"/>
      <c r="P67" s="7">
        <f>ROUND(SUM(P57:P66),5)</f>
        <v>5579.73</v>
      </c>
      <c r="Q67" s="8"/>
      <c r="R67" s="7">
        <f>ROUND(SUM(R57:R66),5)</f>
        <v>4204.17</v>
      </c>
      <c r="S67" s="8"/>
      <c r="T67" s="7">
        <f>ROUND((P67-R67),5)</f>
        <v>1375.56</v>
      </c>
      <c r="U67" s="8"/>
      <c r="V67" s="9">
        <f>ROUND(IF(R67=0, IF(P67=0, 0, 1), P67/R67),5)</f>
        <v>1.3271900000000001</v>
      </c>
      <c r="W67" s="8"/>
      <c r="X67" s="106">
        <f>ROUND(SUM(X57:X66),5)</f>
        <v>57628.39</v>
      </c>
      <c r="Y67" s="8"/>
      <c r="Z67" s="7">
        <f>ROUND(SUM(Z57:Z66),5)</f>
        <v>55854.17</v>
      </c>
      <c r="AA67" s="8"/>
      <c r="AB67" s="7">
        <f>ROUND((X67-Z67),5)</f>
        <v>1774.22</v>
      </c>
      <c r="AC67" s="8"/>
      <c r="AD67" s="9">
        <f>ROUND(IF(Z67=0, IF(X67=0, 0, 1), X67/Z67),5)</f>
        <v>1.0317700000000001</v>
      </c>
      <c r="AE67" s="8"/>
      <c r="AF67" s="7">
        <f>ROUND(SUM(AF57:AF66),5)</f>
        <v>4105.37</v>
      </c>
      <c r="AG67" s="8"/>
      <c r="AH67" s="7">
        <f>ROUND(SUM(AH57:AH66),5)</f>
        <v>4204.17</v>
      </c>
      <c r="AI67" s="8"/>
      <c r="AJ67" s="7">
        <f>ROUND((AF67-AH67),5)</f>
        <v>-98.8</v>
      </c>
      <c r="AK67" s="8"/>
      <c r="AL67" s="9">
        <f>ROUND(IF(AH67=0, IF(AF67=0, 0, 1), AF67/AH67),5)</f>
        <v>0.97650000000000003</v>
      </c>
      <c r="AM67" s="8"/>
      <c r="AN67" s="7">
        <f>ROUND(SUM(AN57:AN66),5)</f>
        <v>5194.96</v>
      </c>
      <c r="AO67" s="8"/>
      <c r="AP67" s="7">
        <f>ROUND(SUM(AP57:AP66),5)</f>
        <v>4204.17</v>
      </c>
      <c r="AQ67" s="8"/>
      <c r="AR67" s="7">
        <f>ROUND((AN67-AP67),5)</f>
        <v>990.79</v>
      </c>
      <c r="AS67" s="8"/>
      <c r="AT67" s="9">
        <f>ROUND(IF(AP67=0, IF(AN67=0, 0, 1), AN67/AP67),5)</f>
        <v>1.23567</v>
      </c>
      <c r="AU67" s="8"/>
      <c r="AV67" s="7">
        <f>ROUND(SUM(AV57:AV66),5)</f>
        <v>4909.46</v>
      </c>
      <c r="AW67" s="8"/>
      <c r="AX67" s="7">
        <f>ROUND(SUM(AX57:AX66),5)</f>
        <v>4204.17</v>
      </c>
      <c r="AY67" s="8"/>
      <c r="AZ67" s="7">
        <f>ROUND((AV67-AX67),5)</f>
        <v>705.29</v>
      </c>
      <c r="BA67" s="8"/>
      <c r="BB67" s="9">
        <f>ROUND(IF(AX67=0, IF(AV67=0, 0, 1), AV67/AX67),5)</f>
        <v>1.1677599999999999</v>
      </c>
      <c r="BC67" s="8"/>
      <c r="BD67" s="7">
        <f>ROUND(SUM(BD57:BD66),5)</f>
        <v>6455.63</v>
      </c>
      <c r="BE67" s="8"/>
      <c r="BF67" s="7">
        <f>ROUND(SUM(BF57:BF66),5)</f>
        <v>5054.17</v>
      </c>
      <c r="BG67" s="8"/>
      <c r="BH67" s="7">
        <f>ROUND((BD67-BF67),5)</f>
        <v>1401.46</v>
      </c>
      <c r="BI67" s="8"/>
      <c r="BJ67" s="9">
        <f>ROUND(IF(BF67=0, IF(BD67=0, 0, 1), BD67/BF67),5)</f>
        <v>1.27729</v>
      </c>
      <c r="BK67" s="8"/>
      <c r="BL67" s="7">
        <f>ROUND(SUM(BL57:BL66),5)</f>
        <v>5815.09</v>
      </c>
      <c r="BM67" s="8"/>
      <c r="BN67" s="7">
        <f>ROUND(SUM(BN57:BN66),5)</f>
        <v>4204.17</v>
      </c>
      <c r="BO67" s="8"/>
      <c r="BP67" s="7">
        <f>ROUND((BL67-BN67),5)</f>
        <v>1610.92</v>
      </c>
      <c r="BQ67" s="8"/>
      <c r="BR67" s="9">
        <f>ROUND(IF(BN67=0, IF(BL67=0, 0, 1), BL67/BN67),5)</f>
        <v>1.38317</v>
      </c>
      <c r="BS67" s="8"/>
      <c r="BT67" s="7">
        <f>ROUND(SUM(BT57:BT66),5)</f>
        <v>32490.58</v>
      </c>
      <c r="BU67" s="8"/>
      <c r="BV67" s="7">
        <f>ROUND(SUM(BV57:BV66),5)</f>
        <v>28354.17</v>
      </c>
      <c r="BW67" s="8"/>
      <c r="BX67" s="7">
        <f>ROUND((BT67-BV67),5)</f>
        <v>4136.41</v>
      </c>
      <c r="BY67" s="8"/>
      <c r="BZ67" s="9">
        <f>ROUND(IF(BV67=0, IF(BT67=0, 0, 1), BT67/BV67),5)</f>
        <v>1.14588</v>
      </c>
      <c r="CA67" s="8"/>
      <c r="CB67" s="7"/>
      <c r="CC67" s="8"/>
      <c r="CD67" s="7">
        <f>ROUND(SUM(CD57:CD66),5)</f>
        <v>1343.01</v>
      </c>
      <c r="CE67" s="8"/>
      <c r="CF67" s="7">
        <f>ROUND((CB67-CD67),5)</f>
        <v>-1343.01</v>
      </c>
      <c r="CG67" s="8"/>
      <c r="CH67" s="9"/>
      <c r="CI67" s="8"/>
      <c r="CJ67" s="7">
        <f>SUM(CJ58:CJ66)</f>
        <v>127380.93000000001</v>
      </c>
      <c r="CK67" s="8"/>
      <c r="CL67" s="7">
        <f>SUM(CL58:CL66)</f>
        <v>128100</v>
      </c>
      <c r="CM67" s="8"/>
      <c r="CN67" s="7">
        <f>ROUND((CJ67-CL67),5)</f>
        <v>-719.07</v>
      </c>
      <c r="CO67" s="8"/>
      <c r="CP67" s="9">
        <f>ROUND(IF(CL67=0, IF(CJ67=0, 0, 1), CJ67/CL67),5)</f>
        <v>0.99439</v>
      </c>
      <c r="CQ67" s="76">
        <f>SUM(CQ58:CQ66)</f>
        <v>120440</v>
      </c>
      <c r="CR67" t="s">
        <v>426</v>
      </c>
    </row>
    <row r="68" spans="1:96" ht="28.8" customHeight="1" x14ac:dyDescent="0.3">
      <c r="A68" s="2"/>
      <c r="B68" s="2"/>
      <c r="C68" s="2"/>
      <c r="D68" s="2"/>
      <c r="E68" s="2" t="s">
        <v>81</v>
      </c>
      <c r="F68" s="2"/>
      <c r="G68" s="2"/>
      <c r="H68" s="7"/>
      <c r="I68" s="8"/>
      <c r="J68" s="7"/>
      <c r="K68" s="8"/>
      <c r="L68" s="7"/>
      <c r="M68" s="8"/>
      <c r="N68" s="9"/>
      <c r="O68" s="8"/>
      <c r="P68" s="7"/>
      <c r="Q68" s="8"/>
      <c r="R68" s="7"/>
      <c r="S68" s="8"/>
      <c r="T68" s="7"/>
      <c r="U68" s="8"/>
      <c r="V68" s="9"/>
      <c r="W68" s="8"/>
      <c r="X68" s="7"/>
      <c r="Y68" s="8"/>
      <c r="Z68" s="7"/>
      <c r="AA68" s="8"/>
      <c r="AB68" s="7"/>
      <c r="AC68" s="8"/>
      <c r="AD68" s="9"/>
      <c r="AE68" s="8"/>
      <c r="AF68" s="7"/>
      <c r="AG68" s="8"/>
      <c r="AH68" s="7"/>
      <c r="AI68" s="8"/>
      <c r="AJ68" s="7"/>
      <c r="AK68" s="8"/>
      <c r="AL68" s="9"/>
      <c r="AM68" s="8"/>
      <c r="AN68" s="7"/>
      <c r="AO68" s="8"/>
      <c r="AP68" s="7"/>
      <c r="AQ68" s="8"/>
      <c r="AR68" s="7"/>
      <c r="AS68" s="8"/>
      <c r="AT68" s="9"/>
      <c r="AU68" s="8"/>
      <c r="AV68" s="7"/>
      <c r="AW68" s="8"/>
      <c r="AX68" s="7"/>
      <c r="AY68" s="8"/>
      <c r="AZ68" s="7"/>
      <c r="BA68" s="8"/>
      <c r="BB68" s="9"/>
      <c r="BC68" s="8"/>
      <c r="BD68" s="7"/>
      <c r="BE68" s="8"/>
      <c r="BF68" s="7"/>
      <c r="BG68" s="8"/>
      <c r="BH68" s="7"/>
      <c r="BI68" s="8"/>
      <c r="BJ68" s="9"/>
      <c r="BK68" s="8"/>
      <c r="BL68" s="7"/>
      <c r="BM68" s="8"/>
      <c r="BN68" s="7"/>
      <c r="BO68" s="8"/>
      <c r="BP68" s="7"/>
      <c r="BQ68" s="8"/>
      <c r="BR68" s="9"/>
      <c r="BS68" s="8"/>
      <c r="BT68" s="7"/>
      <c r="BU68" s="8"/>
      <c r="BV68" s="7"/>
      <c r="BW68" s="8"/>
      <c r="BX68" s="7"/>
      <c r="BY68" s="8"/>
      <c r="BZ68" s="9"/>
      <c r="CA68" s="8"/>
      <c r="CB68" s="7"/>
      <c r="CC68" s="8"/>
      <c r="CD68" s="7"/>
      <c r="CE68" s="8"/>
      <c r="CF68" s="7"/>
      <c r="CG68" s="8"/>
      <c r="CH68" s="9"/>
      <c r="CI68" s="8"/>
      <c r="CJ68" s="7"/>
      <c r="CK68" s="8"/>
      <c r="CL68" s="7"/>
      <c r="CM68" s="8"/>
      <c r="CN68" s="7"/>
      <c r="CO68" s="8"/>
      <c r="CP68" s="9"/>
      <c r="CQ68" s="76"/>
    </row>
    <row r="69" spans="1:96" x14ac:dyDescent="0.3">
      <c r="A69" s="2"/>
      <c r="B69" s="2"/>
      <c r="C69" s="2"/>
      <c r="D69" s="2"/>
      <c r="E69" s="2"/>
      <c r="F69" s="2" t="s">
        <v>82</v>
      </c>
      <c r="G69" s="2"/>
      <c r="H69" s="7">
        <v>40</v>
      </c>
      <c r="I69" s="8"/>
      <c r="J69" s="7">
        <v>20</v>
      </c>
      <c r="K69" s="8"/>
      <c r="L69" s="7">
        <f>ROUND((H69-J69),5)</f>
        <v>20</v>
      </c>
      <c r="M69" s="8"/>
      <c r="N69" s="9">
        <f>ROUND(IF(J69=0, IF(H69=0, 0, 1), H69/J69),5)</f>
        <v>2</v>
      </c>
      <c r="O69" s="8"/>
      <c r="P69" s="7"/>
      <c r="Q69" s="8"/>
      <c r="R69" s="7">
        <v>40</v>
      </c>
      <c r="S69" s="8"/>
      <c r="T69" s="7">
        <f>ROUND((P69-R69),5)</f>
        <v>-40</v>
      </c>
      <c r="U69" s="8"/>
      <c r="V69" s="9"/>
      <c r="W69" s="8"/>
      <c r="X69" s="7">
        <v>100</v>
      </c>
      <c r="Y69" s="8"/>
      <c r="Z69" s="7">
        <v>40</v>
      </c>
      <c r="AA69" s="8"/>
      <c r="AB69" s="7">
        <f>ROUND((X69-Z69),5)</f>
        <v>60</v>
      </c>
      <c r="AC69" s="8"/>
      <c r="AD69" s="9">
        <f>ROUND(IF(Z69=0, IF(X69=0, 0, 1), X69/Z69),5)</f>
        <v>2.5</v>
      </c>
      <c r="AE69" s="8"/>
      <c r="AF69" s="7">
        <v>20</v>
      </c>
      <c r="AG69" s="8"/>
      <c r="AH69" s="7">
        <v>40</v>
      </c>
      <c r="AI69" s="8"/>
      <c r="AJ69" s="7">
        <f>ROUND((AF69-AH69),5)</f>
        <v>-20</v>
      </c>
      <c r="AK69" s="8"/>
      <c r="AL69" s="9">
        <f>ROUND(IF(AH69=0, IF(AF69=0, 0, 1), AF69/AH69),5)</f>
        <v>0.5</v>
      </c>
      <c r="AM69" s="8"/>
      <c r="AN69" s="7">
        <v>130</v>
      </c>
      <c r="AO69" s="8"/>
      <c r="AP69" s="7">
        <v>40</v>
      </c>
      <c r="AQ69" s="8"/>
      <c r="AR69" s="7">
        <f>ROUND((AN69-AP69),5)</f>
        <v>90</v>
      </c>
      <c r="AS69" s="8"/>
      <c r="AT69" s="9">
        <f>ROUND(IF(AP69=0, IF(AN69=0, 0, 1), AN69/AP69),5)</f>
        <v>3.25</v>
      </c>
      <c r="AU69" s="8"/>
      <c r="AV69" s="7">
        <v>120</v>
      </c>
      <c r="AW69" s="8"/>
      <c r="AX69" s="7">
        <v>40</v>
      </c>
      <c r="AY69" s="8"/>
      <c r="AZ69" s="7">
        <f>ROUND((AV69-AX69),5)</f>
        <v>80</v>
      </c>
      <c r="BA69" s="8"/>
      <c r="BB69" s="9">
        <f>ROUND(IF(AX69=0, IF(AV69=0, 0, 1), AV69/AX69),5)</f>
        <v>3</v>
      </c>
      <c r="BC69" s="8"/>
      <c r="BD69" s="7"/>
      <c r="BE69" s="8"/>
      <c r="BF69" s="7">
        <v>20</v>
      </c>
      <c r="BG69" s="8"/>
      <c r="BH69" s="7">
        <f>ROUND((BD69-BF69),5)</f>
        <v>-20</v>
      </c>
      <c r="BI69" s="8"/>
      <c r="BJ69" s="9"/>
      <c r="BK69" s="8"/>
      <c r="BL69" s="7">
        <v>60</v>
      </c>
      <c r="BM69" s="8"/>
      <c r="BN69" s="7">
        <v>40</v>
      </c>
      <c r="BO69" s="8"/>
      <c r="BP69" s="7">
        <f>ROUND((BL69-BN69),5)</f>
        <v>20</v>
      </c>
      <c r="BQ69" s="8"/>
      <c r="BR69" s="9">
        <f>ROUND(IF(BN69=0, IF(BL69=0, 0, 1), BL69/BN69),5)</f>
        <v>1.5</v>
      </c>
      <c r="BS69" s="8"/>
      <c r="BT69" s="7">
        <v>40</v>
      </c>
      <c r="BU69" s="8"/>
      <c r="BV69" s="7">
        <v>40</v>
      </c>
      <c r="BW69" s="8"/>
      <c r="BX69" s="7"/>
      <c r="BY69" s="8"/>
      <c r="BZ69" s="9">
        <f>ROUND(IF(BV69=0, IF(BT69=0, 0, 1), BT69/BV69),5)</f>
        <v>1</v>
      </c>
      <c r="CA69" s="8"/>
      <c r="CB69" s="7"/>
      <c r="CC69" s="8"/>
      <c r="CD69" s="7">
        <v>5.16</v>
      </c>
      <c r="CE69" s="8"/>
      <c r="CF69" s="7">
        <f>ROUND((CB69-CD69),5)</f>
        <v>-5.16</v>
      </c>
      <c r="CG69" s="8"/>
      <c r="CH69" s="9"/>
      <c r="CI69" s="8"/>
      <c r="CJ69" s="7">
        <f>ROUND(H69+P69+X69+AF69+AN69+AV69+BD69+BL69+BT69+CB69,5)</f>
        <v>510</v>
      </c>
      <c r="CK69" s="8"/>
      <c r="CL69" s="7">
        <v>400</v>
      </c>
      <c r="CM69" s="8"/>
      <c r="CN69" s="7">
        <f>ROUND((CJ69-CL69),5)</f>
        <v>110</v>
      </c>
      <c r="CO69" s="8"/>
      <c r="CP69" s="9">
        <f>ROUND(IF(CL69=0, IF(CJ69=0, 0, 1), CJ69/CL69),5)</f>
        <v>1.2749999999999999</v>
      </c>
      <c r="CQ69" s="76">
        <v>450</v>
      </c>
    </row>
    <row r="70" spans="1:96" x14ac:dyDescent="0.3">
      <c r="A70" s="2"/>
      <c r="B70" s="2"/>
      <c r="C70" s="2"/>
      <c r="D70" s="2"/>
      <c r="E70" s="2"/>
      <c r="F70" s="2" t="s">
        <v>83</v>
      </c>
      <c r="G70" s="2"/>
      <c r="H70" s="7"/>
      <c r="I70" s="8"/>
      <c r="J70" s="7"/>
      <c r="K70" s="8"/>
      <c r="L70" s="7"/>
      <c r="M70" s="8"/>
      <c r="N70" s="9"/>
      <c r="O70" s="8"/>
      <c r="P70" s="7"/>
      <c r="Q70" s="8"/>
      <c r="R70" s="7"/>
      <c r="S70" s="8"/>
      <c r="T70" s="7"/>
      <c r="U70" s="8"/>
      <c r="V70" s="9"/>
      <c r="W70" s="8"/>
      <c r="X70" s="7"/>
      <c r="Y70" s="8"/>
      <c r="Z70" s="7"/>
      <c r="AA70" s="8"/>
      <c r="AB70" s="7"/>
      <c r="AC70" s="8"/>
      <c r="AD70" s="9"/>
      <c r="AE70" s="8"/>
      <c r="AF70" s="7">
        <v>175</v>
      </c>
      <c r="AG70" s="8"/>
      <c r="AH70" s="7"/>
      <c r="AI70" s="8"/>
      <c r="AJ70" s="7"/>
      <c r="AK70" s="8"/>
      <c r="AL70" s="9"/>
      <c r="AM70" s="8"/>
      <c r="AN70" s="7"/>
      <c r="AO70" s="8"/>
      <c r="AP70" s="7"/>
      <c r="AQ70" s="8"/>
      <c r="AR70" s="7"/>
      <c r="AS70" s="8"/>
      <c r="AT70" s="9"/>
      <c r="AU70" s="8"/>
      <c r="AV70" s="7"/>
      <c r="AW70" s="8"/>
      <c r="AX70" s="7"/>
      <c r="AY70" s="8"/>
      <c r="AZ70" s="7"/>
      <c r="BA70" s="8"/>
      <c r="BB70" s="9"/>
      <c r="BC70" s="8"/>
      <c r="BD70" s="7"/>
      <c r="BE70" s="8"/>
      <c r="BF70" s="7"/>
      <c r="BG70" s="8"/>
      <c r="BH70" s="7"/>
      <c r="BI70" s="8"/>
      <c r="BJ70" s="9"/>
      <c r="BK70" s="8"/>
      <c r="BL70" s="7"/>
      <c r="BM70" s="8"/>
      <c r="BN70" s="7"/>
      <c r="BO70" s="8"/>
      <c r="BP70" s="7"/>
      <c r="BQ70" s="8"/>
      <c r="BR70" s="9"/>
      <c r="BS70" s="8"/>
      <c r="BT70" s="7">
        <v>175</v>
      </c>
      <c r="BU70" s="8"/>
      <c r="BV70" s="7"/>
      <c r="BW70" s="8"/>
      <c r="BX70" s="7"/>
      <c r="BY70" s="8"/>
      <c r="BZ70" s="9"/>
      <c r="CA70" s="8"/>
      <c r="CB70" s="7"/>
      <c r="CC70" s="8"/>
      <c r="CD70" s="7"/>
      <c r="CE70" s="8"/>
      <c r="CF70" s="7"/>
      <c r="CG70" s="8"/>
      <c r="CH70" s="9"/>
      <c r="CI70" s="8"/>
      <c r="CJ70" s="7">
        <f>ROUND(H70+P70+X70+AF70+AN70+AV70+BD70+BL70+BT70+CB70,5)</f>
        <v>350</v>
      </c>
      <c r="CK70" s="8"/>
      <c r="CL70" s="7">
        <v>0</v>
      </c>
      <c r="CM70" s="8"/>
      <c r="CN70" s="7">
        <f>ROUND((CJ70-CL70),5)</f>
        <v>350</v>
      </c>
      <c r="CO70" s="8"/>
      <c r="CP70" s="9">
        <f>ROUND(IF(CL70=0, IF(CJ70=0, 0, 1), CJ70/CL70),5)</f>
        <v>1</v>
      </c>
      <c r="CQ70" s="76">
        <v>0</v>
      </c>
    </row>
    <row r="71" spans="1:96" ht="15" thickBot="1" x14ac:dyDescent="0.35">
      <c r="A71" s="2"/>
      <c r="B71" s="2"/>
      <c r="C71" s="2"/>
      <c r="D71" s="2"/>
      <c r="E71" s="2"/>
      <c r="F71" s="2" t="s">
        <v>84</v>
      </c>
      <c r="G71" s="2"/>
      <c r="H71" s="10"/>
      <c r="I71" s="8"/>
      <c r="J71" s="10"/>
      <c r="K71" s="8"/>
      <c r="L71" s="10"/>
      <c r="M71" s="8"/>
      <c r="N71" s="11"/>
      <c r="O71" s="8"/>
      <c r="P71" s="10"/>
      <c r="Q71" s="8"/>
      <c r="R71" s="10"/>
      <c r="S71" s="8"/>
      <c r="T71" s="10"/>
      <c r="U71" s="8"/>
      <c r="V71" s="11"/>
      <c r="W71" s="8"/>
      <c r="X71" s="10"/>
      <c r="Y71" s="8"/>
      <c r="Z71" s="10"/>
      <c r="AA71" s="8"/>
      <c r="AB71" s="10"/>
      <c r="AC71" s="8"/>
      <c r="AD71" s="11"/>
      <c r="AE71" s="8"/>
      <c r="AF71" s="10"/>
      <c r="AG71" s="8"/>
      <c r="AH71" s="10"/>
      <c r="AI71" s="8"/>
      <c r="AJ71" s="10"/>
      <c r="AK71" s="8"/>
      <c r="AL71" s="11"/>
      <c r="AM71" s="8"/>
      <c r="AN71" s="10"/>
      <c r="AO71" s="8"/>
      <c r="AP71" s="10"/>
      <c r="AQ71" s="8"/>
      <c r="AR71" s="10"/>
      <c r="AS71" s="8"/>
      <c r="AT71" s="11"/>
      <c r="AU71" s="8"/>
      <c r="AV71" s="10"/>
      <c r="AW71" s="8"/>
      <c r="AX71" s="10"/>
      <c r="AY71" s="8"/>
      <c r="AZ71" s="10"/>
      <c r="BA71" s="8"/>
      <c r="BB71" s="11"/>
      <c r="BC71" s="8"/>
      <c r="BD71" s="10"/>
      <c r="BE71" s="8"/>
      <c r="BF71" s="10"/>
      <c r="BG71" s="8"/>
      <c r="BH71" s="10"/>
      <c r="BI71" s="8"/>
      <c r="BJ71" s="11"/>
      <c r="BK71" s="8"/>
      <c r="BL71" s="10"/>
      <c r="BM71" s="8"/>
      <c r="BN71" s="10"/>
      <c r="BO71" s="8"/>
      <c r="BP71" s="10"/>
      <c r="BQ71" s="8"/>
      <c r="BR71" s="11"/>
      <c r="BS71" s="8"/>
      <c r="BT71" s="10"/>
      <c r="BU71" s="8"/>
      <c r="BV71" s="10"/>
      <c r="BW71" s="8"/>
      <c r="BX71" s="10"/>
      <c r="BY71" s="8"/>
      <c r="BZ71" s="11"/>
      <c r="CA71" s="8"/>
      <c r="CB71" s="10"/>
      <c r="CC71" s="8"/>
      <c r="CD71" s="10"/>
      <c r="CE71" s="8"/>
      <c r="CF71" s="10"/>
      <c r="CG71" s="8"/>
      <c r="CH71" s="11"/>
      <c r="CI71" s="8"/>
      <c r="CJ71" s="10"/>
      <c r="CK71" s="8"/>
      <c r="CL71" s="10"/>
      <c r="CM71" s="8"/>
      <c r="CN71" s="10"/>
      <c r="CO71" s="8"/>
      <c r="CP71" s="11"/>
      <c r="CQ71" s="10"/>
    </row>
    <row r="72" spans="1:96" x14ac:dyDescent="0.3">
      <c r="A72" s="2"/>
      <c r="B72" s="2"/>
      <c r="C72" s="2"/>
      <c r="D72" s="2"/>
      <c r="E72" s="2" t="s">
        <v>85</v>
      </c>
      <c r="F72" s="2"/>
      <c r="G72" s="2"/>
      <c r="H72" s="7">
        <f>ROUND(SUM(H68:H71),5)</f>
        <v>40</v>
      </c>
      <c r="I72" s="8"/>
      <c r="J72" s="7">
        <f>ROUND(SUM(J68:J71),5)</f>
        <v>20</v>
      </c>
      <c r="K72" s="8"/>
      <c r="L72" s="7">
        <f>ROUND((H72-J72),5)</f>
        <v>20</v>
      </c>
      <c r="M72" s="8"/>
      <c r="N72" s="9">
        <f>ROUND(IF(J72=0, IF(H72=0, 0, 1), H72/J72),5)</f>
        <v>2</v>
      </c>
      <c r="O72" s="8"/>
      <c r="P72" s="7"/>
      <c r="Q72" s="8"/>
      <c r="R72" s="7">
        <f>ROUND(SUM(R68:R71),5)</f>
        <v>40</v>
      </c>
      <c r="S72" s="8"/>
      <c r="T72" s="7">
        <f>ROUND((P72-R72),5)</f>
        <v>-40</v>
      </c>
      <c r="U72" s="8"/>
      <c r="V72" s="9"/>
      <c r="W72" s="8"/>
      <c r="X72" s="7">
        <f>ROUND(SUM(X68:X71),5)</f>
        <v>100</v>
      </c>
      <c r="Y72" s="8"/>
      <c r="Z72" s="7">
        <f>ROUND(SUM(Z68:Z71),5)</f>
        <v>40</v>
      </c>
      <c r="AA72" s="8"/>
      <c r="AB72" s="7">
        <f>ROUND((X72-Z72),5)</f>
        <v>60</v>
      </c>
      <c r="AC72" s="8"/>
      <c r="AD72" s="9">
        <f>ROUND(IF(Z72=0, IF(X72=0, 0, 1), X72/Z72),5)</f>
        <v>2.5</v>
      </c>
      <c r="AE72" s="8"/>
      <c r="AF72" s="7">
        <f>ROUND(SUM(AF68:AF71),5)</f>
        <v>195</v>
      </c>
      <c r="AG72" s="8"/>
      <c r="AH72" s="7">
        <f>ROUND(SUM(AH68:AH71),5)</f>
        <v>40</v>
      </c>
      <c r="AI72" s="8"/>
      <c r="AJ72" s="7">
        <f>ROUND((AF72-AH72),5)</f>
        <v>155</v>
      </c>
      <c r="AK72" s="8"/>
      <c r="AL72" s="9">
        <f>ROUND(IF(AH72=0, IF(AF72=0, 0, 1), AF72/AH72),5)</f>
        <v>4.875</v>
      </c>
      <c r="AM72" s="8"/>
      <c r="AN72" s="7">
        <f>ROUND(SUM(AN68:AN71),5)</f>
        <v>130</v>
      </c>
      <c r="AO72" s="8"/>
      <c r="AP72" s="7">
        <f>ROUND(SUM(AP68:AP71),5)</f>
        <v>40</v>
      </c>
      <c r="AQ72" s="8"/>
      <c r="AR72" s="7">
        <f>ROUND((AN72-AP72),5)</f>
        <v>90</v>
      </c>
      <c r="AS72" s="8"/>
      <c r="AT72" s="9">
        <f>ROUND(IF(AP72=0, IF(AN72=0, 0, 1), AN72/AP72),5)</f>
        <v>3.25</v>
      </c>
      <c r="AU72" s="8"/>
      <c r="AV72" s="7">
        <f>ROUND(SUM(AV68:AV71),5)</f>
        <v>120</v>
      </c>
      <c r="AW72" s="8"/>
      <c r="AX72" s="7">
        <f>ROUND(SUM(AX68:AX71),5)</f>
        <v>40</v>
      </c>
      <c r="AY72" s="8"/>
      <c r="AZ72" s="7">
        <f>ROUND((AV72-AX72),5)</f>
        <v>80</v>
      </c>
      <c r="BA72" s="8"/>
      <c r="BB72" s="9">
        <f>ROUND(IF(AX72=0, IF(AV72=0, 0, 1), AV72/AX72),5)</f>
        <v>3</v>
      </c>
      <c r="BC72" s="8"/>
      <c r="BD72" s="7"/>
      <c r="BE72" s="8"/>
      <c r="BF72" s="7">
        <f>ROUND(SUM(BF68:BF71),5)</f>
        <v>20</v>
      </c>
      <c r="BG72" s="8"/>
      <c r="BH72" s="7">
        <f>ROUND((BD72-BF72),5)</f>
        <v>-20</v>
      </c>
      <c r="BI72" s="8"/>
      <c r="BJ72" s="9"/>
      <c r="BK72" s="8"/>
      <c r="BL72" s="7">
        <f>ROUND(SUM(BL68:BL71),5)</f>
        <v>60</v>
      </c>
      <c r="BM72" s="8"/>
      <c r="BN72" s="7">
        <f>ROUND(SUM(BN68:BN71),5)</f>
        <v>40</v>
      </c>
      <c r="BO72" s="8"/>
      <c r="BP72" s="7">
        <f>ROUND((BL72-BN72),5)</f>
        <v>20</v>
      </c>
      <c r="BQ72" s="8"/>
      <c r="BR72" s="9">
        <f>ROUND(IF(BN72=0, IF(BL72=0, 0, 1), BL72/BN72),5)</f>
        <v>1.5</v>
      </c>
      <c r="BS72" s="8"/>
      <c r="BT72" s="7">
        <f>ROUND(SUM(BT68:BT71),5)</f>
        <v>215</v>
      </c>
      <c r="BU72" s="8"/>
      <c r="BV72" s="7">
        <f>ROUND(SUM(BV68:BV71),5)</f>
        <v>40</v>
      </c>
      <c r="BW72" s="8"/>
      <c r="BX72" s="7">
        <f>ROUND((BT72-BV72),5)</f>
        <v>175</v>
      </c>
      <c r="BY72" s="8"/>
      <c r="BZ72" s="9">
        <f>ROUND(IF(BV72=0, IF(BT72=0, 0, 1), BT72/BV72),5)</f>
        <v>5.375</v>
      </c>
      <c r="CA72" s="8"/>
      <c r="CB72" s="7"/>
      <c r="CC72" s="8"/>
      <c r="CD72" s="7">
        <f>ROUND(SUM(CD68:CD71),5)</f>
        <v>5.16</v>
      </c>
      <c r="CE72" s="8"/>
      <c r="CF72" s="7">
        <f>ROUND((CB72-CD72),5)</f>
        <v>-5.16</v>
      </c>
      <c r="CG72" s="8"/>
      <c r="CH72" s="9"/>
      <c r="CI72" s="8"/>
      <c r="CJ72" s="7">
        <f>ROUND(H72+P72+X72+AF72+AN72+AV72+BD72+BL72+BT72+CB72,5)</f>
        <v>860</v>
      </c>
      <c r="CK72" s="8"/>
      <c r="CL72" s="7">
        <f>SUM(CL69:CL71)</f>
        <v>400</v>
      </c>
      <c r="CM72" s="8"/>
      <c r="CN72" s="7">
        <f>ROUND((CJ72-CL72),5)</f>
        <v>460</v>
      </c>
      <c r="CO72" s="8"/>
      <c r="CP72" s="9">
        <f>ROUND(IF(CL72=0, IF(CJ72=0, 0, 1), CJ72/CL72),5)</f>
        <v>2.15</v>
      </c>
      <c r="CQ72" s="76">
        <f>SUM(CQ69:CQ71)</f>
        <v>450</v>
      </c>
      <c r="CR72" t="s">
        <v>426</v>
      </c>
    </row>
    <row r="73" spans="1:96" ht="28.8" customHeight="1" x14ac:dyDescent="0.3">
      <c r="A73" s="2"/>
      <c r="B73" s="2"/>
      <c r="C73" s="2"/>
      <c r="D73" s="2"/>
      <c r="E73" s="2" t="s">
        <v>86</v>
      </c>
      <c r="F73" s="2"/>
      <c r="G73" s="2"/>
      <c r="H73" s="7"/>
      <c r="I73" s="8"/>
      <c r="J73" s="7"/>
      <c r="K73" s="8"/>
      <c r="L73" s="7"/>
      <c r="M73" s="8"/>
      <c r="N73" s="9"/>
      <c r="O73" s="8"/>
      <c r="P73" s="7"/>
      <c r="Q73" s="8"/>
      <c r="R73" s="7"/>
      <c r="S73" s="8"/>
      <c r="T73" s="7"/>
      <c r="U73" s="8"/>
      <c r="V73" s="9"/>
      <c r="W73" s="8"/>
      <c r="X73" s="7"/>
      <c r="Y73" s="8"/>
      <c r="Z73" s="7"/>
      <c r="AA73" s="8"/>
      <c r="AB73" s="7"/>
      <c r="AC73" s="8"/>
      <c r="AD73" s="9"/>
      <c r="AE73" s="8"/>
      <c r="AF73" s="7"/>
      <c r="AG73" s="8"/>
      <c r="AH73" s="7"/>
      <c r="AI73" s="8"/>
      <c r="AJ73" s="7"/>
      <c r="AK73" s="8"/>
      <c r="AL73" s="9"/>
      <c r="AM73" s="8"/>
      <c r="AN73" s="7"/>
      <c r="AO73" s="8"/>
      <c r="AP73" s="7"/>
      <c r="AQ73" s="8"/>
      <c r="AR73" s="7"/>
      <c r="AS73" s="8"/>
      <c r="AT73" s="9"/>
      <c r="AU73" s="8"/>
      <c r="AV73" s="7"/>
      <c r="AW73" s="8"/>
      <c r="AX73" s="7"/>
      <c r="AY73" s="8"/>
      <c r="AZ73" s="7"/>
      <c r="BA73" s="8"/>
      <c r="BB73" s="9"/>
      <c r="BC73" s="8"/>
      <c r="BD73" s="7"/>
      <c r="BE73" s="8"/>
      <c r="BF73" s="7"/>
      <c r="BG73" s="8"/>
      <c r="BH73" s="7"/>
      <c r="BI73" s="8"/>
      <c r="BJ73" s="9"/>
      <c r="BK73" s="8"/>
      <c r="BL73" s="7"/>
      <c r="BM73" s="8"/>
      <c r="BN73" s="7"/>
      <c r="BO73" s="8"/>
      <c r="BP73" s="7"/>
      <c r="BQ73" s="8"/>
      <c r="BR73" s="9"/>
      <c r="BS73" s="8"/>
      <c r="BT73" s="7"/>
      <c r="BU73" s="8"/>
      <c r="BV73" s="7"/>
      <c r="BW73" s="8"/>
      <c r="BX73" s="7"/>
      <c r="BY73" s="8"/>
      <c r="BZ73" s="9"/>
      <c r="CA73" s="8"/>
      <c r="CB73" s="7"/>
      <c r="CC73" s="8"/>
      <c r="CD73" s="7"/>
      <c r="CE73" s="8"/>
      <c r="CF73" s="7"/>
      <c r="CG73" s="8"/>
      <c r="CH73" s="9"/>
      <c r="CI73" s="8"/>
      <c r="CJ73" s="7"/>
      <c r="CK73" s="8"/>
      <c r="CL73" s="7"/>
      <c r="CM73" s="8"/>
      <c r="CN73" s="7"/>
      <c r="CO73" s="8"/>
      <c r="CP73" s="9"/>
      <c r="CQ73" s="76"/>
    </row>
    <row r="74" spans="1:96" x14ac:dyDescent="0.3">
      <c r="A74" s="2"/>
      <c r="B74" s="2"/>
      <c r="C74" s="2"/>
      <c r="D74" s="2"/>
      <c r="E74" s="2"/>
      <c r="F74" s="2" t="s">
        <v>87</v>
      </c>
      <c r="G74" s="2"/>
      <c r="H74" s="7"/>
      <c r="I74" s="8"/>
      <c r="J74" s="7"/>
      <c r="K74" s="8"/>
      <c r="L74" s="7"/>
      <c r="M74" s="8"/>
      <c r="N74" s="9"/>
      <c r="O74" s="8"/>
      <c r="P74" s="7"/>
      <c r="Q74" s="8"/>
      <c r="R74" s="7"/>
      <c r="S74" s="8"/>
      <c r="T74" s="7"/>
      <c r="U74" s="8"/>
      <c r="V74" s="9"/>
      <c r="W74" s="8"/>
      <c r="X74" s="7"/>
      <c r="Y74" s="8"/>
      <c r="Z74" s="7"/>
      <c r="AA74" s="8"/>
      <c r="AB74" s="7"/>
      <c r="AC74" s="8"/>
      <c r="AD74" s="9"/>
      <c r="AE74" s="8"/>
      <c r="AF74" s="7"/>
      <c r="AG74" s="8"/>
      <c r="AH74" s="7">
        <v>650</v>
      </c>
      <c r="AI74" s="8"/>
      <c r="AJ74" s="7">
        <f>ROUND((AF74-AH74),5)</f>
        <v>-650</v>
      </c>
      <c r="AK74" s="8"/>
      <c r="AL74" s="9"/>
      <c r="AM74" s="8"/>
      <c r="AN74" s="7"/>
      <c r="AO74" s="8"/>
      <c r="AP74" s="7"/>
      <c r="AQ74" s="8"/>
      <c r="AR74" s="7"/>
      <c r="AS74" s="8"/>
      <c r="AT74" s="9"/>
      <c r="AU74" s="8"/>
      <c r="AV74" s="7">
        <v>400</v>
      </c>
      <c r="AW74" s="8"/>
      <c r="AX74" s="7">
        <v>650</v>
      </c>
      <c r="AY74" s="8"/>
      <c r="AZ74" s="7">
        <f>ROUND((AV74-AX74),5)</f>
        <v>-250</v>
      </c>
      <c r="BA74" s="8"/>
      <c r="BB74" s="9">
        <f>ROUND(IF(AX74=0, IF(AV74=0, 0, 1), AV74/AX74),5)</f>
        <v>0.61538000000000004</v>
      </c>
      <c r="BC74" s="8"/>
      <c r="BD74" s="7"/>
      <c r="BE74" s="8"/>
      <c r="BF74" s="7"/>
      <c r="BG74" s="8"/>
      <c r="BH74" s="7"/>
      <c r="BI74" s="8"/>
      <c r="BJ74" s="9"/>
      <c r="BK74" s="8"/>
      <c r="BL74" s="7">
        <v>2200</v>
      </c>
      <c r="BM74" s="8"/>
      <c r="BN74" s="7"/>
      <c r="BO74" s="8"/>
      <c r="BP74" s="7">
        <f>ROUND((BL74-BN74),5)</f>
        <v>2200</v>
      </c>
      <c r="BQ74" s="8"/>
      <c r="BR74" s="9">
        <f>ROUND(IF(BN74=0, IF(BL74=0, 0, 1), BL74/BN74),5)</f>
        <v>1</v>
      </c>
      <c r="BS74" s="8"/>
      <c r="BT74" s="7"/>
      <c r="BU74" s="8"/>
      <c r="BV74" s="7">
        <v>650</v>
      </c>
      <c r="BW74" s="8"/>
      <c r="BX74" s="7">
        <f>ROUND((BT74-BV74),5)</f>
        <v>-650</v>
      </c>
      <c r="BY74" s="8"/>
      <c r="BZ74" s="9"/>
      <c r="CA74" s="8"/>
      <c r="CB74" s="7"/>
      <c r="CC74" s="8"/>
      <c r="CD74" s="7">
        <v>167.74</v>
      </c>
      <c r="CE74" s="8"/>
      <c r="CF74" s="7">
        <f>ROUND((CB74-CD74),5)</f>
        <v>-167.74</v>
      </c>
      <c r="CG74" s="8"/>
      <c r="CH74" s="9"/>
      <c r="CI74" s="8"/>
      <c r="CJ74" s="7">
        <f>ROUND(H74+P74+X74+AF74+AN74+AV74+BD74+BL74+BT74+CB74,5)</f>
        <v>2600</v>
      </c>
      <c r="CK74" s="8"/>
      <c r="CL74" s="37">
        <v>3900</v>
      </c>
      <c r="CM74" s="8"/>
      <c r="CN74" s="7">
        <f>ROUND((CJ74-CL74),5)</f>
        <v>-1300</v>
      </c>
      <c r="CO74" s="8"/>
      <c r="CP74" s="9">
        <f>ROUND(IF(CL74=0, IF(CJ74=0, 0, 1), CJ74/CL74),5)</f>
        <v>0.66666999999999998</v>
      </c>
      <c r="CQ74" s="76">
        <v>2500</v>
      </c>
    </row>
    <row r="75" spans="1:96" x14ac:dyDescent="0.3">
      <c r="A75" s="2"/>
      <c r="B75" s="2"/>
      <c r="C75" s="2"/>
      <c r="D75" s="2"/>
      <c r="E75" s="2"/>
      <c r="F75" s="2" t="s">
        <v>88</v>
      </c>
      <c r="G75" s="2"/>
      <c r="H75" s="7">
        <v>120</v>
      </c>
      <c r="I75" s="8"/>
      <c r="J75" s="7">
        <v>80</v>
      </c>
      <c r="K75" s="8"/>
      <c r="L75" s="7">
        <f>ROUND((H75-J75),5)</f>
        <v>40</v>
      </c>
      <c r="M75" s="8"/>
      <c r="N75" s="9">
        <f>ROUND(IF(J75=0, IF(H75=0, 0, 1), H75/J75),5)</f>
        <v>1.5</v>
      </c>
      <c r="O75" s="8"/>
      <c r="P75" s="7">
        <v>20</v>
      </c>
      <c r="Q75" s="8"/>
      <c r="R75" s="7">
        <v>100</v>
      </c>
      <c r="S75" s="8"/>
      <c r="T75" s="7">
        <f>ROUND((P75-R75),5)</f>
        <v>-80</v>
      </c>
      <c r="U75" s="8"/>
      <c r="V75" s="9">
        <f>ROUND(IF(R75=0, IF(P75=0, 0, 1), P75/R75),5)</f>
        <v>0.2</v>
      </c>
      <c r="W75" s="8"/>
      <c r="X75" s="7">
        <v>40</v>
      </c>
      <c r="Y75" s="8"/>
      <c r="Z75" s="7">
        <v>80</v>
      </c>
      <c r="AA75" s="8"/>
      <c r="AB75" s="7">
        <f>ROUND((X75-Z75),5)</f>
        <v>-40</v>
      </c>
      <c r="AC75" s="8"/>
      <c r="AD75" s="9">
        <f>ROUND(IF(Z75=0, IF(X75=0, 0, 1), X75/Z75),5)</f>
        <v>0.5</v>
      </c>
      <c r="AE75" s="8"/>
      <c r="AF75" s="7">
        <v>115</v>
      </c>
      <c r="AG75" s="8"/>
      <c r="AH75" s="7">
        <v>80</v>
      </c>
      <c r="AI75" s="8"/>
      <c r="AJ75" s="7">
        <f>ROUND((AF75-AH75),5)</f>
        <v>35</v>
      </c>
      <c r="AK75" s="8"/>
      <c r="AL75" s="9">
        <f>ROUND(IF(AH75=0, IF(AF75=0, 0, 1), AF75/AH75),5)</f>
        <v>1.4375</v>
      </c>
      <c r="AM75" s="8"/>
      <c r="AN75" s="7">
        <v>40</v>
      </c>
      <c r="AO75" s="8"/>
      <c r="AP75" s="7">
        <v>80</v>
      </c>
      <c r="AQ75" s="8"/>
      <c r="AR75" s="7">
        <f>ROUND((AN75-AP75),5)</f>
        <v>-40</v>
      </c>
      <c r="AS75" s="8"/>
      <c r="AT75" s="9">
        <f>ROUND(IF(AP75=0, IF(AN75=0, 0, 1), AN75/AP75),5)</f>
        <v>0.5</v>
      </c>
      <c r="AU75" s="8"/>
      <c r="AV75" s="7"/>
      <c r="AW75" s="8"/>
      <c r="AX75" s="7">
        <v>80</v>
      </c>
      <c r="AY75" s="8"/>
      <c r="AZ75" s="7">
        <f>ROUND((AV75-AX75),5)</f>
        <v>-80</v>
      </c>
      <c r="BA75" s="8"/>
      <c r="BB75" s="9"/>
      <c r="BC75" s="8"/>
      <c r="BD75" s="7"/>
      <c r="BE75" s="8"/>
      <c r="BF75" s="7">
        <v>100</v>
      </c>
      <c r="BG75" s="8"/>
      <c r="BH75" s="7">
        <f>ROUND((BD75-BF75),5)</f>
        <v>-100</v>
      </c>
      <c r="BI75" s="8"/>
      <c r="BJ75" s="9"/>
      <c r="BK75" s="8"/>
      <c r="BL75" s="7">
        <v>155</v>
      </c>
      <c r="BM75" s="8"/>
      <c r="BN75" s="7">
        <v>100</v>
      </c>
      <c r="BO75" s="8"/>
      <c r="BP75" s="7">
        <f>ROUND((BL75-BN75),5)</f>
        <v>55</v>
      </c>
      <c r="BQ75" s="8"/>
      <c r="BR75" s="9">
        <f>ROUND(IF(BN75=0, IF(BL75=0, 0, 1), BL75/BN75),5)</f>
        <v>1.55</v>
      </c>
      <c r="BS75" s="8"/>
      <c r="BT75" s="7">
        <v>15</v>
      </c>
      <c r="BU75" s="8"/>
      <c r="BV75" s="7">
        <v>80</v>
      </c>
      <c r="BW75" s="8"/>
      <c r="BX75" s="7">
        <f>ROUND((BT75-BV75),5)</f>
        <v>-65</v>
      </c>
      <c r="BY75" s="8"/>
      <c r="BZ75" s="9">
        <f>ROUND(IF(BV75=0, IF(BT75=0, 0, 1), BT75/BV75),5)</f>
        <v>0.1875</v>
      </c>
      <c r="CA75" s="8"/>
      <c r="CB75" s="7">
        <v>80</v>
      </c>
      <c r="CC75" s="8"/>
      <c r="CD75" s="7">
        <v>25.81</v>
      </c>
      <c r="CE75" s="8"/>
      <c r="CF75" s="7">
        <f>ROUND((CB75-CD75),5)</f>
        <v>54.19</v>
      </c>
      <c r="CG75" s="8"/>
      <c r="CH75" s="9">
        <f>ROUND(IF(CD75=0, IF(CB75=0, 0, 1), CB75/CD75),5)</f>
        <v>3.0995699999999999</v>
      </c>
      <c r="CI75" s="8"/>
      <c r="CJ75" s="7">
        <f>ROUND(H75+P75+X75+AF75+AN75+AV75+BD75+BL75+BT75+CB75,5)</f>
        <v>585</v>
      </c>
      <c r="CK75" s="8"/>
      <c r="CL75" s="37">
        <v>1000</v>
      </c>
      <c r="CM75" s="8"/>
      <c r="CN75" s="7">
        <f>ROUND((CJ75-CL75),5)</f>
        <v>-415</v>
      </c>
      <c r="CO75" s="8"/>
      <c r="CP75" s="9">
        <f>ROUND(IF(CL75=0, IF(CJ75=0, 0, 1), CJ75/CL75),5)</f>
        <v>0.58499999999999996</v>
      </c>
      <c r="CQ75" s="76">
        <v>600</v>
      </c>
    </row>
    <row r="76" spans="1:96" x14ac:dyDescent="0.3">
      <c r="A76" s="2"/>
      <c r="B76" s="2"/>
      <c r="C76" s="2"/>
      <c r="D76" s="2"/>
      <c r="E76" s="2"/>
      <c r="F76" s="2" t="s">
        <v>89</v>
      </c>
      <c r="G76" s="2"/>
      <c r="H76" s="7"/>
      <c r="I76" s="8"/>
      <c r="J76" s="7"/>
      <c r="K76" s="8"/>
      <c r="L76" s="7"/>
      <c r="M76" s="8"/>
      <c r="N76" s="9"/>
      <c r="O76" s="8"/>
      <c r="P76" s="7"/>
      <c r="Q76" s="8"/>
      <c r="R76" s="7"/>
      <c r="S76" s="8"/>
      <c r="T76" s="7"/>
      <c r="U76" s="8"/>
      <c r="V76" s="9"/>
      <c r="W76" s="8"/>
      <c r="X76" s="7"/>
      <c r="Y76" s="8"/>
      <c r="Z76" s="7"/>
      <c r="AA76" s="8"/>
      <c r="AB76" s="7"/>
      <c r="AC76" s="8"/>
      <c r="AD76" s="9"/>
      <c r="AE76" s="8"/>
      <c r="AF76" s="7"/>
      <c r="AG76" s="8"/>
      <c r="AH76" s="7"/>
      <c r="AI76" s="8"/>
      <c r="AJ76" s="7"/>
      <c r="AK76" s="8"/>
      <c r="AL76" s="9"/>
      <c r="AM76" s="8"/>
      <c r="AN76" s="7"/>
      <c r="AO76" s="8"/>
      <c r="AP76" s="7"/>
      <c r="AQ76" s="8"/>
      <c r="AR76" s="7"/>
      <c r="AS76" s="8"/>
      <c r="AT76" s="9"/>
      <c r="AU76" s="8"/>
      <c r="AV76" s="7"/>
      <c r="AW76" s="8"/>
      <c r="AX76" s="7"/>
      <c r="AY76" s="8"/>
      <c r="AZ76" s="7"/>
      <c r="BA76" s="8"/>
      <c r="BB76" s="9"/>
      <c r="BC76" s="8"/>
      <c r="BD76" s="7"/>
      <c r="BE76" s="8"/>
      <c r="BF76" s="7"/>
      <c r="BG76" s="8"/>
      <c r="BH76" s="7"/>
      <c r="BI76" s="8"/>
      <c r="BJ76" s="9"/>
      <c r="BK76" s="8"/>
      <c r="BL76" s="7"/>
      <c r="BM76" s="8"/>
      <c r="BN76" s="7"/>
      <c r="BO76" s="8"/>
      <c r="BP76" s="7"/>
      <c r="BQ76" s="8"/>
      <c r="BR76" s="9"/>
      <c r="BS76" s="8"/>
      <c r="BT76" s="7"/>
      <c r="BU76" s="8"/>
      <c r="BV76" s="7"/>
      <c r="BW76" s="8"/>
      <c r="BX76" s="7"/>
      <c r="BY76" s="8"/>
      <c r="BZ76" s="9"/>
      <c r="CA76" s="8"/>
      <c r="CB76" s="7"/>
      <c r="CC76" s="8"/>
      <c r="CD76" s="7"/>
      <c r="CE76" s="8"/>
      <c r="CF76" s="7"/>
      <c r="CG76" s="8"/>
      <c r="CH76" s="9"/>
      <c r="CI76" s="8"/>
      <c r="CJ76" s="7"/>
      <c r="CK76" s="8"/>
      <c r="CL76" s="7"/>
      <c r="CM76" s="8"/>
      <c r="CN76" s="7"/>
      <c r="CO76" s="8"/>
      <c r="CP76" s="9"/>
      <c r="CQ76" s="76"/>
    </row>
    <row r="77" spans="1:96" x14ac:dyDescent="0.3">
      <c r="A77" s="2"/>
      <c r="B77" s="2"/>
      <c r="C77" s="2"/>
      <c r="D77" s="2"/>
      <c r="E77" s="2"/>
      <c r="F77" s="2" t="s">
        <v>90</v>
      </c>
      <c r="G77" s="2"/>
      <c r="H77" s="7"/>
      <c r="I77" s="8"/>
      <c r="J77" s="7"/>
      <c r="K77" s="8"/>
      <c r="L77" s="7"/>
      <c r="M77" s="8"/>
      <c r="N77" s="9"/>
      <c r="O77" s="8"/>
      <c r="P77" s="7"/>
      <c r="Q77" s="8"/>
      <c r="R77" s="7"/>
      <c r="S77" s="8"/>
      <c r="T77" s="7"/>
      <c r="U77" s="8"/>
      <c r="V77" s="9"/>
      <c r="W77" s="8"/>
      <c r="X77" s="7"/>
      <c r="Y77" s="8"/>
      <c r="Z77" s="7"/>
      <c r="AA77" s="8"/>
      <c r="AB77" s="7"/>
      <c r="AC77" s="8"/>
      <c r="AD77" s="9"/>
      <c r="AE77" s="8"/>
      <c r="AF77" s="7">
        <v>94520.49</v>
      </c>
      <c r="AG77" s="8"/>
      <c r="AH77" s="7"/>
      <c r="AI77" s="8"/>
      <c r="AJ77" s="7"/>
      <c r="AK77" s="8"/>
      <c r="AL77" s="9"/>
      <c r="AM77" s="8"/>
      <c r="AN77" s="7">
        <v>2976.4</v>
      </c>
      <c r="AO77" s="8"/>
      <c r="AP77" s="7"/>
      <c r="AQ77" s="8"/>
      <c r="AR77" s="7"/>
      <c r="AS77" s="8"/>
      <c r="AT77" s="9"/>
      <c r="AU77" s="8"/>
      <c r="AV77" s="7"/>
      <c r="AW77" s="8"/>
      <c r="AX77" s="7"/>
      <c r="AY77" s="8"/>
      <c r="AZ77" s="7"/>
      <c r="BA77" s="8"/>
      <c r="BB77" s="9"/>
      <c r="BC77" s="8"/>
      <c r="BD77" s="7"/>
      <c r="BE77" s="8"/>
      <c r="BF77" s="7"/>
      <c r="BG77" s="8"/>
      <c r="BH77" s="7"/>
      <c r="BI77" s="8"/>
      <c r="BJ77" s="9"/>
      <c r="BK77" s="8"/>
      <c r="BL77" s="7"/>
      <c r="BM77" s="8"/>
      <c r="BN77" s="7"/>
      <c r="BO77" s="8"/>
      <c r="BP77" s="7"/>
      <c r="BQ77" s="8"/>
      <c r="BR77" s="9"/>
      <c r="BS77" s="8"/>
      <c r="BT77" s="7"/>
      <c r="BU77" s="8"/>
      <c r="BV77" s="7"/>
      <c r="BW77" s="8"/>
      <c r="BX77" s="7"/>
      <c r="BY77" s="8"/>
      <c r="BZ77" s="9"/>
      <c r="CA77" s="8"/>
      <c r="CB77" s="7"/>
      <c r="CC77" s="8"/>
      <c r="CD77" s="7"/>
      <c r="CE77" s="8"/>
      <c r="CF77" s="7"/>
      <c r="CG77" s="8"/>
      <c r="CH77" s="9"/>
      <c r="CI77" s="8"/>
      <c r="CJ77" s="7">
        <f>ROUND(H77+P77+X77+AF77+AN77+AV77+BD77+BL77+BT77+CB77,5)</f>
        <v>97496.89</v>
      </c>
      <c r="CK77" s="8"/>
      <c r="CL77" s="7"/>
      <c r="CM77" s="8"/>
      <c r="CN77" s="7">
        <f>ROUND((CJ77-CL77),5)</f>
        <v>97496.89</v>
      </c>
      <c r="CO77" s="8"/>
      <c r="CP77" s="9">
        <f>ROUND(IF(CL77=0, IF(CJ77=0, 0, 1), CJ77/CL77),5)</f>
        <v>1</v>
      </c>
      <c r="CQ77" s="76">
        <v>50000</v>
      </c>
    </row>
    <row r="78" spans="1:96" x14ac:dyDescent="0.3">
      <c r="A78" s="2"/>
      <c r="B78" s="2"/>
      <c r="C78" s="2"/>
      <c r="D78" s="2"/>
      <c r="E78" s="2"/>
      <c r="F78" s="2" t="s">
        <v>91</v>
      </c>
      <c r="G78" s="2"/>
      <c r="H78" s="7"/>
      <c r="I78" s="8"/>
      <c r="J78" s="7"/>
      <c r="K78" s="8"/>
      <c r="L78" s="7"/>
      <c r="M78" s="8"/>
      <c r="N78" s="9"/>
      <c r="O78" s="8"/>
      <c r="P78" s="7"/>
      <c r="Q78" s="8"/>
      <c r="R78" s="7"/>
      <c r="S78" s="8"/>
      <c r="T78" s="7"/>
      <c r="U78" s="8"/>
      <c r="V78" s="9"/>
      <c r="W78" s="8"/>
      <c r="X78" s="7"/>
      <c r="Y78" s="8"/>
      <c r="Z78" s="7"/>
      <c r="AA78" s="8"/>
      <c r="AB78" s="7"/>
      <c r="AC78" s="8"/>
      <c r="AD78" s="9"/>
      <c r="AE78" s="8"/>
      <c r="AF78" s="7">
        <v>462.35</v>
      </c>
      <c r="AG78" s="8"/>
      <c r="AH78" s="7">
        <v>400</v>
      </c>
      <c r="AI78" s="8"/>
      <c r="AJ78" s="7">
        <f>ROUND((AF78-AH78),5)</f>
        <v>62.35</v>
      </c>
      <c r="AK78" s="8"/>
      <c r="AL78" s="9">
        <f>ROUND(IF(AH78=0, IF(AF78=0, 0, 1), AF78/AH78),5)</f>
        <v>1.15588</v>
      </c>
      <c r="AM78" s="8"/>
      <c r="AN78" s="7">
        <v>139.25</v>
      </c>
      <c r="AO78" s="8"/>
      <c r="AP78" s="7">
        <v>400</v>
      </c>
      <c r="AQ78" s="8"/>
      <c r="AR78" s="7">
        <f>ROUND((AN78-AP78),5)</f>
        <v>-260.75</v>
      </c>
      <c r="AS78" s="8"/>
      <c r="AT78" s="9">
        <f>ROUND(IF(AP78=0, IF(AN78=0, 0, 1), AN78/AP78),5)</f>
        <v>0.34813</v>
      </c>
      <c r="AU78" s="8"/>
      <c r="AV78" s="7">
        <v>141.4</v>
      </c>
      <c r="AW78" s="8"/>
      <c r="AX78" s="7"/>
      <c r="AY78" s="8"/>
      <c r="AZ78" s="7">
        <f>ROUND((AV78-AX78),5)</f>
        <v>141.4</v>
      </c>
      <c r="BA78" s="8"/>
      <c r="BB78" s="9">
        <f>ROUND(IF(AX78=0, IF(AV78=0, 0, 1), AV78/AX78),5)</f>
        <v>1</v>
      </c>
      <c r="BC78" s="8"/>
      <c r="BD78" s="7"/>
      <c r="BE78" s="8"/>
      <c r="BF78" s="7"/>
      <c r="BG78" s="8"/>
      <c r="BH78" s="7"/>
      <c r="BI78" s="8"/>
      <c r="BJ78" s="9"/>
      <c r="BK78" s="8"/>
      <c r="BL78" s="7"/>
      <c r="BM78" s="8"/>
      <c r="BN78" s="7"/>
      <c r="BO78" s="8"/>
      <c r="BP78" s="7"/>
      <c r="BQ78" s="8"/>
      <c r="BR78" s="9"/>
      <c r="BS78" s="8"/>
      <c r="BT78" s="7">
        <v>486.54</v>
      </c>
      <c r="BU78" s="8"/>
      <c r="BV78" s="7"/>
      <c r="BW78" s="8"/>
      <c r="BX78" s="7">
        <f>ROUND((BT78-BV78),5)</f>
        <v>486.54</v>
      </c>
      <c r="BY78" s="8"/>
      <c r="BZ78" s="9">
        <f>ROUND(IF(BV78=0, IF(BT78=0, 0, 1), BT78/BV78),5)</f>
        <v>1</v>
      </c>
      <c r="CA78" s="8"/>
      <c r="CB78" s="7"/>
      <c r="CC78" s="8"/>
      <c r="CD78" s="7">
        <v>51.61</v>
      </c>
      <c r="CE78" s="8"/>
      <c r="CF78" s="7">
        <f>ROUND((CB78-CD78),5)</f>
        <v>-51.61</v>
      </c>
      <c r="CG78" s="8"/>
      <c r="CH78" s="9"/>
      <c r="CI78" s="8"/>
      <c r="CJ78" s="7">
        <f>ROUND(H78+P78+X78+AF78+AN78+AV78+BD78+BL78+BT78+CB78,5)</f>
        <v>1229.54</v>
      </c>
      <c r="CK78" s="8"/>
      <c r="CL78" s="37">
        <v>1000</v>
      </c>
      <c r="CM78" s="8"/>
      <c r="CN78" s="7">
        <f>ROUND((CJ78-CL78),5)</f>
        <v>229.54</v>
      </c>
      <c r="CO78" s="8"/>
      <c r="CP78" s="9">
        <f>ROUND(IF(CL78=0, IF(CJ78=0, 0, 1), CJ78/CL78),5)</f>
        <v>1.2295400000000001</v>
      </c>
      <c r="CQ78" s="76">
        <v>1000</v>
      </c>
    </row>
    <row r="79" spans="1:96" x14ac:dyDescent="0.3">
      <c r="A79" s="2"/>
      <c r="B79" s="2"/>
      <c r="C79" s="2"/>
      <c r="D79" s="2"/>
      <c r="E79" s="2"/>
      <c r="F79" s="2" t="s">
        <v>92</v>
      </c>
      <c r="G79" s="2"/>
      <c r="H79" s="7"/>
      <c r="I79" s="8"/>
      <c r="J79" s="7"/>
      <c r="K79" s="8"/>
      <c r="L79" s="7"/>
      <c r="M79" s="8"/>
      <c r="N79" s="9"/>
      <c r="O79" s="8"/>
      <c r="P79" s="7">
        <v>1590.5</v>
      </c>
      <c r="Q79" s="8"/>
      <c r="R79" s="7"/>
      <c r="S79" s="8"/>
      <c r="T79" s="7">
        <f>ROUND((P79-R79),5)</f>
        <v>1590.5</v>
      </c>
      <c r="U79" s="8"/>
      <c r="V79" s="9">
        <f>ROUND(IF(R79=0, IF(P79=0, 0, 1), P79/R79),5)</f>
        <v>1</v>
      </c>
      <c r="W79" s="8"/>
      <c r="X79" s="7"/>
      <c r="Y79" s="8"/>
      <c r="Z79" s="7"/>
      <c r="AA79" s="8"/>
      <c r="AB79" s="7"/>
      <c r="AC79" s="8"/>
      <c r="AD79" s="9"/>
      <c r="AE79" s="8"/>
      <c r="AF79" s="7"/>
      <c r="AG79" s="8"/>
      <c r="AH79" s="7">
        <v>300</v>
      </c>
      <c r="AI79" s="8"/>
      <c r="AJ79" s="7">
        <f>ROUND((AF79-AH79),5)</f>
        <v>-300</v>
      </c>
      <c r="AK79" s="8"/>
      <c r="AL79" s="9"/>
      <c r="AM79" s="8"/>
      <c r="AN79" s="7"/>
      <c r="AO79" s="8"/>
      <c r="AP79" s="7">
        <v>300</v>
      </c>
      <c r="AQ79" s="8"/>
      <c r="AR79" s="7">
        <f>ROUND((AN79-AP79),5)</f>
        <v>-300</v>
      </c>
      <c r="AS79" s="8"/>
      <c r="AT79" s="9"/>
      <c r="AU79" s="8"/>
      <c r="AV79" s="7">
        <v>290.5</v>
      </c>
      <c r="AW79" s="8"/>
      <c r="AX79" s="7"/>
      <c r="AY79" s="8"/>
      <c r="AZ79" s="7">
        <f>ROUND((AV79-AX79),5)</f>
        <v>290.5</v>
      </c>
      <c r="BA79" s="8"/>
      <c r="BB79" s="9">
        <f>ROUND(IF(AX79=0, IF(AV79=0, 0, 1), AV79/AX79),5)</f>
        <v>1</v>
      </c>
      <c r="BC79" s="8"/>
      <c r="BD79" s="7"/>
      <c r="BE79" s="8"/>
      <c r="BF79" s="7"/>
      <c r="BG79" s="8"/>
      <c r="BH79" s="7"/>
      <c r="BI79" s="8"/>
      <c r="BJ79" s="9"/>
      <c r="BK79" s="8"/>
      <c r="BL79" s="7">
        <v>238.5</v>
      </c>
      <c r="BM79" s="8"/>
      <c r="BN79" s="7">
        <v>300</v>
      </c>
      <c r="BO79" s="8"/>
      <c r="BP79" s="7">
        <f>ROUND((BL79-BN79),5)</f>
        <v>-61.5</v>
      </c>
      <c r="BQ79" s="8"/>
      <c r="BR79" s="9">
        <f>ROUND(IF(BN79=0, IF(BL79=0, 0, 1), BL79/BN79),5)</f>
        <v>0.79500000000000004</v>
      </c>
      <c r="BS79" s="8"/>
      <c r="BT79" s="7"/>
      <c r="BU79" s="8"/>
      <c r="BV79" s="7"/>
      <c r="BW79" s="8"/>
      <c r="BX79" s="7"/>
      <c r="BY79" s="8"/>
      <c r="BZ79" s="9"/>
      <c r="CA79" s="8"/>
      <c r="CB79" s="7"/>
      <c r="CC79" s="8"/>
      <c r="CD79" s="7">
        <v>25.81</v>
      </c>
      <c r="CE79" s="8"/>
      <c r="CF79" s="7">
        <f>ROUND((CB79-CD79),5)</f>
        <v>-25.81</v>
      </c>
      <c r="CG79" s="8"/>
      <c r="CH79" s="9"/>
      <c r="CI79" s="8"/>
      <c r="CJ79" s="7">
        <f>ROUND(H79+P79+X79+AF79+AN79+AV79+BD79+BL79+BT79+CB79,5)</f>
        <v>2119.5</v>
      </c>
      <c r="CK79" s="8"/>
      <c r="CL79" s="37">
        <v>1000</v>
      </c>
      <c r="CM79" s="8"/>
      <c r="CN79" s="7">
        <f>ROUND((CJ79-CL79),5)</f>
        <v>1119.5</v>
      </c>
      <c r="CO79" s="8"/>
      <c r="CP79" s="9">
        <f>ROUND(IF(CL79=0, IF(CJ79=0, 0, 1), CJ79/CL79),5)</f>
        <v>2.1194999999999999</v>
      </c>
      <c r="CQ79" s="76">
        <v>2000</v>
      </c>
    </row>
    <row r="80" spans="1:96" x14ac:dyDescent="0.3">
      <c r="A80" s="2"/>
      <c r="B80" s="2"/>
      <c r="C80" s="2"/>
      <c r="D80" s="2"/>
      <c r="E80" s="2"/>
      <c r="F80" s="2" t="s">
        <v>93</v>
      </c>
      <c r="G80" s="2"/>
      <c r="H80" s="7">
        <v>365</v>
      </c>
      <c r="I80" s="8"/>
      <c r="J80" s="7">
        <v>100</v>
      </c>
      <c r="K80" s="8"/>
      <c r="L80" s="7">
        <f>ROUND((H80-J80),5)</f>
        <v>265</v>
      </c>
      <c r="M80" s="8"/>
      <c r="N80" s="9">
        <f>ROUND(IF(J80=0, IF(H80=0, 0, 1), H80/J80),5)</f>
        <v>3.65</v>
      </c>
      <c r="O80" s="8"/>
      <c r="P80" s="7"/>
      <c r="Q80" s="8"/>
      <c r="R80" s="7">
        <v>220</v>
      </c>
      <c r="S80" s="8"/>
      <c r="T80" s="7">
        <f>ROUND((P80-R80),5)</f>
        <v>-220</v>
      </c>
      <c r="U80" s="8"/>
      <c r="V80" s="9"/>
      <c r="W80" s="8"/>
      <c r="X80" s="7">
        <v>245</v>
      </c>
      <c r="Y80" s="8"/>
      <c r="Z80" s="7">
        <v>200</v>
      </c>
      <c r="AA80" s="8"/>
      <c r="AB80" s="7">
        <f>ROUND((X80-Z80),5)</f>
        <v>45</v>
      </c>
      <c r="AC80" s="8"/>
      <c r="AD80" s="9">
        <f>ROUND(IF(Z80=0, IF(X80=0, 0, 1), X80/Z80),5)</f>
        <v>1.2250000000000001</v>
      </c>
      <c r="AE80" s="8"/>
      <c r="AF80" s="7">
        <v>265</v>
      </c>
      <c r="AG80" s="8"/>
      <c r="AH80" s="7">
        <v>200</v>
      </c>
      <c r="AI80" s="8"/>
      <c r="AJ80" s="7">
        <f>ROUND((AF80-AH80),5)</f>
        <v>65</v>
      </c>
      <c r="AK80" s="8"/>
      <c r="AL80" s="9">
        <f>ROUND(IF(AH80=0, IF(AF80=0, 0, 1), AF80/AH80),5)</f>
        <v>1.325</v>
      </c>
      <c r="AM80" s="8"/>
      <c r="AN80" s="7">
        <v>1315</v>
      </c>
      <c r="AO80" s="8"/>
      <c r="AP80" s="7">
        <v>200</v>
      </c>
      <c r="AQ80" s="8"/>
      <c r="AR80" s="7">
        <f>ROUND((AN80-AP80),5)</f>
        <v>1115</v>
      </c>
      <c r="AS80" s="8"/>
      <c r="AT80" s="9">
        <f>ROUND(IF(AP80=0, IF(AN80=0, 0, 1), AN80/AP80),5)</f>
        <v>6.5750000000000002</v>
      </c>
      <c r="AU80" s="8"/>
      <c r="AV80" s="7">
        <v>925</v>
      </c>
      <c r="AW80" s="8"/>
      <c r="AX80" s="7">
        <v>200</v>
      </c>
      <c r="AY80" s="8"/>
      <c r="AZ80" s="7">
        <f>ROUND((AV80-AX80),5)</f>
        <v>725</v>
      </c>
      <c r="BA80" s="8"/>
      <c r="BB80" s="9">
        <f>ROUND(IF(AX80=0, IF(AV80=0, 0, 1), AV80/AX80),5)</f>
        <v>4.625</v>
      </c>
      <c r="BC80" s="8"/>
      <c r="BD80" s="7">
        <v>65</v>
      </c>
      <c r="BE80" s="8"/>
      <c r="BF80" s="7">
        <v>200</v>
      </c>
      <c r="BG80" s="8"/>
      <c r="BH80" s="7">
        <f>ROUND((BD80-BF80),5)</f>
        <v>-135</v>
      </c>
      <c r="BI80" s="8"/>
      <c r="BJ80" s="9">
        <f>ROUND(IF(BF80=0, IF(BD80=0, 0, 1), BD80/BF80),5)</f>
        <v>0.32500000000000001</v>
      </c>
      <c r="BK80" s="8"/>
      <c r="BL80" s="7">
        <v>495</v>
      </c>
      <c r="BM80" s="8"/>
      <c r="BN80" s="7">
        <v>240</v>
      </c>
      <c r="BO80" s="8"/>
      <c r="BP80" s="7">
        <f>ROUND((BL80-BN80),5)</f>
        <v>255</v>
      </c>
      <c r="BQ80" s="8"/>
      <c r="BR80" s="9">
        <f>ROUND(IF(BN80=0, IF(BL80=0, 0, 1), BL80/BN80),5)</f>
        <v>2.0625</v>
      </c>
      <c r="BS80" s="8"/>
      <c r="BT80" s="7">
        <v>65</v>
      </c>
      <c r="BU80" s="8"/>
      <c r="BV80" s="7">
        <v>200</v>
      </c>
      <c r="BW80" s="8"/>
      <c r="BX80" s="7">
        <f>ROUND((BT80-BV80),5)</f>
        <v>-135</v>
      </c>
      <c r="BY80" s="8"/>
      <c r="BZ80" s="9">
        <f>ROUND(IF(BV80=0, IF(BT80=0, 0, 1), BT80/BV80),5)</f>
        <v>0.32500000000000001</v>
      </c>
      <c r="CA80" s="8"/>
      <c r="CB80" s="7"/>
      <c r="CC80" s="8"/>
      <c r="CD80" s="7">
        <v>51.61</v>
      </c>
      <c r="CE80" s="8"/>
      <c r="CF80" s="7">
        <f>ROUND((CB80-CD80),5)</f>
        <v>-51.61</v>
      </c>
      <c r="CG80" s="8"/>
      <c r="CH80" s="9"/>
      <c r="CI80" s="8"/>
      <c r="CJ80" s="7">
        <f>ROUND(H80+P80+X80+AF80+AN80+AV80+BD80+BL80+BT80+CB80,5)</f>
        <v>3740</v>
      </c>
      <c r="CK80" s="8"/>
      <c r="CL80" s="37">
        <v>2000</v>
      </c>
      <c r="CM80" s="8"/>
      <c r="CN80" s="7">
        <f>ROUND((CJ80-CL80),5)</f>
        <v>1740</v>
      </c>
      <c r="CO80" s="8"/>
      <c r="CP80" s="9">
        <f>ROUND(IF(CL80=0, IF(CJ80=0, 0, 1), CJ80/CL80),5)</f>
        <v>1.87</v>
      </c>
      <c r="CQ80" s="76">
        <v>3500</v>
      </c>
    </row>
    <row r="81" spans="1:96" x14ac:dyDescent="0.3">
      <c r="A81" s="2"/>
      <c r="B81" s="2"/>
      <c r="C81" s="2"/>
      <c r="D81" s="2"/>
      <c r="E81" s="2"/>
      <c r="F81" s="2" t="s">
        <v>94</v>
      </c>
      <c r="G81" s="2"/>
      <c r="H81" s="7"/>
      <c r="I81" s="8"/>
      <c r="J81" s="7"/>
      <c r="K81" s="8"/>
      <c r="L81" s="7"/>
      <c r="M81" s="8"/>
      <c r="N81" s="9"/>
      <c r="O81" s="8"/>
      <c r="P81" s="7"/>
      <c r="Q81" s="8"/>
      <c r="R81" s="7"/>
      <c r="S81" s="8"/>
      <c r="T81" s="7"/>
      <c r="U81" s="8"/>
      <c r="V81" s="9"/>
      <c r="W81" s="8"/>
      <c r="X81" s="7"/>
      <c r="Y81" s="8"/>
      <c r="Z81" s="7">
        <v>50</v>
      </c>
      <c r="AA81" s="8"/>
      <c r="AB81" s="7">
        <f>ROUND((X81-Z81),5)</f>
        <v>-50</v>
      </c>
      <c r="AC81" s="8"/>
      <c r="AD81" s="9"/>
      <c r="AE81" s="8"/>
      <c r="AF81" s="7">
        <v>60</v>
      </c>
      <c r="AG81" s="8"/>
      <c r="AH81" s="7"/>
      <c r="AI81" s="8"/>
      <c r="AJ81" s="7">
        <f>ROUND((AF81-AH81),5)</f>
        <v>60</v>
      </c>
      <c r="AK81" s="8"/>
      <c r="AL81" s="9">
        <f>ROUND(IF(AH81=0, IF(AF81=0, 0, 1), AF81/AH81),5)</f>
        <v>1</v>
      </c>
      <c r="AM81" s="8"/>
      <c r="AN81" s="7"/>
      <c r="AO81" s="8"/>
      <c r="AP81" s="7"/>
      <c r="AQ81" s="8"/>
      <c r="AR81" s="7"/>
      <c r="AS81" s="8"/>
      <c r="AT81" s="9"/>
      <c r="AU81" s="8"/>
      <c r="AV81" s="7"/>
      <c r="AW81" s="8"/>
      <c r="AX81" s="7"/>
      <c r="AY81" s="8"/>
      <c r="AZ81" s="7"/>
      <c r="BA81" s="8"/>
      <c r="BB81" s="9"/>
      <c r="BC81" s="8"/>
      <c r="BD81" s="7"/>
      <c r="BE81" s="8"/>
      <c r="BF81" s="7"/>
      <c r="BG81" s="8"/>
      <c r="BH81" s="7"/>
      <c r="BI81" s="8"/>
      <c r="BJ81" s="9"/>
      <c r="BK81" s="8"/>
      <c r="BL81" s="7"/>
      <c r="BM81" s="8"/>
      <c r="BN81" s="7"/>
      <c r="BO81" s="8"/>
      <c r="BP81" s="7"/>
      <c r="BQ81" s="8"/>
      <c r="BR81" s="9"/>
      <c r="BS81" s="8"/>
      <c r="BT81" s="7"/>
      <c r="BU81" s="8"/>
      <c r="BV81" s="7"/>
      <c r="BW81" s="8"/>
      <c r="BX81" s="7"/>
      <c r="BY81" s="8"/>
      <c r="BZ81" s="9"/>
      <c r="CA81" s="8"/>
      <c r="CB81" s="7"/>
      <c r="CC81" s="8"/>
      <c r="CD81" s="7"/>
      <c r="CE81" s="8"/>
      <c r="CF81" s="7"/>
      <c r="CG81" s="8"/>
      <c r="CH81" s="9"/>
      <c r="CI81" s="8"/>
      <c r="CJ81" s="7">
        <f>ROUND(H81+P81+X81+AF81+AN81+AV81+BD81+BL81+BT81+CB81,5)</f>
        <v>60</v>
      </c>
      <c r="CK81" s="8"/>
      <c r="CL81" s="7">
        <f>ROUND(J81+R81+Z81+AH81+AP81+AX81+BF81+BN81+BV81+CD81,5)</f>
        <v>50</v>
      </c>
      <c r="CM81" s="8"/>
      <c r="CN81" s="7">
        <f>ROUND((CJ81-CL81),5)</f>
        <v>10</v>
      </c>
      <c r="CO81" s="8"/>
      <c r="CP81" s="9">
        <f>ROUND(IF(CL81=0, IF(CJ81=0, 0, 1), CJ81/CL81),5)</f>
        <v>1.2</v>
      </c>
      <c r="CQ81" s="76">
        <v>50</v>
      </c>
    </row>
    <row r="82" spans="1:96" ht="15" thickBot="1" x14ac:dyDescent="0.35">
      <c r="A82" s="2"/>
      <c r="B82" s="2"/>
      <c r="C82" s="2"/>
      <c r="D82" s="2"/>
      <c r="E82" s="2"/>
      <c r="F82" s="2" t="s">
        <v>95</v>
      </c>
      <c r="G82" s="2"/>
      <c r="H82" s="10"/>
      <c r="I82" s="8"/>
      <c r="J82" s="10"/>
      <c r="K82" s="8"/>
      <c r="L82" s="10"/>
      <c r="M82" s="8"/>
      <c r="N82" s="11"/>
      <c r="O82" s="8"/>
      <c r="P82" s="10"/>
      <c r="Q82" s="8"/>
      <c r="R82" s="10"/>
      <c r="S82" s="8"/>
      <c r="T82" s="10"/>
      <c r="U82" s="8"/>
      <c r="V82" s="11"/>
      <c r="W82" s="8"/>
      <c r="X82" s="10"/>
      <c r="Y82" s="8"/>
      <c r="Z82" s="10"/>
      <c r="AA82" s="8"/>
      <c r="AB82" s="10"/>
      <c r="AC82" s="8"/>
      <c r="AD82" s="11"/>
      <c r="AE82" s="8"/>
      <c r="AF82" s="10"/>
      <c r="AG82" s="8"/>
      <c r="AH82" s="10"/>
      <c r="AI82" s="8"/>
      <c r="AJ82" s="10"/>
      <c r="AK82" s="8"/>
      <c r="AL82" s="11"/>
      <c r="AM82" s="8"/>
      <c r="AN82" s="10"/>
      <c r="AO82" s="8"/>
      <c r="AP82" s="10"/>
      <c r="AQ82" s="8"/>
      <c r="AR82" s="10"/>
      <c r="AS82" s="8"/>
      <c r="AT82" s="11"/>
      <c r="AU82" s="8"/>
      <c r="AV82" s="10"/>
      <c r="AW82" s="8"/>
      <c r="AX82" s="10"/>
      <c r="AY82" s="8"/>
      <c r="AZ82" s="10"/>
      <c r="BA82" s="8"/>
      <c r="BB82" s="11"/>
      <c r="BC82" s="8"/>
      <c r="BD82" s="10"/>
      <c r="BE82" s="8"/>
      <c r="BF82" s="10"/>
      <c r="BG82" s="8"/>
      <c r="BH82" s="10"/>
      <c r="BI82" s="8"/>
      <c r="BJ82" s="11"/>
      <c r="BK82" s="8"/>
      <c r="BL82" s="10"/>
      <c r="BM82" s="8"/>
      <c r="BN82" s="10"/>
      <c r="BO82" s="8"/>
      <c r="BP82" s="10"/>
      <c r="BQ82" s="8"/>
      <c r="BR82" s="11"/>
      <c r="BS82" s="8"/>
      <c r="BT82" s="10"/>
      <c r="BU82" s="8"/>
      <c r="BV82" s="10"/>
      <c r="BW82" s="8"/>
      <c r="BX82" s="10"/>
      <c r="BY82" s="8"/>
      <c r="BZ82" s="11"/>
      <c r="CA82" s="8"/>
      <c r="CB82" s="10"/>
      <c r="CC82" s="8"/>
      <c r="CD82" s="10"/>
      <c r="CE82" s="8"/>
      <c r="CF82" s="10"/>
      <c r="CG82" s="8"/>
      <c r="CH82" s="11"/>
      <c r="CI82" s="8"/>
      <c r="CJ82" s="10"/>
      <c r="CK82" s="8"/>
      <c r="CL82" s="10"/>
      <c r="CM82" s="8"/>
      <c r="CN82" s="10"/>
      <c r="CO82" s="8"/>
      <c r="CP82" s="11"/>
      <c r="CQ82" s="10"/>
    </row>
    <row r="83" spans="1:96" x14ac:dyDescent="0.3">
      <c r="A83" s="2"/>
      <c r="B83" s="2"/>
      <c r="C83" s="2"/>
      <c r="D83" s="2"/>
      <c r="E83" s="2" t="s">
        <v>96</v>
      </c>
      <c r="F83" s="2"/>
      <c r="G83" s="2"/>
      <c r="H83" s="7">
        <f>ROUND(SUM(H73:H82),5)</f>
        <v>485</v>
      </c>
      <c r="I83" s="8"/>
      <c r="J83" s="7">
        <f>ROUND(SUM(J73:J82),5)</f>
        <v>180</v>
      </c>
      <c r="K83" s="8"/>
      <c r="L83" s="7">
        <f>ROUND((H83-J83),5)</f>
        <v>305</v>
      </c>
      <c r="M83" s="8"/>
      <c r="N83" s="9">
        <f>ROUND(IF(J83=0, IF(H83=0, 0, 1), H83/J83),5)</f>
        <v>2.6944400000000002</v>
      </c>
      <c r="O83" s="8"/>
      <c r="P83" s="7">
        <f>ROUND(SUM(P73:P82),5)</f>
        <v>1610.5</v>
      </c>
      <c r="Q83" s="8"/>
      <c r="R83" s="7">
        <f>ROUND(SUM(R73:R82),5)</f>
        <v>320</v>
      </c>
      <c r="S83" s="8"/>
      <c r="T83" s="7">
        <f>ROUND((P83-R83),5)</f>
        <v>1290.5</v>
      </c>
      <c r="U83" s="8"/>
      <c r="V83" s="9">
        <f>ROUND(IF(R83=0, IF(P83=0, 0, 1), P83/R83),5)</f>
        <v>5.0328099999999996</v>
      </c>
      <c r="W83" s="8"/>
      <c r="X83" s="7">
        <f>ROUND(SUM(X73:X82),5)</f>
        <v>285</v>
      </c>
      <c r="Y83" s="8"/>
      <c r="Z83" s="7">
        <f>ROUND(SUM(Z73:Z82),5)</f>
        <v>330</v>
      </c>
      <c r="AA83" s="8"/>
      <c r="AB83" s="7">
        <f>ROUND((X83-Z83),5)</f>
        <v>-45</v>
      </c>
      <c r="AC83" s="8"/>
      <c r="AD83" s="9">
        <f>ROUND(IF(Z83=0, IF(X83=0, 0, 1), X83/Z83),5)</f>
        <v>0.86363999999999996</v>
      </c>
      <c r="AE83" s="8"/>
      <c r="AF83" s="7">
        <f>ROUND(SUM(AF73:AF82),5)</f>
        <v>95422.84</v>
      </c>
      <c r="AG83" s="8"/>
      <c r="AH83" s="7">
        <f>ROUND(SUM(AH73:AH82),5)</f>
        <v>1630</v>
      </c>
      <c r="AI83" s="8"/>
      <c r="AJ83" s="7">
        <f>ROUND((AF83-AH83),5)</f>
        <v>93792.84</v>
      </c>
      <c r="AK83" s="8"/>
      <c r="AL83" s="9">
        <f>ROUND(IF(AH83=0, IF(AF83=0, 0, 1), AF83/AH83),5)</f>
        <v>58.541620000000002</v>
      </c>
      <c r="AM83" s="8"/>
      <c r="AN83" s="7">
        <f>ROUND(SUM(AN73:AN82),5)</f>
        <v>4470.6499999999996</v>
      </c>
      <c r="AO83" s="8"/>
      <c r="AP83" s="7">
        <f>ROUND(SUM(AP73:AP82),5)</f>
        <v>980</v>
      </c>
      <c r="AQ83" s="8"/>
      <c r="AR83" s="7">
        <f>ROUND((AN83-AP83),5)</f>
        <v>3490.65</v>
      </c>
      <c r="AS83" s="8"/>
      <c r="AT83" s="9">
        <f>ROUND(IF(AP83=0, IF(AN83=0, 0, 1), AN83/AP83),5)</f>
        <v>4.56189</v>
      </c>
      <c r="AU83" s="8"/>
      <c r="AV83" s="7">
        <f>ROUND(SUM(AV73:AV82),5)</f>
        <v>1756.9</v>
      </c>
      <c r="AW83" s="8"/>
      <c r="AX83" s="7">
        <f>ROUND(SUM(AX73:AX82),5)</f>
        <v>930</v>
      </c>
      <c r="AY83" s="8"/>
      <c r="AZ83" s="7">
        <f>ROUND((AV83-AX83),5)</f>
        <v>826.9</v>
      </c>
      <c r="BA83" s="8"/>
      <c r="BB83" s="9">
        <f>ROUND(IF(AX83=0, IF(AV83=0, 0, 1), AV83/AX83),5)</f>
        <v>1.88914</v>
      </c>
      <c r="BC83" s="8"/>
      <c r="BD83" s="7">
        <f>ROUND(SUM(BD73:BD82),5)</f>
        <v>65</v>
      </c>
      <c r="BE83" s="8"/>
      <c r="BF83" s="7">
        <f>ROUND(SUM(BF73:BF82),5)</f>
        <v>300</v>
      </c>
      <c r="BG83" s="8"/>
      <c r="BH83" s="7">
        <f>ROUND((BD83-BF83),5)</f>
        <v>-235</v>
      </c>
      <c r="BI83" s="8"/>
      <c r="BJ83" s="9">
        <f>ROUND(IF(BF83=0, IF(BD83=0, 0, 1), BD83/BF83),5)</f>
        <v>0.21667</v>
      </c>
      <c r="BK83" s="8"/>
      <c r="BL83" s="7">
        <f>ROUND(SUM(BL73:BL82),5)</f>
        <v>3088.5</v>
      </c>
      <c r="BM83" s="8"/>
      <c r="BN83" s="7">
        <f>ROUND(SUM(BN73:BN82),5)</f>
        <v>640</v>
      </c>
      <c r="BO83" s="8"/>
      <c r="BP83" s="7">
        <f>ROUND((BL83-BN83),5)</f>
        <v>2448.5</v>
      </c>
      <c r="BQ83" s="8"/>
      <c r="BR83" s="9">
        <f>ROUND(IF(BN83=0, IF(BL83=0, 0, 1), BL83/BN83),5)</f>
        <v>4.82578</v>
      </c>
      <c r="BS83" s="8"/>
      <c r="BT83" s="7">
        <f>ROUND(SUM(BT73:BT82),5)</f>
        <v>566.54</v>
      </c>
      <c r="BU83" s="8"/>
      <c r="BV83" s="7">
        <f>ROUND(SUM(BV73:BV82),5)</f>
        <v>930</v>
      </c>
      <c r="BW83" s="8"/>
      <c r="BX83" s="7">
        <f>ROUND((BT83-BV83),5)</f>
        <v>-363.46</v>
      </c>
      <c r="BY83" s="8"/>
      <c r="BZ83" s="9">
        <f>ROUND(IF(BV83=0, IF(BT83=0, 0, 1), BT83/BV83),5)</f>
        <v>0.60918000000000005</v>
      </c>
      <c r="CA83" s="8"/>
      <c r="CB83" s="7">
        <f>ROUND(SUM(CB73:CB82),5)</f>
        <v>80</v>
      </c>
      <c r="CC83" s="8"/>
      <c r="CD83" s="7">
        <f>ROUND(SUM(CD73:CD82),5)</f>
        <v>322.58</v>
      </c>
      <c r="CE83" s="8"/>
      <c r="CF83" s="7">
        <f>ROUND((CB83-CD83),5)</f>
        <v>-242.58</v>
      </c>
      <c r="CG83" s="8"/>
      <c r="CH83" s="9">
        <f>ROUND(IF(CD83=0, IF(CB83=0, 0, 1), CB83/CD83),5)</f>
        <v>0.248</v>
      </c>
      <c r="CI83" s="8"/>
      <c r="CJ83" s="7">
        <f>ROUND(H83+P83+X83+AF83+AN83+AV83+BD83+BL83+BT83+CB83,5)</f>
        <v>107830.93</v>
      </c>
      <c r="CK83" s="8"/>
      <c r="CL83" s="7">
        <f>SUM(CL74:CL82)</f>
        <v>8950</v>
      </c>
      <c r="CM83" s="8"/>
      <c r="CN83" s="7">
        <f>ROUND((CJ83-CL83),5)</f>
        <v>98880.93</v>
      </c>
      <c r="CO83" s="8"/>
      <c r="CP83" s="9">
        <f>ROUND(IF(CL83=0, IF(CJ83=0, 0, 1), CJ83/CL83),5)</f>
        <v>12.04815</v>
      </c>
      <c r="CQ83" s="76">
        <f>SUM(CQ74:CQ82)</f>
        <v>59650</v>
      </c>
      <c r="CR83" t="s">
        <v>426</v>
      </c>
    </row>
    <row r="84" spans="1:96" ht="28.8" customHeight="1" x14ac:dyDescent="0.3">
      <c r="A84" s="2"/>
      <c r="B84" s="2"/>
      <c r="C84" s="2"/>
      <c r="D84" s="2"/>
      <c r="E84" s="2" t="s">
        <v>97</v>
      </c>
      <c r="F84" s="2"/>
      <c r="G84" s="2"/>
      <c r="H84" s="7"/>
      <c r="I84" s="8"/>
      <c r="J84" s="7"/>
      <c r="K84" s="8"/>
      <c r="L84" s="7"/>
      <c r="M84" s="8"/>
      <c r="N84" s="9"/>
      <c r="O84" s="8"/>
      <c r="P84" s="7"/>
      <c r="Q84" s="8"/>
      <c r="R84" s="7"/>
      <c r="S84" s="8"/>
      <c r="T84" s="7"/>
      <c r="U84" s="8"/>
      <c r="V84" s="9"/>
      <c r="W84" s="8"/>
      <c r="X84" s="7"/>
      <c r="Y84" s="8"/>
      <c r="Z84" s="7"/>
      <c r="AA84" s="8"/>
      <c r="AB84" s="7"/>
      <c r="AC84" s="8"/>
      <c r="AD84" s="9"/>
      <c r="AE84" s="8"/>
      <c r="AF84" s="7"/>
      <c r="AG84" s="8"/>
      <c r="AH84" s="7"/>
      <c r="AI84" s="8"/>
      <c r="AJ84" s="7"/>
      <c r="AK84" s="8"/>
      <c r="AL84" s="9"/>
      <c r="AM84" s="8"/>
      <c r="AN84" s="7"/>
      <c r="AO84" s="8"/>
      <c r="AP84" s="7"/>
      <c r="AQ84" s="8"/>
      <c r="AR84" s="7"/>
      <c r="AS84" s="8"/>
      <c r="AT84" s="9"/>
      <c r="AU84" s="8"/>
      <c r="AV84" s="7"/>
      <c r="AW84" s="8"/>
      <c r="AX84" s="7"/>
      <c r="AY84" s="8"/>
      <c r="AZ84" s="7"/>
      <c r="BA84" s="8"/>
      <c r="BB84" s="9"/>
      <c r="BC84" s="8"/>
      <c r="BD84" s="7"/>
      <c r="BE84" s="8"/>
      <c r="BF84" s="7"/>
      <c r="BG84" s="8"/>
      <c r="BH84" s="7"/>
      <c r="BI84" s="8"/>
      <c r="BJ84" s="9"/>
      <c r="BK84" s="8"/>
      <c r="BL84" s="7"/>
      <c r="BM84" s="8"/>
      <c r="BN84" s="7"/>
      <c r="BO84" s="8"/>
      <c r="BP84" s="7"/>
      <c r="BQ84" s="8"/>
      <c r="BR84" s="9"/>
      <c r="BS84" s="8"/>
      <c r="BT84" s="7"/>
      <c r="BU84" s="8"/>
      <c r="BV84" s="7"/>
      <c r="BW84" s="8"/>
      <c r="BX84" s="7"/>
      <c r="BY84" s="8"/>
      <c r="BZ84" s="9"/>
      <c r="CA84" s="8"/>
      <c r="CB84" s="7"/>
      <c r="CC84" s="8"/>
      <c r="CD84" s="7"/>
      <c r="CE84" s="8"/>
      <c r="CF84" s="7"/>
      <c r="CG84" s="8"/>
      <c r="CH84" s="9"/>
      <c r="CI84" s="8"/>
      <c r="CJ84" s="7"/>
      <c r="CK84" s="8"/>
      <c r="CL84" s="7"/>
      <c r="CM84" s="8"/>
      <c r="CN84" s="7"/>
      <c r="CO84" s="8"/>
      <c r="CP84" s="9"/>
      <c r="CQ84" s="76"/>
    </row>
    <row r="85" spans="1:96" x14ac:dyDescent="0.3">
      <c r="A85" s="2"/>
      <c r="B85" s="2"/>
      <c r="C85" s="2"/>
      <c r="D85" s="2"/>
      <c r="E85" s="2"/>
      <c r="F85" s="2" t="s">
        <v>98</v>
      </c>
      <c r="G85" s="2"/>
      <c r="H85" s="7"/>
      <c r="I85" s="8"/>
      <c r="J85" s="7">
        <v>100</v>
      </c>
      <c r="K85" s="8"/>
      <c r="L85" s="7">
        <f>ROUND((H85-J85),5)</f>
        <v>-100</v>
      </c>
      <c r="M85" s="8"/>
      <c r="N85" s="9"/>
      <c r="O85" s="8"/>
      <c r="P85" s="7"/>
      <c r="Q85" s="8"/>
      <c r="R85" s="7">
        <v>50</v>
      </c>
      <c r="S85" s="8"/>
      <c r="T85" s="7">
        <f>ROUND((P85-R85),5)</f>
        <v>-50</v>
      </c>
      <c r="U85" s="8"/>
      <c r="V85" s="9"/>
      <c r="W85" s="8"/>
      <c r="X85" s="7"/>
      <c r="Y85" s="8"/>
      <c r="Z85" s="7">
        <v>50</v>
      </c>
      <c r="AA85" s="8"/>
      <c r="AB85" s="7">
        <f>ROUND((X85-Z85),5)</f>
        <v>-50</v>
      </c>
      <c r="AC85" s="8"/>
      <c r="AD85" s="9"/>
      <c r="AE85" s="8"/>
      <c r="AF85" s="7"/>
      <c r="AG85" s="8"/>
      <c r="AH85" s="7">
        <v>50</v>
      </c>
      <c r="AI85" s="8"/>
      <c r="AJ85" s="7">
        <f>ROUND((AF85-AH85),5)</f>
        <v>-50</v>
      </c>
      <c r="AK85" s="8"/>
      <c r="AL85" s="9"/>
      <c r="AM85" s="8"/>
      <c r="AN85" s="7"/>
      <c r="AO85" s="8"/>
      <c r="AP85" s="7">
        <v>100</v>
      </c>
      <c r="AQ85" s="8"/>
      <c r="AR85" s="7">
        <f>ROUND((AN85-AP85),5)</f>
        <v>-100</v>
      </c>
      <c r="AS85" s="8"/>
      <c r="AT85" s="9"/>
      <c r="AU85" s="8"/>
      <c r="AV85" s="7"/>
      <c r="AW85" s="8"/>
      <c r="AX85" s="7">
        <v>200</v>
      </c>
      <c r="AY85" s="8"/>
      <c r="AZ85" s="7">
        <f>ROUND((AV85-AX85),5)</f>
        <v>-200</v>
      </c>
      <c r="BA85" s="8"/>
      <c r="BB85" s="9"/>
      <c r="BC85" s="8"/>
      <c r="BD85" s="7">
        <v>30</v>
      </c>
      <c r="BE85" s="8"/>
      <c r="BF85" s="7">
        <v>200</v>
      </c>
      <c r="BG85" s="8"/>
      <c r="BH85" s="7">
        <f>ROUND((BD85-BF85),5)</f>
        <v>-170</v>
      </c>
      <c r="BI85" s="8"/>
      <c r="BJ85" s="9">
        <f>ROUND(IF(BF85=0, IF(BD85=0, 0, 1), BD85/BF85),5)</f>
        <v>0.15</v>
      </c>
      <c r="BK85" s="8"/>
      <c r="BL85" s="7">
        <v>45</v>
      </c>
      <c r="BM85" s="8"/>
      <c r="BN85" s="7">
        <v>150</v>
      </c>
      <c r="BO85" s="8"/>
      <c r="BP85" s="7">
        <f>ROUND((BL85-BN85),5)</f>
        <v>-105</v>
      </c>
      <c r="BQ85" s="8"/>
      <c r="BR85" s="9">
        <f>ROUND(IF(BN85=0, IF(BL85=0, 0, 1), BL85/BN85),5)</f>
        <v>0.3</v>
      </c>
      <c r="BS85" s="8"/>
      <c r="BT85" s="7">
        <v>90</v>
      </c>
      <c r="BU85" s="8"/>
      <c r="BV85" s="7">
        <v>150</v>
      </c>
      <c r="BW85" s="8"/>
      <c r="BX85" s="7">
        <f>ROUND((BT85-BV85),5)</f>
        <v>-60</v>
      </c>
      <c r="BY85" s="8"/>
      <c r="BZ85" s="9">
        <f>ROUND(IF(BV85=0, IF(BT85=0, 0, 1), BT85/BV85),5)</f>
        <v>0.6</v>
      </c>
      <c r="CA85" s="8"/>
      <c r="CB85" s="7"/>
      <c r="CC85" s="8"/>
      <c r="CD85" s="7">
        <v>12.9</v>
      </c>
      <c r="CE85" s="8"/>
      <c r="CF85" s="7">
        <f>ROUND((CB85-CD85),5)</f>
        <v>-12.9</v>
      </c>
      <c r="CG85" s="8"/>
      <c r="CH85" s="9"/>
      <c r="CI85" s="8"/>
      <c r="CJ85" s="7">
        <f>ROUND(H85+P85+X85+AF85+AN85+AV85+BD85+BL85+BT85+CB85,5)</f>
        <v>165</v>
      </c>
      <c r="CK85" s="8"/>
      <c r="CL85" s="37">
        <v>1200</v>
      </c>
      <c r="CM85" s="8"/>
      <c r="CN85" s="7">
        <f>ROUND((CJ85-CL85),5)</f>
        <v>-1035</v>
      </c>
      <c r="CO85" s="8"/>
      <c r="CP85" s="9">
        <f>ROUND(IF(CL85=0, IF(CJ85=0, 0, 1), CJ85/CL85),5)</f>
        <v>0.13750000000000001</v>
      </c>
      <c r="CQ85" s="76">
        <v>150</v>
      </c>
    </row>
    <row r="86" spans="1:96" x14ac:dyDescent="0.3">
      <c r="A86" s="2"/>
      <c r="B86" s="2"/>
      <c r="C86" s="2"/>
      <c r="D86" s="2"/>
      <c r="E86" s="2"/>
      <c r="F86" s="2" t="s">
        <v>99</v>
      </c>
      <c r="G86" s="2"/>
      <c r="H86" s="7">
        <v>621.25</v>
      </c>
      <c r="I86" s="8"/>
      <c r="J86" s="7"/>
      <c r="K86" s="8"/>
      <c r="L86" s="7">
        <f>ROUND((H86-J86),5)</f>
        <v>621.25</v>
      </c>
      <c r="M86" s="8"/>
      <c r="N86" s="9">
        <f>ROUND(IF(J86=0, IF(H86=0, 0, 1), H86/J86),5)</f>
        <v>1</v>
      </c>
      <c r="O86" s="8"/>
      <c r="P86" s="7"/>
      <c r="Q86" s="8"/>
      <c r="R86" s="7"/>
      <c r="S86" s="8"/>
      <c r="T86" s="7"/>
      <c r="U86" s="8"/>
      <c r="V86" s="9"/>
      <c r="W86" s="8"/>
      <c r="X86" s="7">
        <v>1053.1300000000001</v>
      </c>
      <c r="Y86" s="8"/>
      <c r="Z86" s="7">
        <v>50</v>
      </c>
      <c r="AA86" s="8"/>
      <c r="AB86" s="7">
        <f>ROUND((X86-Z86),5)</f>
        <v>1003.13</v>
      </c>
      <c r="AC86" s="8"/>
      <c r="AD86" s="9">
        <f>ROUND(IF(Z86=0, IF(X86=0, 0, 1), X86/Z86),5)</f>
        <v>21.0626</v>
      </c>
      <c r="AE86" s="8"/>
      <c r="AF86" s="7">
        <v>771.32</v>
      </c>
      <c r="AG86" s="8"/>
      <c r="AH86" s="7">
        <v>600</v>
      </c>
      <c r="AI86" s="8"/>
      <c r="AJ86" s="7">
        <f>ROUND((AF86-AH86),5)</f>
        <v>171.32</v>
      </c>
      <c r="AK86" s="8"/>
      <c r="AL86" s="9">
        <f>ROUND(IF(AH86=0, IF(AF86=0, 0, 1), AF86/AH86),5)</f>
        <v>1.2855300000000001</v>
      </c>
      <c r="AM86" s="8"/>
      <c r="AN86" s="7">
        <v>725.91</v>
      </c>
      <c r="AO86" s="8"/>
      <c r="AP86" s="7">
        <v>50</v>
      </c>
      <c r="AQ86" s="8"/>
      <c r="AR86" s="7">
        <f>ROUND((AN86-AP86),5)</f>
        <v>675.91</v>
      </c>
      <c r="AS86" s="8"/>
      <c r="AT86" s="9">
        <f>ROUND(IF(AP86=0, IF(AN86=0, 0, 1), AN86/AP86),5)</f>
        <v>14.5182</v>
      </c>
      <c r="AU86" s="8"/>
      <c r="AV86" s="7">
        <v>624.54999999999995</v>
      </c>
      <c r="AW86" s="8"/>
      <c r="AX86" s="7">
        <v>50</v>
      </c>
      <c r="AY86" s="8"/>
      <c r="AZ86" s="7">
        <f>ROUND((AV86-AX86),5)</f>
        <v>574.54999999999995</v>
      </c>
      <c r="BA86" s="8"/>
      <c r="BB86" s="9">
        <f>ROUND(IF(AX86=0, IF(AV86=0, 0, 1), AV86/AX86),5)</f>
        <v>12.491</v>
      </c>
      <c r="BC86" s="8"/>
      <c r="BD86" s="7">
        <v>748.03</v>
      </c>
      <c r="BE86" s="8"/>
      <c r="BF86" s="7">
        <v>50</v>
      </c>
      <c r="BG86" s="8"/>
      <c r="BH86" s="7">
        <f>ROUND((BD86-BF86),5)</f>
        <v>698.03</v>
      </c>
      <c r="BI86" s="8"/>
      <c r="BJ86" s="9">
        <f>ROUND(IF(BF86=0, IF(BD86=0, 0, 1), BD86/BF86),5)</f>
        <v>14.960599999999999</v>
      </c>
      <c r="BK86" s="8"/>
      <c r="BL86" s="7">
        <v>2</v>
      </c>
      <c r="BM86" s="8"/>
      <c r="BN86" s="7">
        <v>600</v>
      </c>
      <c r="BO86" s="8"/>
      <c r="BP86" s="7">
        <f>ROUND((BL86-BN86),5)</f>
        <v>-598</v>
      </c>
      <c r="BQ86" s="8"/>
      <c r="BR86" s="9">
        <f>ROUND(IF(BN86=0, IF(BL86=0, 0, 1), BL86/BN86),5)</f>
        <v>3.3300000000000001E-3</v>
      </c>
      <c r="BS86" s="8"/>
      <c r="BT86" s="7">
        <v>604.55999999999995</v>
      </c>
      <c r="BU86" s="8"/>
      <c r="BV86" s="7">
        <v>50</v>
      </c>
      <c r="BW86" s="8"/>
      <c r="BX86" s="7">
        <f>ROUND((BT86-BV86),5)</f>
        <v>554.55999999999995</v>
      </c>
      <c r="BY86" s="8"/>
      <c r="BZ86" s="9">
        <f>ROUND(IF(BV86=0, IF(BT86=0, 0, 1), BT86/BV86),5)</f>
        <v>12.091200000000001</v>
      </c>
      <c r="CA86" s="8"/>
      <c r="CB86" s="7"/>
      <c r="CC86" s="8"/>
      <c r="CD86" s="7">
        <v>12.9</v>
      </c>
      <c r="CE86" s="8"/>
      <c r="CF86" s="7">
        <f>ROUND((CB86-CD86),5)</f>
        <v>-12.9</v>
      </c>
      <c r="CG86" s="8"/>
      <c r="CH86" s="9"/>
      <c r="CI86" s="8"/>
      <c r="CJ86" s="7">
        <f>ROUND(H86+P86+X86+AF86+AN86+AV86+BD86+BL86+BT86+CB86,5)</f>
        <v>5150.75</v>
      </c>
      <c r="CK86" s="8"/>
      <c r="CL86" s="37">
        <v>2000</v>
      </c>
      <c r="CM86" s="8"/>
      <c r="CN86" s="7">
        <f>ROUND((CJ86-CL86),5)</f>
        <v>3150.75</v>
      </c>
      <c r="CO86" s="8"/>
      <c r="CP86" s="9">
        <f>ROUND(IF(CL86=0, IF(CJ86=0, 0, 1), CJ86/CL86),5)</f>
        <v>2.57538</v>
      </c>
      <c r="CQ86" s="76">
        <v>5000</v>
      </c>
    </row>
    <row r="87" spans="1:96" x14ac:dyDescent="0.3">
      <c r="A87" s="2"/>
      <c r="B87" s="2"/>
      <c r="C87" s="2"/>
      <c r="D87" s="2"/>
      <c r="E87" s="2"/>
      <c r="F87" s="2" t="s">
        <v>100</v>
      </c>
      <c r="G87" s="2"/>
      <c r="H87" s="7">
        <v>80</v>
      </c>
      <c r="I87" s="8"/>
      <c r="J87" s="7">
        <v>80</v>
      </c>
      <c r="K87" s="8"/>
      <c r="L87" s="7"/>
      <c r="M87" s="8"/>
      <c r="N87" s="9">
        <f>ROUND(IF(J87=0, IF(H87=0, 0, 1), H87/J87),5)</f>
        <v>1</v>
      </c>
      <c r="O87" s="8"/>
      <c r="P87" s="7"/>
      <c r="Q87" s="8"/>
      <c r="R87" s="7">
        <v>40</v>
      </c>
      <c r="S87" s="8"/>
      <c r="T87" s="7">
        <f>ROUND((P87-R87),5)</f>
        <v>-40</v>
      </c>
      <c r="U87" s="8"/>
      <c r="V87" s="9"/>
      <c r="W87" s="8"/>
      <c r="X87" s="7"/>
      <c r="Y87" s="8"/>
      <c r="Z87" s="7">
        <v>60</v>
      </c>
      <c r="AA87" s="8"/>
      <c r="AB87" s="7">
        <f>ROUND((X87-Z87),5)</f>
        <v>-60</v>
      </c>
      <c r="AC87" s="8"/>
      <c r="AD87" s="9"/>
      <c r="AE87" s="8"/>
      <c r="AF87" s="7"/>
      <c r="AG87" s="8"/>
      <c r="AH87" s="7">
        <v>80</v>
      </c>
      <c r="AI87" s="8"/>
      <c r="AJ87" s="7">
        <f>ROUND((AF87-AH87),5)</f>
        <v>-80</v>
      </c>
      <c r="AK87" s="8"/>
      <c r="AL87" s="9"/>
      <c r="AM87" s="8"/>
      <c r="AN87" s="7">
        <v>120</v>
      </c>
      <c r="AO87" s="8"/>
      <c r="AP87" s="7"/>
      <c r="AQ87" s="8"/>
      <c r="AR87" s="7">
        <f>ROUND((AN87-AP87),5)</f>
        <v>120</v>
      </c>
      <c r="AS87" s="8"/>
      <c r="AT87" s="9">
        <f>ROUND(IF(AP87=0, IF(AN87=0, 0, 1), AN87/AP87),5)</f>
        <v>1</v>
      </c>
      <c r="AU87" s="8"/>
      <c r="AV87" s="7"/>
      <c r="AW87" s="8"/>
      <c r="AX87" s="7">
        <v>120</v>
      </c>
      <c r="AY87" s="8"/>
      <c r="AZ87" s="7">
        <f>ROUND((AV87-AX87),5)</f>
        <v>-120</v>
      </c>
      <c r="BA87" s="8"/>
      <c r="BB87" s="9"/>
      <c r="BC87" s="8"/>
      <c r="BD87" s="7"/>
      <c r="BE87" s="8"/>
      <c r="BF87" s="7">
        <v>120</v>
      </c>
      <c r="BG87" s="8"/>
      <c r="BH87" s="7">
        <f>ROUND((BD87-BF87),5)</f>
        <v>-120</v>
      </c>
      <c r="BI87" s="8"/>
      <c r="BJ87" s="9"/>
      <c r="BK87" s="8"/>
      <c r="BL87" s="7">
        <v>16</v>
      </c>
      <c r="BM87" s="8"/>
      <c r="BN87" s="7">
        <v>40</v>
      </c>
      <c r="BO87" s="8"/>
      <c r="BP87" s="7">
        <f>ROUND((BL87-BN87),5)</f>
        <v>-24</v>
      </c>
      <c r="BQ87" s="8"/>
      <c r="BR87" s="9">
        <f>ROUND(IF(BN87=0, IF(BL87=0, 0, 1), BL87/BN87),5)</f>
        <v>0.4</v>
      </c>
      <c r="BS87" s="8"/>
      <c r="BT87" s="7"/>
      <c r="BU87" s="8"/>
      <c r="BV87" s="7">
        <v>60</v>
      </c>
      <c r="BW87" s="8"/>
      <c r="BX87" s="7">
        <f>ROUND((BT87-BV87),5)</f>
        <v>-60</v>
      </c>
      <c r="BY87" s="8"/>
      <c r="BZ87" s="9"/>
      <c r="CA87" s="8"/>
      <c r="CB87" s="7"/>
      <c r="CC87" s="8"/>
      <c r="CD87" s="7">
        <v>10.32</v>
      </c>
      <c r="CE87" s="8"/>
      <c r="CF87" s="7">
        <f>ROUND((CB87-CD87),5)</f>
        <v>-10.32</v>
      </c>
      <c r="CG87" s="8"/>
      <c r="CH87" s="9"/>
      <c r="CI87" s="8"/>
      <c r="CJ87" s="7">
        <f>ROUND(H87+P87+X87+AF87+AN87+AV87+BD87+BL87+BT87+CB87,5)</f>
        <v>216</v>
      </c>
      <c r="CK87" s="8"/>
      <c r="CL87" s="37">
        <v>700</v>
      </c>
      <c r="CM87" s="8"/>
      <c r="CN87" s="7">
        <f>ROUND((CJ87-CL87),5)</f>
        <v>-484</v>
      </c>
      <c r="CO87" s="8"/>
      <c r="CP87" s="9">
        <f>ROUND(IF(CL87=0, IF(CJ87=0, 0, 1), CJ87/CL87),5)</f>
        <v>0.30857000000000001</v>
      </c>
      <c r="CQ87" s="76">
        <v>225</v>
      </c>
    </row>
    <row r="88" spans="1:96" x14ac:dyDescent="0.3">
      <c r="A88" s="2"/>
      <c r="B88" s="2"/>
      <c r="C88" s="2"/>
      <c r="D88" s="2"/>
      <c r="E88" s="2"/>
      <c r="F88" s="2" t="s">
        <v>101</v>
      </c>
      <c r="G88" s="2"/>
      <c r="H88" s="7"/>
      <c r="I88" s="8"/>
      <c r="J88" s="7"/>
      <c r="K88" s="8"/>
      <c r="L88" s="7"/>
      <c r="M88" s="8"/>
      <c r="N88" s="9"/>
      <c r="O88" s="8"/>
      <c r="P88" s="7"/>
      <c r="Q88" s="8"/>
      <c r="R88" s="7"/>
      <c r="S88" s="8"/>
      <c r="T88" s="7"/>
      <c r="U88" s="8"/>
      <c r="V88" s="9"/>
      <c r="W88" s="8"/>
      <c r="X88" s="7"/>
      <c r="Y88" s="8"/>
      <c r="Z88" s="7"/>
      <c r="AA88" s="8"/>
      <c r="AB88" s="7"/>
      <c r="AC88" s="8"/>
      <c r="AD88" s="9"/>
      <c r="AE88" s="8"/>
      <c r="AF88" s="7"/>
      <c r="AG88" s="8"/>
      <c r="AH88" s="7"/>
      <c r="AI88" s="8"/>
      <c r="AJ88" s="7"/>
      <c r="AK88" s="8"/>
      <c r="AL88" s="9"/>
      <c r="AM88" s="8"/>
      <c r="AN88" s="7"/>
      <c r="AO88" s="8"/>
      <c r="AP88" s="7"/>
      <c r="AQ88" s="8"/>
      <c r="AR88" s="7"/>
      <c r="AS88" s="8"/>
      <c r="AT88" s="9"/>
      <c r="AU88" s="8"/>
      <c r="AV88" s="7"/>
      <c r="AW88" s="8"/>
      <c r="AX88" s="7"/>
      <c r="AY88" s="8"/>
      <c r="AZ88" s="7"/>
      <c r="BA88" s="8"/>
      <c r="BB88" s="9"/>
      <c r="BC88" s="8"/>
      <c r="BD88" s="7"/>
      <c r="BE88" s="8"/>
      <c r="BF88" s="7"/>
      <c r="BG88" s="8"/>
      <c r="BH88" s="7"/>
      <c r="BI88" s="8"/>
      <c r="BJ88" s="9"/>
      <c r="BK88" s="8"/>
      <c r="BL88" s="7"/>
      <c r="BM88" s="8"/>
      <c r="BN88" s="7"/>
      <c r="BO88" s="8"/>
      <c r="BP88" s="7"/>
      <c r="BQ88" s="8"/>
      <c r="BR88" s="9"/>
      <c r="BS88" s="8"/>
      <c r="BT88" s="7"/>
      <c r="BU88" s="8"/>
      <c r="BV88" s="7"/>
      <c r="BW88" s="8"/>
      <c r="BX88" s="7"/>
      <c r="BY88" s="8"/>
      <c r="BZ88" s="9"/>
      <c r="CA88" s="8"/>
      <c r="CB88" s="7"/>
      <c r="CC88" s="8"/>
      <c r="CD88" s="7"/>
      <c r="CE88" s="8"/>
      <c r="CF88" s="7"/>
      <c r="CG88" s="8"/>
      <c r="CH88" s="9"/>
      <c r="CI88" s="8"/>
      <c r="CJ88" s="7"/>
      <c r="CK88" s="8"/>
      <c r="CL88" s="7"/>
      <c r="CM88" s="8"/>
      <c r="CN88" s="7"/>
      <c r="CO88" s="8"/>
      <c r="CP88" s="9"/>
      <c r="CQ88" s="76"/>
    </row>
    <row r="89" spans="1:96" ht="15" thickBot="1" x14ac:dyDescent="0.35">
      <c r="A89" s="2"/>
      <c r="B89" s="2"/>
      <c r="C89" s="2"/>
      <c r="D89" s="2"/>
      <c r="E89" s="2"/>
      <c r="F89" s="2" t="s">
        <v>103</v>
      </c>
      <c r="G89" s="2"/>
      <c r="H89" s="10"/>
      <c r="I89" s="8"/>
      <c r="J89" s="10"/>
      <c r="K89" s="8"/>
      <c r="L89" s="10"/>
      <c r="M89" s="8"/>
      <c r="N89" s="11"/>
      <c r="O89" s="8"/>
      <c r="P89" s="10"/>
      <c r="Q89" s="8"/>
      <c r="R89" s="27"/>
      <c r="S89" s="8"/>
      <c r="T89" s="10"/>
      <c r="U89" s="8"/>
      <c r="V89" s="11"/>
      <c r="W89" s="8"/>
      <c r="X89" s="10"/>
      <c r="Y89" s="8"/>
      <c r="Z89" s="10"/>
      <c r="AA89" s="8"/>
      <c r="AB89" s="10"/>
      <c r="AC89" s="8"/>
      <c r="AD89" s="11"/>
      <c r="AE89" s="8"/>
      <c r="AF89" s="10"/>
      <c r="AG89" s="8"/>
      <c r="AH89" s="10"/>
      <c r="AI89" s="8"/>
      <c r="AJ89" s="10"/>
      <c r="AK89" s="8"/>
      <c r="AL89" s="11"/>
      <c r="AM89" s="8"/>
      <c r="AN89" s="10"/>
      <c r="AO89" s="8"/>
      <c r="AP89" s="10"/>
      <c r="AQ89" s="8"/>
      <c r="AR89" s="10"/>
      <c r="AS89" s="8"/>
      <c r="AT89" s="11"/>
      <c r="AU89" s="8"/>
      <c r="AV89" s="10"/>
      <c r="AW89" s="8"/>
      <c r="AX89" s="10"/>
      <c r="AY89" s="8"/>
      <c r="AZ89" s="10"/>
      <c r="BA89" s="8"/>
      <c r="BB89" s="11"/>
      <c r="BC89" s="8"/>
      <c r="BD89" s="10"/>
      <c r="BE89" s="8"/>
      <c r="BF89" s="10"/>
      <c r="BG89" s="8"/>
      <c r="BH89" s="10"/>
      <c r="BI89" s="8"/>
      <c r="BJ89" s="11"/>
      <c r="BK89" s="8"/>
      <c r="BL89" s="10"/>
      <c r="BM89" s="8"/>
      <c r="BN89" s="10"/>
      <c r="BO89" s="8"/>
      <c r="BP89" s="10"/>
      <c r="BQ89" s="8"/>
      <c r="BR89" s="11"/>
      <c r="BS89" s="8"/>
      <c r="BT89" s="10"/>
      <c r="BU89" s="8"/>
      <c r="BV89" s="10"/>
      <c r="BW89" s="8"/>
      <c r="BX89" s="10"/>
      <c r="BY89" s="8"/>
      <c r="BZ89" s="11"/>
      <c r="CA89" s="8"/>
      <c r="CB89" s="10"/>
      <c r="CC89" s="8"/>
      <c r="CD89" s="10"/>
      <c r="CE89" s="8"/>
      <c r="CF89" s="10"/>
      <c r="CG89" s="8"/>
      <c r="CH89" s="11"/>
      <c r="CI89" s="8"/>
      <c r="CJ89" s="10"/>
      <c r="CK89" s="8"/>
      <c r="CL89" s="10"/>
      <c r="CM89" s="8"/>
      <c r="CN89" s="10"/>
      <c r="CO89" s="8"/>
      <c r="CP89" s="11"/>
      <c r="CQ89" s="10"/>
    </row>
    <row r="90" spans="1:96" x14ac:dyDescent="0.3">
      <c r="A90" s="2"/>
      <c r="B90" s="2"/>
      <c r="C90" s="2"/>
      <c r="D90" s="2"/>
      <c r="E90" s="2" t="s">
        <v>104</v>
      </c>
      <c r="F90" s="2"/>
      <c r="G90" s="2"/>
      <c r="H90" s="7">
        <f>ROUND(SUM(H84:H89),5)</f>
        <v>701.25</v>
      </c>
      <c r="I90" s="8"/>
      <c r="J90" s="7">
        <f>ROUND(SUM(J84:J89),5)</f>
        <v>180</v>
      </c>
      <c r="K90" s="8"/>
      <c r="L90" s="7">
        <f>ROUND((H90-J90),5)</f>
        <v>521.25</v>
      </c>
      <c r="M90" s="8"/>
      <c r="N90" s="9">
        <f>ROUND(IF(J90=0, IF(H90=0, 0, 1), H90/J90),5)</f>
        <v>3.8958300000000001</v>
      </c>
      <c r="O90" s="8"/>
      <c r="P90" s="7"/>
      <c r="Q90" s="8"/>
      <c r="R90" s="7">
        <f>ROUND(SUM(R84:R89),5)</f>
        <v>90</v>
      </c>
      <c r="S90" s="8"/>
      <c r="T90" s="7">
        <f>ROUND((P90-R90),5)</f>
        <v>-90</v>
      </c>
      <c r="U90" s="8"/>
      <c r="V90" s="9"/>
      <c r="W90" s="8"/>
      <c r="X90" s="7">
        <f>ROUND(SUM(X84:X89),5)</f>
        <v>1053.1300000000001</v>
      </c>
      <c r="Y90" s="8"/>
      <c r="Z90" s="7">
        <f>ROUND(SUM(Z84:Z89),5)</f>
        <v>160</v>
      </c>
      <c r="AA90" s="8"/>
      <c r="AB90" s="7">
        <f>ROUND((X90-Z90),5)</f>
        <v>893.13</v>
      </c>
      <c r="AC90" s="8"/>
      <c r="AD90" s="9">
        <f>ROUND(IF(Z90=0, IF(X90=0, 0, 1), X90/Z90),5)</f>
        <v>6.5820600000000002</v>
      </c>
      <c r="AE90" s="8"/>
      <c r="AF90" s="7">
        <f>ROUND(SUM(AF84:AF89),5)</f>
        <v>771.32</v>
      </c>
      <c r="AG90" s="8"/>
      <c r="AH90" s="7">
        <f>ROUND(SUM(AH84:AH89),5)</f>
        <v>730</v>
      </c>
      <c r="AI90" s="8"/>
      <c r="AJ90" s="7">
        <f>ROUND((AF90-AH90),5)</f>
        <v>41.32</v>
      </c>
      <c r="AK90" s="8"/>
      <c r="AL90" s="9">
        <f>ROUND(IF(AH90=0, IF(AF90=0, 0, 1), AF90/AH90),5)</f>
        <v>1.0566</v>
      </c>
      <c r="AM90" s="8"/>
      <c r="AN90" s="7">
        <f>ROUND(SUM(AN84:AN89),5)</f>
        <v>845.91</v>
      </c>
      <c r="AO90" s="8"/>
      <c r="AP90" s="7">
        <f>ROUND(SUM(AP84:AP89),5)</f>
        <v>150</v>
      </c>
      <c r="AQ90" s="8"/>
      <c r="AR90" s="7">
        <f>ROUND((AN90-AP90),5)</f>
        <v>695.91</v>
      </c>
      <c r="AS90" s="8"/>
      <c r="AT90" s="9">
        <f>ROUND(IF(AP90=0, IF(AN90=0, 0, 1), AN90/AP90),5)</f>
        <v>5.6394000000000002</v>
      </c>
      <c r="AU90" s="8"/>
      <c r="AV90" s="7">
        <f>ROUND(SUM(AV84:AV89),5)</f>
        <v>624.54999999999995</v>
      </c>
      <c r="AW90" s="8"/>
      <c r="AX90" s="7">
        <f>ROUND(SUM(AX84:AX89),5)</f>
        <v>370</v>
      </c>
      <c r="AY90" s="8"/>
      <c r="AZ90" s="7">
        <f>ROUND((AV90-AX90),5)</f>
        <v>254.55</v>
      </c>
      <c r="BA90" s="8"/>
      <c r="BB90" s="9">
        <f>ROUND(IF(AX90=0, IF(AV90=0, 0, 1), AV90/AX90),5)</f>
        <v>1.68797</v>
      </c>
      <c r="BC90" s="8"/>
      <c r="BD90" s="7">
        <f>ROUND(SUM(BD84:BD89),5)</f>
        <v>778.03</v>
      </c>
      <c r="BE90" s="8"/>
      <c r="BF90" s="7">
        <f>ROUND(SUM(BF84:BF89),5)</f>
        <v>370</v>
      </c>
      <c r="BG90" s="8"/>
      <c r="BH90" s="7">
        <f>ROUND((BD90-BF90),5)</f>
        <v>408.03</v>
      </c>
      <c r="BI90" s="8"/>
      <c r="BJ90" s="9">
        <f>ROUND(IF(BF90=0, IF(BD90=0, 0, 1), BD90/BF90),5)</f>
        <v>2.1027800000000001</v>
      </c>
      <c r="BK90" s="8"/>
      <c r="BL90" s="7">
        <f>ROUND(SUM(BL84:BL89),5)</f>
        <v>63</v>
      </c>
      <c r="BM90" s="8"/>
      <c r="BN90" s="7">
        <f>ROUND(SUM(BN84:BN89),5)</f>
        <v>790</v>
      </c>
      <c r="BO90" s="8"/>
      <c r="BP90" s="7">
        <f>ROUND((BL90-BN90),5)</f>
        <v>-727</v>
      </c>
      <c r="BQ90" s="8"/>
      <c r="BR90" s="9">
        <f>ROUND(IF(BN90=0, IF(BL90=0, 0, 1), BL90/BN90),5)</f>
        <v>7.9750000000000001E-2</v>
      </c>
      <c r="BS90" s="8"/>
      <c r="BT90" s="7">
        <f>ROUND(SUM(BT84:BT89),5)</f>
        <v>694.56</v>
      </c>
      <c r="BU90" s="8"/>
      <c r="BV90" s="7">
        <f>ROUND(SUM(BV84:BV89),5)</f>
        <v>260</v>
      </c>
      <c r="BW90" s="8"/>
      <c r="BX90" s="7">
        <f>ROUND((BT90-BV90),5)</f>
        <v>434.56</v>
      </c>
      <c r="BY90" s="8"/>
      <c r="BZ90" s="9">
        <f>ROUND(IF(BV90=0, IF(BT90=0, 0, 1), BT90/BV90),5)</f>
        <v>2.6713800000000001</v>
      </c>
      <c r="CA90" s="8"/>
      <c r="CB90" s="7"/>
      <c r="CC90" s="8"/>
      <c r="CD90" s="7">
        <f>ROUND(SUM(CD84:CD89),5)</f>
        <v>36.119999999999997</v>
      </c>
      <c r="CE90" s="8"/>
      <c r="CF90" s="7">
        <f>ROUND((CB90-CD90),5)</f>
        <v>-36.119999999999997</v>
      </c>
      <c r="CG90" s="8"/>
      <c r="CH90" s="9"/>
      <c r="CI90" s="8"/>
      <c r="CJ90" s="7">
        <f>ROUND(H90+P90+X90+AF90+AN90+AV90+BD90+BL90+BT90+CB90,5)</f>
        <v>5531.75</v>
      </c>
      <c r="CK90" s="8"/>
      <c r="CL90" s="7">
        <f>SUM(CL85:CL89)</f>
        <v>3900</v>
      </c>
      <c r="CM90" s="8"/>
      <c r="CN90" s="7">
        <f>ROUND((CJ90-CL90),5)</f>
        <v>1631.75</v>
      </c>
      <c r="CO90" s="8"/>
      <c r="CP90" s="9">
        <f>ROUND(IF(CL90=0, IF(CJ90=0, 0, 1), CJ90/CL90),5)</f>
        <v>1.4184000000000001</v>
      </c>
      <c r="CQ90" s="76">
        <f>SUM(CQ85:CQ89)</f>
        <v>5375</v>
      </c>
      <c r="CR90" t="s">
        <v>426</v>
      </c>
    </row>
    <row r="91" spans="1:96" ht="28.8" customHeight="1" x14ac:dyDescent="0.3">
      <c r="A91" s="2"/>
      <c r="B91" s="2"/>
      <c r="C91" s="2"/>
      <c r="D91" s="2"/>
      <c r="E91" s="2" t="s">
        <v>105</v>
      </c>
      <c r="F91" s="2"/>
      <c r="G91" s="2"/>
      <c r="H91" s="7"/>
      <c r="I91" s="8"/>
      <c r="J91" s="7"/>
      <c r="K91" s="8"/>
      <c r="L91" s="7"/>
      <c r="M91" s="8"/>
      <c r="N91" s="9"/>
      <c r="O91" s="8"/>
      <c r="P91" s="7"/>
      <c r="Q91" s="8"/>
      <c r="R91" s="7"/>
      <c r="S91" s="8"/>
      <c r="T91" s="7"/>
      <c r="U91" s="8"/>
      <c r="V91" s="9"/>
      <c r="W91" s="8"/>
      <c r="X91" s="7"/>
      <c r="Y91" s="8"/>
      <c r="Z91" s="7"/>
      <c r="AA91" s="8"/>
      <c r="AB91" s="7"/>
      <c r="AC91" s="8"/>
      <c r="AD91" s="9"/>
      <c r="AE91" s="8"/>
      <c r="AF91" s="7"/>
      <c r="AG91" s="8"/>
      <c r="AH91" s="7"/>
      <c r="AI91" s="8"/>
      <c r="AJ91" s="7"/>
      <c r="AK91" s="8"/>
      <c r="AL91" s="9"/>
      <c r="AM91" s="8"/>
      <c r="AN91" s="7"/>
      <c r="AO91" s="8"/>
      <c r="AP91" s="7"/>
      <c r="AQ91" s="8"/>
      <c r="AR91" s="7"/>
      <c r="AS91" s="8"/>
      <c r="AT91" s="9"/>
      <c r="AU91" s="8"/>
      <c r="AV91" s="7"/>
      <c r="AW91" s="8"/>
      <c r="AX91" s="7"/>
      <c r="AY91" s="8"/>
      <c r="AZ91" s="7"/>
      <c r="BA91" s="8"/>
      <c r="BB91" s="9"/>
      <c r="BC91" s="8"/>
      <c r="BD91" s="7"/>
      <c r="BE91" s="8"/>
      <c r="BF91" s="7"/>
      <c r="BG91" s="8"/>
      <c r="BH91" s="7"/>
      <c r="BI91" s="8"/>
      <c r="BJ91" s="9"/>
      <c r="BK91" s="8"/>
      <c r="BL91" s="7"/>
      <c r="BM91" s="8"/>
      <c r="BN91" s="7"/>
      <c r="BO91" s="8"/>
      <c r="BP91" s="7"/>
      <c r="BQ91" s="8"/>
      <c r="BR91" s="9"/>
      <c r="BS91" s="8"/>
      <c r="BT91" s="7"/>
      <c r="BU91" s="8"/>
      <c r="BV91" s="7"/>
      <c r="BW91" s="8"/>
      <c r="BX91" s="7"/>
      <c r="BY91" s="8"/>
      <c r="BZ91" s="9"/>
      <c r="CA91" s="8"/>
      <c r="CB91" s="7"/>
      <c r="CC91" s="8"/>
      <c r="CD91" s="7"/>
      <c r="CE91" s="8"/>
      <c r="CF91" s="7"/>
      <c r="CG91" s="8"/>
      <c r="CH91" s="9"/>
      <c r="CI91" s="8"/>
      <c r="CJ91" s="7"/>
      <c r="CK91" s="8"/>
      <c r="CL91" s="7"/>
      <c r="CM91" s="8"/>
      <c r="CN91" s="7"/>
      <c r="CO91" s="8"/>
      <c r="CP91" s="9"/>
      <c r="CQ91" s="76"/>
    </row>
    <row r="92" spans="1:96" x14ac:dyDescent="0.3">
      <c r="A92" s="2"/>
      <c r="B92" s="2"/>
      <c r="C92" s="2"/>
      <c r="D92" s="2"/>
      <c r="E92" s="2"/>
      <c r="F92" s="2" t="s">
        <v>106</v>
      </c>
      <c r="G92" s="2"/>
      <c r="H92" s="7"/>
      <c r="I92" s="8"/>
      <c r="J92" s="7"/>
      <c r="K92" s="8"/>
      <c r="L92" s="7"/>
      <c r="M92" s="8"/>
      <c r="N92" s="9"/>
      <c r="O92" s="8"/>
      <c r="P92" s="7"/>
      <c r="Q92" s="8"/>
      <c r="R92" s="7"/>
      <c r="S92" s="8"/>
      <c r="T92" s="7"/>
      <c r="U92" s="8"/>
      <c r="V92" s="9"/>
      <c r="W92" s="8"/>
      <c r="X92" s="7"/>
      <c r="Y92" s="8"/>
      <c r="Z92" s="7"/>
      <c r="AA92" s="8"/>
      <c r="AB92" s="7"/>
      <c r="AC92" s="8"/>
      <c r="AD92" s="9"/>
      <c r="AE92" s="8"/>
      <c r="AF92" s="7"/>
      <c r="AG92" s="8"/>
      <c r="AH92" s="7"/>
      <c r="AI92" s="8"/>
      <c r="AJ92" s="7"/>
      <c r="AK92" s="8"/>
      <c r="AL92" s="9"/>
      <c r="AM92" s="8"/>
      <c r="AN92" s="7"/>
      <c r="AO92" s="8"/>
      <c r="AP92" s="7"/>
      <c r="AQ92" s="8"/>
      <c r="AR92" s="7"/>
      <c r="AS92" s="8"/>
      <c r="AT92" s="9"/>
      <c r="AU92" s="8"/>
      <c r="AV92" s="7"/>
      <c r="AW92" s="8"/>
      <c r="AX92" s="7"/>
      <c r="AY92" s="8"/>
      <c r="AZ92" s="7"/>
      <c r="BA92" s="8"/>
      <c r="BB92" s="9"/>
      <c r="BC92" s="8"/>
      <c r="BD92" s="7"/>
      <c r="BE92" s="8"/>
      <c r="BF92" s="7"/>
      <c r="BG92" s="8"/>
      <c r="BH92" s="7"/>
      <c r="BI92" s="8"/>
      <c r="BJ92" s="9"/>
      <c r="BK92" s="8"/>
      <c r="BL92" s="7"/>
      <c r="BM92" s="8"/>
      <c r="BN92" s="7"/>
      <c r="BO92" s="8"/>
      <c r="BP92" s="7"/>
      <c r="BQ92" s="8"/>
      <c r="BR92" s="9"/>
      <c r="BS92" s="8"/>
      <c r="BT92" s="7"/>
      <c r="BU92" s="8"/>
      <c r="BV92" s="7"/>
      <c r="BW92" s="8"/>
      <c r="BX92" s="7"/>
      <c r="BY92" s="8"/>
      <c r="BZ92" s="9"/>
      <c r="CA92" s="8"/>
      <c r="CB92" s="7"/>
      <c r="CC92" s="8"/>
      <c r="CD92" s="7"/>
      <c r="CE92" s="8"/>
      <c r="CF92" s="7"/>
      <c r="CG92" s="8"/>
      <c r="CH92" s="9"/>
      <c r="CI92" s="8"/>
      <c r="CJ92" s="7"/>
      <c r="CK92" s="8"/>
      <c r="CL92" s="7"/>
      <c r="CM92" s="8"/>
      <c r="CN92" s="7"/>
      <c r="CO92" s="8"/>
      <c r="CP92" s="9"/>
      <c r="CQ92" s="76"/>
    </row>
    <row r="93" spans="1:96" x14ac:dyDescent="0.3">
      <c r="A93" s="2"/>
      <c r="B93" s="2"/>
      <c r="C93" s="2"/>
      <c r="D93" s="2"/>
      <c r="E93" s="2"/>
      <c r="F93" s="2" t="s">
        <v>107</v>
      </c>
      <c r="G93" s="2"/>
      <c r="H93" s="7"/>
      <c r="I93" s="8"/>
      <c r="J93" s="7"/>
      <c r="K93" s="8"/>
      <c r="L93" s="7"/>
      <c r="M93" s="8"/>
      <c r="N93" s="9"/>
      <c r="O93" s="8"/>
      <c r="P93" s="7">
        <v>169.12</v>
      </c>
      <c r="Q93" s="8"/>
      <c r="R93" s="7">
        <v>150</v>
      </c>
      <c r="S93" s="8"/>
      <c r="T93" s="7"/>
      <c r="U93" s="8"/>
      <c r="V93" s="9"/>
      <c r="W93" s="8"/>
      <c r="X93" s="7"/>
      <c r="Y93" s="8"/>
      <c r="Z93" s="7"/>
      <c r="AA93" s="8"/>
      <c r="AB93" s="7"/>
      <c r="AC93" s="8"/>
      <c r="AD93" s="9"/>
      <c r="AE93" s="8"/>
      <c r="AF93" s="7"/>
      <c r="AG93" s="8"/>
      <c r="AH93" s="7">
        <v>150</v>
      </c>
      <c r="AI93" s="8"/>
      <c r="AJ93" s="7"/>
      <c r="AK93" s="8"/>
      <c r="AL93" s="9"/>
      <c r="AM93" s="8"/>
      <c r="AN93" s="7">
        <v>1328.58</v>
      </c>
      <c r="AO93" s="8"/>
      <c r="AP93" s="7"/>
      <c r="AQ93" s="8"/>
      <c r="AR93" s="7"/>
      <c r="AS93" s="8"/>
      <c r="AT93" s="9"/>
      <c r="AU93" s="8"/>
      <c r="AV93" s="7">
        <v>192.86</v>
      </c>
      <c r="AW93" s="8"/>
      <c r="AX93" s="7"/>
      <c r="AY93" s="8"/>
      <c r="AZ93" s="7"/>
      <c r="BA93" s="8"/>
      <c r="BB93" s="9"/>
      <c r="BC93" s="8"/>
      <c r="BD93" s="7"/>
      <c r="BE93" s="8"/>
      <c r="BF93" s="7"/>
      <c r="BG93" s="8"/>
      <c r="BH93" s="7"/>
      <c r="BI93" s="8"/>
      <c r="BJ93" s="9"/>
      <c r="BK93" s="8"/>
      <c r="BL93" s="7"/>
      <c r="BM93" s="8"/>
      <c r="BN93" s="7"/>
      <c r="BO93" s="8"/>
      <c r="BP93" s="7"/>
      <c r="BQ93" s="8"/>
      <c r="BR93" s="9"/>
      <c r="BS93" s="8"/>
      <c r="BT93" s="7">
        <v>2001.98</v>
      </c>
      <c r="BU93" s="8"/>
      <c r="BV93" s="7"/>
      <c r="BW93" s="8"/>
      <c r="BX93" s="7"/>
      <c r="BY93" s="8"/>
      <c r="BZ93" s="9"/>
      <c r="CA93" s="8"/>
      <c r="CB93" s="7"/>
      <c r="CC93" s="8"/>
      <c r="CD93" s="7"/>
      <c r="CE93" s="8"/>
      <c r="CF93" s="7"/>
      <c r="CG93" s="8"/>
      <c r="CH93" s="9"/>
      <c r="CI93" s="8"/>
      <c r="CJ93" s="7">
        <f>ROUND(H93+P93+X93+AF93+AN93+AV93+BD93+BL93+BT93+CB93,5)</f>
        <v>3692.54</v>
      </c>
      <c r="CK93" s="8"/>
      <c r="CL93" s="7">
        <v>750</v>
      </c>
      <c r="CM93" s="8"/>
      <c r="CN93" s="7">
        <f>ROUND((CJ93-CL93),5)</f>
        <v>2942.54</v>
      </c>
      <c r="CO93" s="8"/>
      <c r="CP93" s="9">
        <f>ROUND(IF(CL93=0, IF(CJ93=0, 0, 1), CJ93/CL93),5)</f>
        <v>4.9233900000000004</v>
      </c>
      <c r="CQ93" s="76">
        <v>2500</v>
      </c>
    </row>
    <row r="94" spans="1:96" hidden="1" x14ac:dyDescent="0.3">
      <c r="A94" s="2"/>
      <c r="B94" s="2"/>
      <c r="C94" s="2"/>
      <c r="D94" s="2"/>
      <c r="E94" s="2"/>
      <c r="F94" s="2" t="s">
        <v>108</v>
      </c>
      <c r="G94" s="2"/>
      <c r="H94" s="7"/>
      <c r="I94" s="8"/>
      <c r="J94" s="7"/>
      <c r="K94" s="8"/>
      <c r="L94" s="7"/>
      <c r="M94" s="8"/>
      <c r="N94" s="9"/>
      <c r="O94" s="8"/>
      <c r="P94" s="7"/>
      <c r="Q94" s="8"/>
      <c r="R94" s="7"/>
      <c r="S94" s="8"/>
      <c r="T94" s="7"/>
      <c r="U94" s="8"/>
      <c r="V94" s="9"/>
      <c r="W94" s="8"/>
      <c r="X94" s="7"/>
      <c r="Y94" s="8"/>
      <c r="Z94" s="7"/>
      <c r="AA94" s="8"/>
      <c r="AB94" s="7"/>
      <c r="AC94" s="8"/>
      <c r="AD94" s="9"/>
      <c r="AE94" s="8"/>
      <c r="AF94" s="7"/>
      <c r="AG94" s="8"/>
      <c r="AH94" s="7"/>
      <c r="AI94" s="8"/>
      <c r="AJ94" s="7"/>
      <c r="AK94" s="8"/>
      <c r="AL94" s="9"/>
      <c r="AM94" s="8"/>
      <c r="AN94" s="7"/>
      <c r="AO94" s="8"/>
      <c r="AP94" s="7"/>
      <c r="AQ94" s="8"/>
      <c r="AR94" s="7"/>
      <c r="AS94" s="8"/>
      <c r="AT94" s="9"/>
      <c r="AU94" s="8"/>
      <c r="AV94" s="7"/>
      <c r="AW94" s="8"/>
      <c r="AX94" s="7"/>
      <c r="AY94" s="8"/>
      <c r="AZ94" s="7"/>
      <c r="BA94" s="8"/>
      <c r="BB94" s="9"/>
      <c r="BC94" s="8"/>
      <c r="BD94" s="7"/>
      <c r="BE94" s="8"/>
      <c r="BF94" s="7"/>
      <c r="BG94" s="8"/>
      <c r="BH94" s="7"/>
      <c r="BI94" s="8"/>
      <c r="BJ94" s="9"/>
      <c r="BK94" s="8"/>
      <c r="BL94" s="7"/>
      <c r="BM94" s="8"/>
      <c r="BN94" s="7"/>
      <c r="BO94" s="8"/>
      <c r="BP94" s="7"/>
      <c r="BQ94" s="8"/>
      <c r="BR94" s="9"/>
      <c r="BS94" s="8"/>
      <c r="BT94" s="7"/>
      <c r="BU94" s="8"/>
      <c r="BV94" s="7"/>
      <c r="BW94" s="8"/>
      <c r="BX94" s="7"/>
      <c r="BY94" s="8"/>
      <c r="BZ94" s="9"/>
      <c r="CA94" s="8"/>
      <c r="CB94" s="7"/>
      <c r="CC94" s="8"/>
      <c r="CD94" s="7"/>
      <c r="CE94" s="8"/>
      <c r="CF94" s="7"/>
      <c r="CG94" s="8"/>
      <c r="CH94" s="9"/>
      <c r="CI94" s="8"/>
      <c r="CJ94" s="7"/>
      <c r="CK94" s="8"/>
      <c r="CL94" s="7"/>
      <c r="CM94" s="8"/>
      <c r="CN94" s="7"/>
      <c r="CO94" s="8"/>
      <c r="CP94" s="9"/>
      <c r="CQ94" s="76"/>
    </row>
    <row r="95" spans="1:96" hidden="1" x14ac:dyDescent="0.3">
      <c r="A95" s="2"/>
      <c r="B95" s="2"/>
      <c r="C95" s="2"/>
      <c r="D95" s="2"/>
      <c r="E95" s="2"/>
      <c r="F95" s="2" t="s">
        <v>109</v>
      </c>
      <c r="G95" s="2"/>
      <c r="H95" s="7"/>
      <c r="I95" s="8"/>
      <c r="J95" s="7"/>
      <c r="K95" s="8"/>
      <c r="L95" s="7"/>
      <c r="M95" s="8"/>
      <c r="N95" s="9"/>
      <c r="O95" s="8"/>
      <c r="P95" s="7"/>
      <c r="Q95" s="8"/>
      <c r="R95" s="7"/>
      <c r="S95" s="8"/>
      <c r="T95" s="7"/>
      <c r="U95" s="8"/>
      <c r="V95" s="9"/>
      <c r="W95" s="8"/>
      <c r="X95" s="7"/>
      <c r="Y95" s="8"/>
      <c r="Z95" s="7"/>
      <c r="AA95" s="8"/>
      <c r="AB95" s="7"/>
      <c r="AC95" s="8"/>
      <c r="AD95" s="9"/>
      <c r="AE95" s="8"/>
      <c r="AF95" s="7"/>
      <c r="AG95" s="8"/>
      <c r="AH95" s="7"/>
      <c r="AI95" s="8"/>
      <c r="AJ95" s="7"/>
      <c r="AK95" s="8"/>
      <c r="AL95" s="9"/>
      <c r="AM95" s="8"/>
      <c r="AN95" s="7"/>
      <c r="AO95" s="8"/>
      <c r="AP95" s="7"/>
      <c r="AQ95" s="8"/>
      <c r="AR95" s="7"/>
      <c r="AS95" s="8"/>
      <c r="AT95" s="9"/>
      <c r="AU95" s="8"/>
      <c r="AV95" s="7"/>
      <c r="AW95" s="8"/>
      <c r="AX95" s="7"/>
      <c r="AY95" s="8"/>
      <c r="AZ95" s="7"/>
      <c r="BA95" s="8"/>
      <c r="BB95" s="9"/>
      <c r="BC95" s="8"/>
      <c r="BD95" s="7"/>
      <c r="BE95" s="8"/>
      <c r="BF95" s="7"/>
      <c r="BG95" s="8"/>
      <c r="BH95" s="7"/>
      <c r="BI95" s="8"/>
      <c r="BJ95" s="9"/>
      <c r="BK95" s="8"/>
      <c r="BL95" s="7"/>
      <c r="BM95" s="8"/>
      <c r="BN95" s="7"/>
      <c r="BO95" s="8"/>
      <c r="BP95" s="7"/>
      <c r="BQ95" s="8"/>
      <c r="BR95" s="9"/>
      <c r="BS95" s="8"/>
      <c r="BT95" s="7"/>
      <c r="BU95" s="8"/>
      <c r="BV95" s="7"/>
      <c r="BW95" s="8"/>
      <c r="BX95" s="7"/>
      <c r="BY95" s="8"/>
      <c r="BZ95" s="9"/>
      <c r="CA95" s="8"/>
      <c r="CB95" s="7"/>
      <c r="CC95" s="8"/>
      <c r="CD95" s="7"/>
      <c r="CE95" s="8"/>
      <c r="CF95" s="7"/>
      <c r="CG95" s="8"/>
      <c r="CH95" s="9"/>
      <c r="CI95" s="8"/>
      <c r="CJ95" s="7"/>
      <c r="CK95" s="8"/>
      <c r="CL95" s="7"/>
      <c r="CM95" s="8"/>
      <c r="CN95" s="7"/>
      <c r="CO95" s="8"/>
      <c r="CP95" s="9"/>
      <c r="CQ95" s="76"/>
    </row>
    <row r="96" spans="1:96" ht="15" thickBot="1" x14ac:dyDescent="0.35">
      <c r="A96" s="2"/>
      <c r="B96" s="2"/>
      <c r="C96" s="2"/>
      <c r="D96" s="2"/>
      <c r="E96" s="2"/>
      <c r="F96" s="2" t="s">
        <v>110</v>
      </c>
      <c r="G96" s="2"/>
      <c r="H96" s="10"/>
      <c r="I96" s="8"/>
      <c r="J96" s="7"/>
      <c r="K96" s="8"/>
      <c r="L96" s="7"/>
      <c r="M96" s="8"/>
      <c r="N96" s="9"/>
      <c r="O96" s="8"/>
      <c r="P96" s="10"/>
      <c r="Q96" s="8"/>
      <c r="R96" s="27"/>
      <c r="S96" s="8"/>
      <c r="T96" s="7"/>
      <c r="U96" s="8"/>
      <c r="V96" s="9"/>
      <c r="W96" s="8"/>
      <c r="X96" s="10"/>
      <c r="Y96" s="8"/>
      <c r="Z96" s="7"/>
      <c r="AA96" s="8"/>
      <c r="AB96" s="7"/>
      <c r="AC96" s="8"/>
      <c r="AD96" s="9"/>
      <c r="AE96" s="8"/>
      <c r="AF96" s="10"/>
      <c r="AG96" s="8"/>
      <c r="AH96" s="10"/>
      <c r="AI96" s="8"/>
      <c r="AJ96" s="7"/>
      <c r="AK96" s="8"/>
      <c r="AL96" s="9"/>
      <c r="AM96" s="8"/>
      <c r="AN96" s="10"/>
      <c r="AO96" s="8"/>
      <c r="AP96" s="7"/>
      <c r="AQ96" s="8"/>
      <c r="AR96" s="7"/>
      <c r="AS96" s="8"/>
      <c r="AT96" s="9"/>
      <c r="AU96" s="8"/>
      <c r="AV96" s="10"/>
      <c r="AW96" s="8"/>
      <c r="AX96" s="10">
        <v>150</v>
      </c>
      <c r="AY96" s="8"/>
      <c r="AZ96" s="7"/>
      <c r="BA96" s="8"/>
      <c r="BB96" s="9"/>
      <c r="BC96" s="8"/>
      <c r="BD96" s="10"/>
      <c r="BE96" s="8"/>
      <c r="BF96" s="10">
        <v>150</v>
      </c>
      <c r="BG96" s="8"/>
      <c r="BH96" s="7"/>
      <c r="BI96" s="8"/>
      <c r="BJ96" s="9"/>
      <c r="BK96" s="8"/>
      <c r="BL96" s="10"/>
      <c r="BM96" s="8"/>
      <c r="BN96" s="10"/>
      <c r="BO96" s="8"/>
      <c r="BP96" s="7"/>
      <c r="BQ96" s="8"/>
      <c r="BR96" s="9"/>
      <c r="BS96" s="8"/>
      <c r="BT96" s="10"/>
      <c r="BU96" s="8"/>
      <c r="BV96" s="7"/>
      <c r="BW96" s="8"/>
      <c r="BX96" s="7"/>
      <c r="BY96" s="8"/>
      <c r="BZ96" s="9"/>
      <c r="CA96" s="8"/>
      <c r="CB96" s="10"/>
      <c r="CC96" s="8"/>
      <c r="CD96" s="10"/>
      <c r="CE96" s="8"/>
      <c r="CF96" s="10"/>
      <c r="CG96" s="8"/>
      <c r="CH96" s="11"/>
      <c r="CI96" s="8"/>
      <c r="CJ96" s="10"/>
      <c r="CK96" s="8"/>
      <c r="CL96" s="10"/>
      <c r="CM96" s="8"/>
      <c r="CN96" s="10"/>
      <c r="CO96" s="8"/>
      <c r="CP96" s="11"/>
      <c r="CQ96" s="10"/>
    </row>
    <row r="97" spans="1:96" x14ac:dyDescent="0.3">
      <c r="A97" s="2"/>
      <c r="B97" s="2"/>
      <c r="C97" s="2"/>
      <c r="D97" s="2"/>
      <c r="E97" s="2" t="s">
        <v>111</v>
      </c>
      <c r="F97" s="2"/>
      <c r="G97" s="2"/>
      <c r="H97" s="7"/>
      <c r="I97" s="8"/>
      <c r="J97" s="7"/>
      <c r="K97" s="8"/>
      <c r="L97" s="7"/>
      <c r="M97" s="8"/>
      <c r="N97" s="9"/>
      <c r="O97" s="8"/>
      <c r="P97" s="7">
        <f>ROUND(SUM(P91:P96),5)</f>
        <v>169.12</v>
      </c>
      <c r="Q97" s="8"/>
      <c r="R97" s="7">
        <v>150</v>
      </c>
      <c r="S97" s="8"/>
      <c r="T97" s="7"/>
      <c r="U97" s="8"/>
      <c r="V97" s="9"/>
      <c r="W97" s="8"/>
      <c r="X97" s="7"/>
      <c r="Y97" s="8"/>
      <c r="Z97" s="7"/>
      <c r="AA97" s="8"/>
      <c r="AB97" s="7"/>
      <c r="AC97" s="8"/>
      <c r="AD97" s="9"/>
      <c r="AE97" s="8"/>
      <c r="AF97" s="7"/>
      <c r="AG97" s="8"/>
      <c r="AH97" s="7">
        <v>150</v>
      </c>
      <c r="AI97" s="8"/>
      <c r="AJ97" s="7"/>
      <c r="AK97" s="8"/>
      <c r="AL97" s="9"/>
      <c r="AM97" s="8"/>
      <c r="AN97" s="7">
        <f>ROUND(SUM(AN91:AN96),5)</f>
        <v>1328.58</v>
      </c>
      <c r="AO97" s="8"/>
      <c r="AP97" s="7"/>
      <c r="AQ97" s="8"/>
      <c r="AR97" s="7"/>
      <c r="AS97" s="8"/>
      <c r="AT97" s="9"/>
      <c r="AU97" s="8"/>
      <c r="AV97" s="7">
        <f>ROUND(SUM(AV91:AV96),5)</f>
        <v>192.86</v>
      </c>
      <c r="AW97" s="8"/>
      <c r="AX97" s="7">
        <v>150</v>
      </c>
      <c r="AY97" s="8"/>
      <c r="AZ97" s="7"/>
      <c r="BA97" s="8"/>
      <c r="BB97" s="9"/>
      <c r="BC97" s="8"/>
      <c r="BD97" s="7"/>
      <c r="BE97" s="8"/>
      <c r="BF97" s="7">
        <v>150</v>
      </c>
      <c r="BG97" s="8"/>
      <c r="BH97" s="7"/>
      <c r="BI97" s="8"/>
      <c r="BJ97" s="9"/>
      <c r="BK97" s="8"/>
      <c r="BL97" s="7"/>
      <c r="BM97" s="8"/>
      <c r="BN97" s="7">
        <v>150</v>
      </c>
      <c r="BO97" s="8"/>
      <c r="BP97" s="7"/>
      <c r="BQ97" s="8"/>
      <c r="BR97" s="9"/>
      <c r="BS97" s="8"/>
      <c r="BT97" s="7">
        <f>ROUND(SUM(BT91:BT96),5)</f>
        <v>2001.98</v>
      </c>
      <c r="BU97" s="8"/>
      <c r="BV97" s="7"/>
      <c r="BW97" s="8"/>
      <c r="BX97" s="7"/>
      <c r="BY97" s="8"/>
      <c r="BZ97" s="9"/>
      <c r="CA97" s="8"/>
      <c r="CB97" s="7"/>
      <c r="CC97" s="8"/>
      <c r="CD97" s="7"/>
      <c r="CE97" s="8"/>
      <c r="CF97" s="7"/>
      <c r="CG97" s="8"/>
      <c r="CH97" s="9"/>
      <c r="CI97" s="8"/>
      <c r="CJ97" s="7">
        <f>ROUND(H97+P97+X97+AF97+AN97+AV97+BD97+BL97+BT97+CB97,5)</f>
        <v>3692.54</v>
      </c>
      <c r="CK97" s="8"/>
      <c r="CL97" s="7">
        <f>CL92+CL93+CL94+CL95+CL96</f>
        <v>750</v>
      </c>
      <c r="CM97" s="8"/>
      <c r="CN97" s="7">
        <f>ROUND((CJ97-CL97),5)</f>
        <v>2942.54</v>
      </c>
      <c r="CO97" s="8"/>
      <c r="CP97" s="9">
        <f>ROUND(IF(CL97=0, IF(CJ97=0, 0, 1), CJ97/CL97),5)</f>
        <v>4.9233900000000004</v>
      </c>
      <c r="CQ97" s="76">
        <f>SUM(CQ92:CQ96)</f>
        <v>2500</v>
      </c>
      <c r="CR97" t="s">
        <v>426</v>
      </c>
    </row>
    <row r="98" spans="1:96" ht="25.95" customHeight="1" x14ac:dyDescent="0.3">
      <c r="A98" s="2"/>
      <c r="B98" s="2"/>
      <c r="C98" s="2"/>
      <c r="D98" s="2"/>
      <c r="E98" s="2" t="s">
        <v>113</v>
      </c>
      <c r="F98" s="2"/>
      <c r="G98" s="2"/>
      <c r="H98" s="7"/>
      <c r="I98" s="8"/>
      <c r="J98" s="7"/>
      <c r="K98" s="8"/>
      <c r="L98" s="7"/>
      <c r="M98" s="8"/>
      <c r="N98" s="9"/>
      <c r="O98" s="8"/>
      <c r="P98" s="7"/>
      <c r="Q98" s="8"/>
      <c r="R98" s="7"/>
      <c r="S98" s="8"/>
      <c r="T98" s="7"/>
      <c r="U98" s="8"/>
      <c r="V98" s="9"/>
      <c r="W98" s="8"/>
      <c r="X98" s="7"/>
      <c r="Y98" s="8"/>
      <c r="Z98" s="7"/>
      <c r="AA98" s="8"/>
      <c r="AB98" s="7"/>
      <c r="AC98" s="8"/>
      <c r="AD98" s="9"/>
      <c r="AE98" s="8"/>
      <c r="AF98" s="7"/>
      <c r="AG98" s="8"/>
      <c r="AH98" s="7"/>
      <c r="AI98" s="8"/>
      <c r="AJ98" s="7"/>
      <c r="AK98" s="8"/>
      <c r="AL98" s="9"/>
      <c r="AM98" s="8"/>
      <c r="AN98" s="7"/>
      <c r="AO98" s="8"/>
      <c r="AP98" s="7"/>
      <c r="AQ98" s="8"/>
      <c r="AR98" s="7"/>
      <c r="AS98" s="8"/>
      <c r="AT98" s="9"/>
      <c r="AU98" s="8"/>
      <c r="AV98" s="7"/>
      <c r="AW98" s="8"/>
      <c r="AX98" s="7"/>
      <c r="AY98" s="8"/>
      <c r="AZ98" s="7"/>
      <c r="BA98" s="8"/>
      <c r="BB98" s="9"/>
      <c r="BC98" s="8"/>
      <c r="BD98" s="7"/>
      <c r="BE98" s="8"/>
      <c r="BF98" s="7"/>
      <c r="BG98" s="8"/>
      <c r="BH98" s="7"/>
      <c r="BI98" s="8"/>
      <c r="BJ98" s="9"/>
      <c r="BK98" s="8"/>
      <c r="BL98" s="7">
        <v>200</v>
      </c>
      <c r="BM98" s="8"/>
      <c r="BN98" s="7"/>
      <c r="BO98" s="8"/>
      <c r="BP98" s="7"/>
      <c r="BQ98" s="8"/>
      <c r="BR98" s="9"/>
      <c r="BS98" s="8"/>
      <c r="BT98" s="7"/>
      <c r="BU98" s="8"/>
      <c r="BV98" s="7"/>
      <c r="BW98" s="8"/>
      <c r="BX98" s="7"/>
      <c r="BY98" s="8"/>
      <c r="BZ98" s="9"/>
      <c r="CA98" s="8"/>
      <c r="CB98" s="7"/>
      <c r="CC98" s="8"/>
      <c r="CD98" s="7"/>
      <c r="CE98" s="8"/>
      <c r="CF98" s="7"/>
      <c r="CG98" s="8"/>
      <c r="CH98" s="9"/>
      <c r="CI98" s="8"/>
      <c r="CJ98" s="7">
        <f>ROUND(H98+P98+X98+AF98+AN98+AV98+BD98+BL98+BT98+CB98,5)</f>
        <v>200</v>
      </c>
      <c r="CK98" s="8"/>
      <c r="CL98" s="7">
        <v>0</v>
      </c>
      <c r="CM98" s="8"/>
      <c r="CN98" s="7">
        <f>ROUND((CJ98-CL98),5)</f>
        <v>200</v>
      </c>
      <c r="CO98" s="8"/>
      <c r="CP98" s="9">
        <f>ROUND(IF(CL98=0, IF(CJ98=0, 0, 1), CJ98/CL98),5)</f>
        <v>1</v>
      </c>
      <c r="CQ98" s="76">
        <v>0</v>
      </c>
      <c r="CR98" t="s">
        <v>426</v>
      </c>
    </row>
    <row r="99" spans="1:96" hidden="1" x14ac:dyDescent="0.3">
      <c r="A99" s="2"/>
      <c r="B99" s="2"/>
      <c r="C99" s="2"/>
      <c r="D99" s="2"/>
      <c r="E99" s="2" t="s">
        <v>114</v>
      </c>
      <c r="F99" s="2"/>
      <c r="G99" s="2"/>
      <c r="H99" s="7"/>
      <c r="I99" s="8"/>
      <c r="J99" s="7"/>
      <c r="K99" s="8"/>
      <c r="L99" s="7"/>
      <c r="M99" s="8"/>
      <c r="N99" s="9"/>
      <c r="O99" s="8"/>
      <c r="P99" s="7"/>
      <c r="Q99" s="8"/>
      <c r="R99" s="7"/>
      <c r="S99" s="8"/>
      <c r="T99" s="7"/>
      <c r="U99" s="8"/>
      <c r="V99" s="9"/>
      <c r="W99" s="8"/>
      <c r="X99" s="7"/>
      <c r="Y99" s="8"/>
      <c r="Z99" s="7"/>
      <c r="AA99" s="8"/>
      <c r="AB99" s="7"/>
      <c r="AC99" s="8"/>
      <c r="AD99" s="9"/>
      <c r="AE99" s="8"/>
      <c r="AF99" s="7"/>
      <c r="AG99" s="8"/>
      <c r="AH99" s="7"/>
      <c r="AI99" s="8"/>
      <c r="AJ99" s="7"/>
      <c r="AK99" s="8"/>
      <c r="AL99" s="9"/>
      <c r="AM99" s="8"/>
      <c r="AN99" s="7"/>
      <c r="AO99" s="8"/>
      <c r="AP99" s="7"/>
      <c r="AQ99" s="8"/>
      <c r="AR99" s="7"/>
      <c r="AS99" s="8"/>
      <c r="AT99" s="9"/>
      <c r="AU99" s="8"/>
      <c r="AV99" s="7"/>
      <c r="AW99" s="8"/>
      <c r="AX99" s="7"/>
      <c r="AY99" s="8"/>
      <c r="AZ99" s="7"/>
      <c r="BA99" s="8"/>
      <c r="BB99" s="9"/>
      <c r="BC99" s="8"/>
      <c r="BD99" s="7"/>
      <c r="BE99" s="8"/>
      <c r="BF99" s="7"/>
      <c r="BG99" s="8"/>
      <c r="BH99" s="7"/>
      <c r="BI99" s="8"/>
      <c r="BJ99" s="9"/>
      <c r="BK99" s="8"/>
      <c r="BL99" s="7"/>
      <c r="BM99" s="8"/>
      <c r="BN99" s="7"/>
      <c r="BO99" s="8"/>
      <c r="BP99" s="7"/>
      <c r="BQ99" s="8"/>
      <c r="BR99" s="9"/>
      <c r="BS99" s="8"/>
      <c r="BT99" s="7"/>
      <c r="BU99" s="8"/>
      <c r="BV99" s="7"/>
      <c r="BW99" s="8"/>
      <c r="BX99" s="7"/>
      <c r="BY99" s="8"/>
      <c r="BZ99" s="9"/>
      <c r="CA99" s="8"/>
      <c r="CB99" s="7"/>
      <c r="CC99" s="8"/>
      <c r="CD99" s="7"/>
      <c r="CE99" s="8"/>
      <c r="CF99" s="7"/>
      <c r="CG99" s="8"/>
      <c r="CH99" s="9"/>
      <c r="CI99" s="8"/>
      <c r="CJ99" s="7"/>
      <c r="CK99" s="8"/>
      <c r="CL99" s="7"/>
      <c r="CM99" s="8"/>
      <c r="CN99" s="7"/>
      <c r="CO99" s="8"/>
      <c r="CP99" s="9"/>
      <c r="CQ99" s="76"/>
    </row>
    <row r="100" spans="1:96" x14ac:dyDescent="0.3">
      <c r="A100" s="2"/>
      <c r="B100" s="2"/>
      <c r="C100" s="2"/>
      <c r="D100" s="2"/>
      <c r="E100" s="2" t="s">
        <v>115</v>
      </c>
      <c r="F100" s="2"/>
      <c r="G100" s="2"/>
      <c r="H100" s="7"/>
      <c r="I100" s="8"/>
      <c r="J100" s="7"/>
      <c r="K100" s="8"/>
      <c r="L100" s="7"/>
      <c r="M100" s="8"/>
      <c r="N100" s="9"/>
      <c r="O100" s="8"/>
      <c r="P100" s="7"/>
      <c r="Q100" s="8"/>
      <c r="R100" s="7"/>
      <c r="S100" s="8"/>
      <c r="T100" s="7"/>
      <c r="U100" s="8"/>
      <c r="V100" s="9"/>
      <c r="W100" s="8"/>
      <c r="X100" s="7"/>
      <c r="Y100" s="8"/>
      <c r="Z100" s="7"/>
      <c r="AA100" s="8"/>
      <c r="AB100" s="7"/>
      <c r="AC100" s="8"/>
      <c r="AD100" s="9"/>
      <c r="AE100" s="8"/>
      <c r="AF100" s="7"/>
      <c r="AG100" s="8"/>
      <c r="AH100" s="7"/>
      <c r="AI100" s="8"/>
      <c r="AJ100" s="7"/>
      <c r="AK100" s="8"/>
      <c r="AL100" s="9"/>
      <c r="AM100" s="8"/>
      <c r="AN100" s="7"/>
      <c r="AO100" s="8"/>
      <c r="AP100" s="7"/>
      <c r="AQ100" s="8"/>
      <c r="AR100" s="7"/>
      <c r="AS100" s="8"/>
      <c r="AT100" s="9"/>
      <c r="AU100" s="8"/>
      <c r="AV100" s="7"/>
      <c r="AW100" s="8"/>
      <c r="AX100" s="7"/>
      <c r="AY100" s="8"/>
      <c r="AZ100" s="7"/>
      <c r="BA100" s="8"/>
      <c r="BB100" s="9"/>
      <c r="BC100" s="8"/>
      <c r="BD100" s="7"/>
      <c r="BE100" s="8"/>
      <c r="BF100" s="7"/>
      <c r="BG100" s="8"/>
      <c r="BH100" s="7"/>
      <c r="BI100" s="8"/>
      <c r="BJ100" s="9"/>
      <c r="BK100" s="8"/>
      <c r="BL100" s="7"/>
      <c r="BM100" s="8"/>
      <c r="BN100" s="7"/>
      <c r="BO100" s="8"/>
      <c r="BP100" s="7"/>
      <c r="BQ100" s="8"/>
      <c r="BR100" s="9"/>
      <c r="BS100" s="8"/>
      <c r="BT100" s="7"/>
      <c r="BU100" s="8"/>
      <c r="BV100" s="7"/>
      <c r="BW100" s="8"/>
      <c r="BX100" s="7"/>
      <c r="BY100" s="8"/>
      <c r="BZ100" s="9"/>
      <c r="CA100" s="8"/>
      <c r="CB100" s="7"/>
      <c r="CC100" s="8"/>
      <c r="CD100" s="7"/>
      <c r="CE100" s="8"/>
      <c r="CF100" s="7"/>
      <c r="CG100" s="8"/>
      <c r="CH100" s="9"/>
      <c r="CI100" s="8"/>
      <c r="CJ100" s="7"/>
      <c r="CK100" s="8"/>
      <c r="CL100" s="7"/>
      <c r="CM100" s="8"/>
      <c r="CN100" s="7"/>
      <c r="CO100" s="8"/>
      <c r="CP100" s="9"/>
      <c r="CQ100" s="76">
        <v>0</v>
      </c>
      <c r="CR100" t="s">
        <v>426</v>
      </c>
    </row>
    <row r="101" spans="1:96" x14ac:dyDescent="0.3">
      <c r="A101" s="2"/>
      <c r="B101" s="2"/>
      <c r="C101" s="2"/>
      <c r="D101" s="2"/>
      <c r="E101" s="2" t="s">
        <v>116</v>
      </c>
      <c r="F101" s="2"/>
      <c r="G101" s="2"/>
      <c r="H101" s="7"/>
      <c r="I101" s="8"/>
      <c r="J101" s="7"/>
      <c r="K101" s="8"/>
      <c r="L101" s="7"/>
      <c r="M101" s="8"/>
      <c r="N101" s="9"/>
      <c r="O101" s="8"/>
      <c r="P101" s="7"/>
      <c r="Q101" s="8"/>
      <c r="R101" s="7"/>
      <c r="S101" s="8"/>
      <c r="T101" s="7"/>
      <c r="U101" s="8"/>
      <c r="V101" s="9"/>
      <c r="W101" s="8"/>
      <c r="X101" s="7"/>
      <c r="Y101" s="8"/>
      <c r="Z101" s="7"/>
      <c r="AA101" s="8"/>
      <c r="AB101" s="7"/>
      <c r="AC101" s="8"/>
      <c r="AD101" s="9"/>
      <c r="AE101" s="8"/>
      <c r="AF101" s="7"/>
      <c r="AG101" s="8"/>
      <c r="AH101" s="7"/>
      <c r="AI101" s="8"/>
      <c r="AJ101" s="7"/>
      <c r="AK101" s="8"/>
      <c r="AL101" s="9"/>
      <c r="AM101" s="8"/>
      <c r="AN101" s="7"/>
      <c r="AO101" s="8"/>
      <c r="AP101" s="7"/>
      <c r="AQ101" s="8"/>
      <c r="AR101" s="7"/>
      <c r="AS101" s="8"/>
      <c r="AT101" s="9"/>
      <c r="AU101" s="8"/>
      <c r="AV101" s="7"/>
      <c r="AW101" s="8"/>
      <c r="AX101" s="7"/>
      <c r="AY101" s="8"/>
      <c r="AZ101" s="7"/>
      <c r="BA101" s="8"/>
      <c r="BB101" s="9"/>
      <c r="BC101" s="8"/>
      <c r="BD101" s="7"/>
      <c r="BE101" s="8"/>
      <c r="BF101" s="7"/>
      <c r="BG101" s="8"/>
      <c r="BH101" s="7"/>
      <c r="BI101" s="8"/>
      <c r="BJ101" s="9"/>
      <c r="BK101" s="8"/>
      <c r="BL101" s="7"/>
      <c r="BM101" s="8"/>
      <c r="BN101" s="7"/>
      <c r="BO101" s="8"/>
      <c r="BP101" s="7"/>
      <c r="BQ101" s="8"/>
      <c r="BR101" s="9"/>
      <c r="BS101" s="8"/>
      <c r="BT101" s="7"/>
      <c r="BU101" s="8"/>
      <c r="BV101" s="7"/>
      <c r="BW101" s="8"/>
      <c r="BX101" s="7"/>
      <c r="BY101" s="8"/>
      <c r="BZ101" s="9"/>
      <c r="CA101" s="8"/>
      <c r="CB101" s="7"/>
      <c r="CC101" s="8"/>
      <c r="CD101" s="7"/>
      <c r="CE101" s="8"/>
      <c r="CF101" s="7"/>
      <c r="CG101" s="8"/>
      <c r="CH101" s="9"/>
      <c r="CI101" s="8"/>
      <c r="CJ101" s="7"/>
      <c r="CK101" s="8"/>
      <c r="CL101" s="7"/>
      <c r="CM101" s="8"/>
      <c r="CN101" s="7"/>
      <c r="CO101" s="8"/>
      <c r="CP101" s="9"/>
      <c r="CQ101" s="76"/>
    </row>
    <row r="102" spans="1:96" x14ac:dyDescent="0.3">
      <c r="A102" s="2"/>
      <c r="B102" s="2"/>
      <c r="C102" s="2"/>
      <c r="D102" s="2"/>
      <c r="E102" s="2"/>
      <c r="F102" s="2" t="s">
        <v>117</v>
      </c>
      <c r="G102" s="2"/>
      <c r="H102" s="7">
        <v>500</v>
      </c>
      <c r="I102" s="8"/>
      <c r="J102" s="7">
        <v>850</v>
      </c>
      <c r="K102" s="8"/>
      <c r="L102" s="7">
        <f>ROUND((H102-J102),5)</f>
        <v>-350</v>
      </c>
      <c r="M102" s="8"/>
      <c r="N102" s="9">
        <f>ROUND(IF(J102=0, IF(H102=0, 0, 1), H102/J102),5)</f>
        <v>0.58823999999999999</v>
      </c>
      <c r="O102" s="8"/>
      <c r="P102" s="7"/>
      <c r="Q102" s="8"/>
      <c r="R102" s="7">
        <v>850</v>
      </c>
      <c r="S102" s="8"/>
      <c r="T102" s="7">
        <f>ROUND((P102-R102),5)</f>
        <v>-850</v>
      </c>
      <c r="U102" s="8"/>
      <c r="V102" s="9"/>
      <c r="W102" s="8"/>
      <c r="X102" s="7"/>
      <c r="Y102" s="8"/>
      <c r="Z102" s="7">
        <v>850</v>
      </c>
      <c r="AA102" s="8"/>
      <c r="AB102" s="7">
        <f>ROUND((X102-Z102),5)</f>
        <v>-850</v>
      </c>
      <c r="AC102" s="8"/>
      <c r="AD102" s="9"/>
      <c r="AE102" s="8"/>
      <c r="AF102" s="7"/>
      <c r="AG102" s="8"/>
      <c r="AH102" s="7">
        <v>850</v>
      </c>
      <c r="AI102" s="8"/>
      <c r="AJ102" s="7">
        <f>ROUND((AF102-AH102),5)</f>
        <v>-850</v>
      </c>
      <c r="AK102" s="8"/>
      <c r="AL102" s="9"/>
      <c r="AM102" s="8"/>
      <c r="AN102" s="7"/>
      <c r="AO102" s="8"/>
      <c r="AP102" s="7">
        <v>850</v>
      </c>
      <c r="AQ102" s="8"/>
      <c r="AR102" s="7">
        <f>ROUND((AN102-AP102),5)</f>
        <v>-850</v>
      </c>
      <c r="AS102" s="8"/>
      <c r="AT102" s="9"/>
      <c r="AU102" s="8"/>
      <c r="AV102" s="7"/>
      <c r="AW102" s="8"/>
      <c r="AX102" s="7">
        <v>850</v>
      </c>
      <c r="AY102" s="8"/>
      <c r="AZ102" s="7">
        <f>ROUND((AV102-AX102),5)</f>
        <v>-850</v>
      </c>
      <c r="BA102" s="8"/>
      <c r="BB102" s="9"/>
      <c r="BC102" s="8"/>
      <c r="BD102" s="7"/>
      <c r="BE102" s="8"/>
      <c r="BF102" s="7">
        <v>850</v>
      </c>
      <c r="BG102" s="8"/>
      <c r="BH102" s="7">
        <f>ROUND((BD102-BF102),5)</f>
        <v>-850</v>
      </c>
      <c r="BI102" s="8"/>
      <c r="BJ102" s="9"/>
      <c r="BK102" s="8"/>
      <c r="BL102" s="7"/>
      <c r="BM102" s="8"/>
      <c r="BN102" s="7">
        <v>850</v>
      </c>
      <c r="BO102" s="8"/>
      <c r="BP102" s="7">
        <f>ROUND((BL102-BN102),5)</f>
        <v>-850</v>
      </c>
      <c r="BQ102" s="8"/>
      <c r="BR102" s="9"/>
      <c r="BS102" s="8"/>
      <c r="BT102" s="7"/>
      <c r="BU102" s="8"/>
      <c r="BV102" s="7">
        <v>850</v>
      </c>
      <c r="BW102" s="8"/>
      <c r="BX102" s="7">
        <f>ROUND((BT102-BV102),5)</f>
        <v>-850</v>
      </c>
      <c r="BY102" s="8"/>
      <c r="BZ102" s="9"/>
      <c r="CA102" s="8"/>
      <c r="CB102" s="7"/>
      <c r="CC102" s="8"/>
      <c r="CD102" s="7">
        <v>219.35</v>
      </c>
      <c r="CE102" s="8"/>
      <c r="CF102" s="7">
        <f>ROUND((CB102-CD102),5)</f>
        <v>-219.35</v>
      </c>
      <c r="CG102" s="8"/>
      <c r="CH102" s="9"/>
      <c r="CI102" s="8"/>
      <c r="CJ102" s="7">
        <f>ROUND(H102+P102+X102+AF102+AN102+AV102+BD102+BL102+BT102+CB102,5)</f>
        <v>500</v>
      </c>
      <c r="CK102" s="8"/>
      <c r="CL102" s="37">
        <v>10200</v>
      </c>
      <c r="CM102" s="8"/>
      <c r="CN102" s="7">
        <f>ROUND((CJ102-CL102),5)</f>
        <v>-9700</v>
      </c>
      <c r="CO102" s="8"/>
      <c r="CP102" s="9">
        <f>ROUND(IF(CL102=0, IF(CJ102=0, 0, 1), CJ102/CL102),5)</f>
        <v>4.9020000000000001E-2</v>
      </c>
      <c r="CQ102" s="76">
        <v>0</v>
      </c>
    </row>
    <row r="103" spans="1:96" x14ac:dyDescent="0.3">
      <c r="A103" s="2"/>
      <c r="B103" s="2"/>
      <c r="C103" s="2"/>
      <c r="D103" s="2"/>
      <c r="E103" s="2"/>
      <c r="F103" s="2" t="s">
        <v>118</v>
      </c>
      <c r="G103" s="2"/>
      <c r="H103" s="7"/>
      <c r="I103" s="8"/>
      <c r="J103" s="7">
        <v>500</v>
      </c>
      <c r="K103" s="8"/>
      <c r="L103" s="7">
        <f>ROUND((H103-J103),5)</f>
        <v>-500</v>
      </c>
      <c r="M103" s="8"/>
      <c r="N103" s="9"/>
      <c r="O103" s="8"/>
      <c r="P103" s="7"/>
      <c r="Q103" s="8"/>
      <c r="R103" s="7">
        <v>500</v>
      </c>
      <c r="S103" s="8"/>
      <c r="T103" s="7">
        <f>ROUND((P103-R103),5)</f>
        <v>-500</v>
      </c>
      <c r="U103" s="8"/>
      <c r="V103" s="9"/>
      <c r="W103" s="8"/>
      <c r="X103" s="7"/>
      <c r="Y103" s="8"/>
      <c r="Z103" s="7">
        <v>1550</v>
      </c>
      <c r="AA103" s="8"/>
      <c r="AB103" s="7">
        <f>ROUND((X103-Z103),5)</f>
        <v>-1550</v>
      </c>
      <c r="AC103" s="8"/>
      <c r="AD103" s="9"/>
      <c r="AE103" s="8"/>
      <c r="AF103" s="7"/>
      <c r="AG103" s="8"/>
      <c r="AH103" s="7">
        <v>800</v>
      </c>
      <c r="AI103" s="8"/>
      <c r="AJ103" s="7">
        <f>ROUND((AF103-AH103),5)</f>
        <v>-800</v>
      </c>
      <c r="AK103" s="8"/>
      <c r="AL103" s="9"/>
      <c r="AM103" s="8"/>
      <c r="AN103" s="7"/>
      <c r="AO103" s="8"/>
      <c r="AP103" s="7">
        <v>800</v>
      </c>
      <c r="AQ103" s="8"/>
      <c r="AR103" s="7">
        <f>ROUND((AN103-AP103),5)</f>
        <v>-800</v>
      </c>
      <c r="AS103" s="8"/>
      <c r="AT103" s="9"/>
      <c r="AU103" s="8"/>
      <c r="AV103" s="7"/>
      <c r="AW103" s="8"/>
      <c r="AX103" s="7">
        <v>250</v>
      </c>
      <c r="AY103" s="8"/>
      <c r="AZ103" s="7">
        <f>ROUND((AV103-AX103),5)</f>
        <v>-250</v>
      </c>
      <c r="BA103" s="8"/>
      <c r="BB103" s="9"/>
      <c r="BC103" s="8"/>
      <c r="BD103" s="7"/>
      <c r="BE103" s="8"/>
      <c r="BF103" s="7">
        <v>3100</v>
      </c>
      <c r="BG103" s="8"/>
      <c r="BH103" s="7">
        <f>ROUND((BD103-BF103),5)</f>
        <v>-3100</v>
      </c>
      <c r="BI103" s="8"/>
      <c r="BJ103" s="9"/>
      <c r="BK103" s="8"/>
      <c r="BL103" s="7"/>
      <c r="BM103" s="8"/>
      <c r="BN103" s="7">
        <v>2500</v>
      </c>
      <c r="BO103" s="8"/>
      <c r="BP103" s="7">
        <f>ROUND((BL103-BN103),5)</f>
        <v>-2500</v>
      </c>
      <c r="BQ103" s="8"/>
      <c r="BR103" s="9"/>
      <c r="BS103" s="8"/>
      <c r="BT103" s="7"/>
      <c r="BU103" s="8"/>
      <c r="BV103" s="7">
        <v>700</v>
      </c>
      <c r="BW103" s="8"/>
      <c r="BX103" s="7">
        <f>ROUND((BT103-BV103),5)</f>
        <v>-700</v>
      </c>
      <c r="BY103" s="8"/>
      <c r="BZ103" s="9"/>
      <c r="CA103" s="8"/>
      <c r="CB103" s="7"/>
      <c r="CC103" s="8"/>
      <c r="CD103" s="7">
        <v>129.03</v>
      </c>
      <c r="CE103" s="8"/>
      <c r="CF103" s="7">
        <f>ROUND((CB103-CD103),5)</f>
        <v>-129.03</v>
      </c>
      <c r="CG103" s="8"/>
      <c r="CH103" s="9"/>
      <c r="CI103" s="8"/>
      <c r="CJ103" s="7"/>
      <c r="CK103" s="8"/>
      <c r="CL103" s="37">
        <v>11500</v>
      </c>
      <c r="CM103" s="8"/>
      <c r="CN103" s="7">
        <f>ROUND((CJ103-CL103),5)</f>
        <v>-11500</v>
      </c>
      <c r="CO103" s="8"/>
      <c r="CP103" s="9"/>
      <c r="CQ103" s="76">
        <v>0</v>
      </c>
    </row>
    <row r="104" spans="1:96" ht="15" thickBot="1" x14ac:dyDescent="0.35">
      <c r="A104" s="2"/>
      <c r="B104" s="2"/>
      <c r="C104" s="2"/>
      <c r="D104" s="2"/>
      <c r="E104" s="2"/>
      <c r="F104" s="2" t="s">
        <v>120</v>
      </c>
      <c r="G104" s="2"/>
      <c r="H104" s="10"/>
      <c r="I104" s="8"/>
      <c r="J104" s="10"/>
      <c r="K104" s="8"/>
      <c r="L104" s="10"/>
      <c r="M104" s="8"/>
      <c r="N104" s="11"/>
      <c r="O104" s="8"/>
      <c r="P104" s="10"/>
      <c r="Q104" s="8"/>
      <c r="R104" s="10"/>
      <c r="S104" s="8"/>
      <c r="T104" s="10"/>
      <c r="U104" s="8"/>
      <c r="V104" s="11"/>
      <c r="W104" s="8"/>
      <c r="X104" s="10"/>
      <c r="Y104" s="8"/>
      <c r="Z104" s="10"/>
      <c r="AA104" s="8"/>
      <c r="AB104" s="10"/>
      <c r="AC104" s="8"/>
      <c r="AD104" s="11"/>
      <c r="AE104" s="8"/>
      <c r="AF104" s="10"/>
      <c r="AG104" s="8"/>
      <c r="AH104" s="10"/>
      <c r="AI104" s="8"/>
      <c r="AJ104" s="10"/>
      <c r="AK104" s="8"/>
      <c r="AL104" s="11"/>
      <c r="AM104" s="8"/>
      <c r="AN104" s="10"/>
      <c r="AO104" s="8"/>
      <c r="AP104" s="10"/>
      <c r="AQ104" s="8"/>
      <c r="AR104" s="10"/>
      <c r="AS104" s="8"/>
      <c r="AT104" s="11"/>
      <c r="AU104" s="8"/>
      <c r="AV104" s="10"/>
      <c r="AW104" s="8"/>
      <c r="AX104" s="10"/>
      <c r="AY104" s="8"/>
      <c r="AZ104" s="10"/>
      <c r="BA104" s="8"/>
      <c r="BB104" s="11"/>
      <c r="BC104" s="8"/>
      <c r="BD104" s="10"/>
      <c r="BE104" s="8"/>
      <c r="BF104" s="10"/>
      <c r="BG104" s="8"/>
      <c r="BH104" s="10"/>
      <c r="BI104" s="8"/>
      <c r="BJ104" s="11"/>
      <c r="BK104" s="8"/>
      <c r="BL104" s="10"/>
      <c r="BM104" s="8"/>
      <c r="BN104" s="10"/>
      <c r="BO104" s="8"/>
      <c r="BP104" s="10"/>
      <c r="BQ104" s="8"/>
      <c r="BR104" s="11"/>
      <c r="BS104" s="8"/>
      <c r="BT104" s="10"/>
      <c r="BU104" s="8"/>
      <c r="BV104" s="10"/>
      <c r="BW104" s="8"/>
      <c r="BX104" s="10"/>
      <c r="BY104" s="8"/>
      <c r="BZ104" s="11"/>
      <c r="CA104" s="8"/>
      <c r="CB104" s="10"/>
      <c r="CC104" s="8"/>
      <c r="CD104" s="10"/>
      <c r="CE104" s="8"/>
      <c r="CF104" s="10"/>
      <c r="CG104" s="8"/>
      <c r="CH104" s="11"/>
      <c r="CI104" s="8"/>
      <c r="CJ104" s="10"/>
      <c r="CK104" s="8"/>
      <c r="CL104" s="10"/>
      <c r="CM104" s="8"/>
      <c r="CN104" s="10"/>
      <c r="CO104" s="8"/>
      <c r="CP104" s="11"/>
      <c r="CQ104" s="88">
        <v>0</v>
      </c>
    </row>
    <row r="105" spans="1:96" x14ac:dyDescent="0.3">
      <c r="A105" s="2"/>
      <c r="B105" s="2"/>
      <c r="C105" s="2"/>
      <c r="D105" s="2"/>
      <c r="E105" s="2" t="s">
        <v>121</v>
      </c>
      <c r="F105" s="2"/>
      <c r="G105" s="2"/>
      <c r="H105" s="7">
        <f>ROUND(SUM(H101:H104),5)</f>
        <v>500</v>
      </c>
      <c r="I105" s="8"/>
      <c r="J105" s="7">
        <f>ROUND(SUM(J101:J104),5)</f>
        <v>1350</v>
      </c>
      <c r="K105" s="8"/>
      <c r="L105" s="7">
        <f>ROUND((H105-J105),5)</f>
        <v>-850</v>
      </c>
      <c r="M105" s="8"/>
      <c r="N105" s="9">
        <f>ROUND(IF(J105=0, IF(H105=0, 0, 1), H105/J105),5)</f>
        <v>0.37036999999999998</v>
      </c>
      <c r="O105" s="8"/>
      <c r="P105" s="7"/>
      <c r="Q105" s="8"/>
      <c r="R105" s="7">
        <f>ROUND(SUM(R101:R104),5)</f>
        <v>1350</v>
      </c>
      <c r="S105" s="8"/>
      <c r="T105" s="7">
        <f>ROUND((P105-R105),5)</f>
        <v>-1350</v>
      </c>
      <c r="U105" s="8"/>
      <c r="V105" s="9"/>
      <c r="W105" s="8"/>
      <c r="X105" s="7"/>
      <c r="Y105" s="8"/>
      <c r="Z105" s="7">
        <f>ROUND(SUM(Z101:Z104),5)</f>
        <v>2400</v>
      </c>
      <c r="AA105" s="8"/>
      <c r="AB105" s="7">
        <f>ROUND((X105-Z105),5)</f>
        <v>-2400</v>
      </c>
      <c r="AC105" s="8"/>
      <c r="AD105" s="9"/>
      <c r="AE105" s="8"/>
      <c r="AF105" s="7"/>
      <c r="AG105" s="8"/>
      <c r="AH105" s="7">
        <f>ROUND(SUM(AH101:AH104),5)</f>
        <v>1650</v>
      </c>
      <c r="AI105" s="8"/>
      <c r="AJ105" s="7">
        <f>ROUND((AF105-AH105),5)</f>
        <v>-1650</v>
      </c>
      <c r="AK105" s="8"/>
      <c r="AL105" s="9"/>
      <c r="AM105" s="8"/>
      <c r="AN105" s="7"/>
      <c r="AO105" s="8"/>
      <c r="AP105" s="7">
        <f>ROUND(SUM(AP101:AP104),5)</f>
        <v>1650</v>
      </c>
      <c r="AQ105" s="8"/>
      <c r="AR105" s="7">
        <f>ROUND((AN105-AP105),5)</f>
        <v>-1650</v>
      </c>
      <c r="AS105" s="8"/>
      <c r="AT105" s="9"/>
      <c r="AU105" s="8"/>
      <c r="AV105" s="7"/>
      <c r="AW105" s="8"/>
      <c r="AX105" s="7">
        <f>ROUND(SUM(AX101:AX104),5)</f>
        <v>1100</v>
      </c>
      <c r="AY105" s="8"/>
      <c r="AZ105" s="7">
        <f>ROUND((AV105-AX105),5)</f>
        <v>-1100</v>
      </c>
      <c r="BA105" s="8"/>
      <c r="BB105" s="9"/>
      <c r="BC105" s="8"/>
      <c r="BD105" s="7"/>
      <c r="BE105" s="8"/>
      <c r="BF105" s="7">
        <f>ROUND(SUM(BF101:BF104),5)</f>
        <v>3950</v>
      </c>
      <c r="BG105" s="8"/>
      <c r="BH105" s="7">
        <f>ROUND((BD105-BF105),5)</f>
        <v>-3950</v>
      </c>
      <c r="BI105" s="8"/>
      <c r="BJ105" s="9"/>
      <c r="BK105" s="8"/>
      <c r="BL105" s="7"/>
      <c r="BM105" s="8"/>
      <c r="BN105" s="7">
        <f>ROUND(SUM(BN101:BN104),5)</f>
        <v>3350</v>
      </c>
      <c r="BO105" s="8"/>
      <c r="BP105" s="7">
        <f>ROUND((BL105-BN105),5)</f>
        <v>-3350</v>
      </c>
      <c r="BQ105" s="8"/>
      <c r="BR105" s="9"/>
      <c r="BS105" s="8"/>
      <c r="BT105" s="7"/>
      <c r="BU105" s="8"/>
      <c r="BV105" s="7">
        <f>ROUND(SUM(BV101:BV104),5)</f>
        <v>1550</v>
      </c>
      <c r="BW105" s="8"/>
      <c r="BX105" s="7">
        <f>ROUND((BT105-BV105),5)</f>
        <v>-1550</v>
      </c>
      <c r="BY105" s="8"/>
      <c r="BZ105" s="9"/>
      <c r="CA105" s="8"/>
      <c r="CB105" s="7"/>
      <c r="CC105" s="8"/>
      <c r="CD105" s="7">
        <f>ROUND(SUM(CD101:CD104),5)</f>
        <v>348.38</v>
      </c>
      <c r="CE105" s="8"/>
      <c r="CF105" s="7">
        <f>ROUND((CB105-CD105),5)</f>
        <v>-348.38</v>
      </c>
      <c r="CG105" s="8"/>
      <c r="CH105" s="9"/>
      <c r="CI105" s="8"/>
      <c r="CJ105" s="7">
        <f>ROUND(H105+P105+X105+AF105+AN105+AV105+BD105+BL105+BT105+CB105,5)</f>
        <v>500</v>
      </c>
      <c r="CK105" s="8"/>
      <c r="CL105" s="7">
        <f>SUM(CL102:CL104)</f>
        <v>21700</v>
      </c>
      <c r="CM105" s="8"/>
      <c r="CN105" s="7">
        <f>ROUND((CJ105-CL105),5)</f>
        <v>-21200</v>
      </c>
      <c r="CO105" s="8"/>
      <c r="CP105" s="9">
        <f>ROUND(IF(CL105=0, IF(CJ105=0, 0, 1), CJ105/CL105),5)</f>
        <v>2.3040000000000001E-2</v>
      </c>
      <c r="CQ105" s="76">
        <f>CQ102+CQ103+CQ104</f>
        <v>0</v>
      </c>
      <c r="CR105" t="s">
        <v>426</v>
      </c>
    </row>
    <row r="106" spans="1:96" ht="28.8" hidden="1" customHeight="1" x14ac:dyDescent="0.3">
      <c r="A106" s="2"/>
      <c r="B106" s="2"/>
      <c r="C106" s="2"/>
      <c r="D106" s="2"/>
      <c r="E106" s="2" t="s">
        <v>123</v>
      </c>
      <c r="F106" s="2"/>
      <c r="G106" s="2"/>
      <c r="H106" s="7"/>
      <c r="I106" s="8"/>
      <c r="J106" s="7"/>
      <c r="K106" s="8"/>
      <c r="L106" s="7"/>
      <c r="M106" s="8"/>
      <c r="N106" s="9"/>
      <c r="O106" s="8"/>
      <c r="P106" s="7"/>
      <c r="Q106" s="8"/>
      <c r="R106" s="7"/>
      <c r="S106" s="8"/>
      <c r="T106" s="7"/>
      <c r="U106" s="8"/>
      <c r="V106" s="9"/>
      <c r="W106" s="8"/>
      <c r="X106" s="7"/>
      <c r="Y106" s="8"/>
      <c r="Z106" s="7"/>
      <c r="AA106" s="8"/>
      <c r="AB106" s="7"/>
      <c r="AC106" s="8"/>
      <c r="AD106" s="9"/>
      <c r="AE106" s="8"/>
      <c r="AF106" s="7"/>
      <c r="AG106" s="8"/>
      <c r="AH106" s="7"/>
      <c r="AI106" s="8"/>
      <c r="AJ106" s="7"/>
      <c r="AK106" s="8"/>
      <c r="AL106" s="9"/>
      <c r="AM106" s="8"/>
      <c r="AN106" s="7"/>
      <c r="AO106" s="8"/>
      <c r="AP106" s="7"/>
      <c r="AQ106" s="8"/>
      <c r="AR106" s="7"/>
      <c r="AS106" s="8"/>
      <c r="AT106" s="9"/>
      <c r="AU106" s="8"/>
      <c r="AV106" s="7"/>
      <c r="AW106" s="8"/>
      <c r="AX106" s="7"/>
      <c r="AY106" s="8"/>
      <c r="AZ106" s="7"/>
      <c r="BA106" s="8"/>
      <c r="BB106" s="9"/>
      <c r="BC106" s="8"/>
      <c r="BD106" s="7"/>
      <c r="BE106" s="8"/>
      <c r="BF106" s="7"/>
      <c r="BG106" s="8"/>
      <c r="BH106" s="7"/>
      <c r="BI106" s="8"/>
      <c r="BJ106" s="9"/>
      <c r="BK106" s="8"/>
      <c r="BL106" s="7"/>
      <c r="BM106" s="8"/>
      <c r="BN106" s="7"/>
      <c r="BO106" s="8"/>
      <c r="BP106" s="7"/>
      <c r="BQ106" s="8"/>
      <c r="BR106" s="9"/>
      <c r="BS106" s="8"/>
      <c r="BT106" s="7"/>
      <c r="BU106" s="8"/>
      <c r="BV106" s="7"/>
      <c r="BW106" s="8"/>
      <c r="BX106" s="7"/>
      <c r="BY106" s="8"/>
      <c r="BZ106" s="9"/>
      <c r="CA106" s="8"/>
      <c r="CB106" s="7"/>
      <c r="CC106" s="8"/>
      <c r="CD106" s="7"/>
      <c r="CE106" s="8"/>
      <c r="CF106" s="7"/>
      <c r="CG106" s="8"/>
      <c r="CH106" s="9"/>
      <c r="CI106" s="8"/>
      <c r="CJ106" s="7"/>
      <c r="CK106" s="8"/>
      <c r="CL106" s="7"/>
      <c r="CM106" s="8"/>
      <c r="CN106" s="7"/>
      <c r="CO106" s="8"/>
      <c r="CP106" s="9"/>
      <c r="CQ106" s="76"/>
    </row>
    <row r="107" spans="1:96" hidden="1" x14ac:dyDescent="0.3">
      <c r="A107" s="2"/>
      <c r="B107" s="2"/>
      <c r="C107" s="2"/>
      <c r="D107" s="2"/>
      <c r="E107" s="2"/>
      <c r="F107" s="2" t="s">
        <v>125</v>
      </c>
      <c r="G107" s="2"/>
      <c r="H107" s="7"/>
      <c r="I107" s="8"/>
      <c r="J107" s="7"/>
      <c r="K107" s="8"/>
      <c r="L107" s="7"/>
      <c r="M107" s="8"/>
      <c r="N107" s="9"/>
      <c r="O107" s="8"/>
      <c r="P107" s="7"/>
      <c r="Q107" s="8"/>
      <c r="R107" s="7"/>
      <c r="S107" s="8"/>
      <c r="T107" s="7"/>
      <c r="U107" s="8"/>
      <c r="V107" s="9"/>
      <c r="W107" s="8"/>
      <c r="X107" s="7"/>
      <c r="Y107" s="8"/>
      <c r="Z107" s="7"/>
      <c r="AA107" s="8"/>
      <c r="AB107" s="7"/>
      <c r="AC107" s="8"/>
      <c r="AD107" s="9"/>
      <c r="AE107" s="8"/>
      <c r="AF107" s="7"/>
      <c r="AG107" s="8"/>
      <c r="AH107" s="7"/>
      <c r="AI107" s="8"/>
      <c r="AJ107" s="7"/>
      <c r="AK107" s="8"/>
      <c r="AL107" s="9"/>
      <c r="AM107" s="8"/>
      <c r="AN107" s="7"/>
      <c r="AO107" s="8"/>
      <c r="AP107" s="7"/>
      <c r="AQ107" s="8"/>
      <c r="AR107" s="7"/>
      <c r="AS107" s="8"/>
      <c r="AT107" s="9"/>
      <c r="AU107" s="8"/>
      <c r="AV107" s="7"/>
      <c r="AW107" s="8"/>
      <c r="AX107" s="7"/>
      <c r="AY107" s="8"/>
      <c r="AZ107" s="7"/>
      <c r="BA107" s="8"/>
      <c r="BB107" s="9"/>
      <c r="BC107" s="8"/>
      <c r="BD107" s="7"/>
      <c r="BE107" s="8"/>
      <c r="BF107" s="7"/>
      <c r="BG107" s="8"/>
      <c r="BH107" s="7"/>
      <c r="BI107" s="8"/>
      <c r="BJ107" s="9"/>
      <c r="BK107" s="8"/>
      <c r="BL107" s="7"/>
      <c r="BM107" s="8"/>
      <c r="BN107" s="7"/>
      <c r="BO107" s="8"/>
      <c r="BP107" s="7"/>
      <c r="BQ107" s="8"/>
      <c r="BR107" s="9"/>
      <c r="BS107" s="8"/>
      <c r="BT107" s="7"/>
      <c r="BU107" s="8"/>
      <c r="BV107" s="7"/>
      <c r="BW107" s="8"/>
      <c r="BX107" s="7"/>
      <c r="BY107" s="8"/>
      <c r="BZ107" s="9"/>
      <c r="CA107" s="8"/>
      <c r="CB107" s="7"/>
      <c r="CC107" s="8"/>
      <c r="CD107" s="7"/>
      <c r="CE107" s="8"/>
      <c r="CF107" s="7"/>
      <c r="CG107" s="8"/>
      <c r="CH107" s="9"/>
      <c r="CI107" s="8"/>
      <c r="CJ107" s="7"/>
      <c r="CK107" s="8"/>
      <c r="CL107" s="7"/>
      <c r="CM107" s="8"/>
      <c r="CN107" s="7"/>
      <c r="CO107" s="8"/>
      <c r="CP107" s="9"/>
      <c r="CQ107" s="76"/>
    </row>
    <row r="108" spans="1:96" hidden="1" x14ac:dyDescent="0.3">
      <c r="A108" s="2"/>
      <c r="B108" s="2"/>
      <c r="C108" s="2"/>
      <c r="D108" s="2"/>
      <c r="E108" s="2"/>
      <c r="F108" s="2" t="s">
        <v>126</v>
      </c>
      <c r="G108" s="2"/>
      <c r="H108" s="7"/>
      <c r="I108" s="8"/>
      <c r="J108" s="7"/>
      <c r="K108" s="8"/>
      <c r="L108" s="7"/>
      <c r="M108" s="8"/>
      <c r="N108" s="9"/>
      <c r="O108" s="8"/>
      <c r="P108" s="7"/>
      <c r="Q108" s="8"/>
      <c r="R108" s="7"/>
      <c r="S108" s="8"/>
      <c r="T108" s="7"/>
      <c r="U108" s="8"/>
      <c r="V108" s="9"/>
      <c r="W108" s="8"/>
      <c r="X108" s="7"/>
      <c r="Y108" s="8"/>
      <c r="Z108" s="7"/>
      <c r="AA108" s="8"/>
      <c r="AB108" s="7"/>
      <c r="AC108" s="8"/>
      <c r="AD108" s="9"/>
      <c r="AE108" s="8"/>
      <c r="AF108" s="7"/>
      <c r="AG108" s="8"/>
      <c r="AH108" s="7"/>
      <c r="AI108" s="8"/>
      <c r="AJ108" s="7"/>
      <c r="AK108" s="8"/>
      <c r="AL108" s="9"/>
      <c r="AM108" s="8"/>
      <c r="AN108" s="7"/>
      <c r="AO108" s="8"/>
      <c r="AP108" s="7"/>
      <c r="AQ108" s="8"/>
      <c r="AR108" s="7"/>
      <c r="AS108" s="8"/>
      <c r="AT108" s="9"/>
      <c r="AU108" s="8"/>
      <c r="AV108" s="7"/>
      <c r="AW108" s="8"/>
      <c r="AX108" s="7"/>
      <c r="AY108" s="8"/>
      <c r="AZ108" s="7"/>
      <c r="BA108" s="8"/>
      <c r="BB108" s="9"/>
      <c r="BC108" s="8"/>
      <c r="BD108" s="7"/>
      <c r="BE108" s="8"/>
      <c r="BF108" s="7"/>
      <c r="BG108" s="8"/>
      <c r="BH108" s="7"/>
      <c r="BI108" s="8"/>
      <c r="BJ108" s="9"/>
      <c r="BK108" s="8"/>
      <c r="BL108" s="7"/>
      <c r="BM108" s="8"/>
      <c r="BN108" s="7"/>
      <c r="BO108" s="8"/>
      <c r="BP108" s="7"/>
      <c r="BQ108" s="8"/>
      <c r="BR108" s="9"/>
      <c r="BS108" s="8"/>
      <c r="BT108" s="7">
        <v>178.8</v>
      </c>
      <c r="BU108" s="8"/>
      <c r="BV108" s="7"/>
      <c r="BW108" s="8"/>
      <c r="BX108" s="7">
        <f>ROUND((BT108-BV108),5)</f>
        <v>178.8</v>
      </c>
      <c r="BY108" s="8"/>
      <c r="BZ108" s="9">
        <f>ROUND(IF(BV108=0, IF(BT108=0, 0, 1), BT108/BV108),5)</f>
        <v>1</v>
      </c>
      <c r="CA108" s="8"/>
      <c r="CB108" s="7"/>
      <c r="CC108" s="8"/>
      <c r="CD108" s="7"/>
      <c r="CE108" s="8"/>
      <c r="CF108" s="7"/>
      <c r="CG108" s="8"/>
      <c r="CH108" s="9"/>
      <c r="CI108" s="8"/>
      <c r="CJ108" s="7">
        <v>0</v>
      </c>
      <c r="CK108" s="8"/>
      <c r="CL108" s="7">
        <v>0</v>
      </c>
      <c r="CM108" s="8"/>
      <c r="CN108" s="7">
        <f>ROUND((CJ108-CL108),5)</f>
        <v>0</v>
      </c>
      <c r="CO108" s="8"/>
      <c r="CP108" s="9">
        <f>ROUND(IF(CL108=0, IF(CJ108=0, 0, 1), CJ108/CL108),5)</f>
        <v>0</v>
      </c>
      <c r="CQ108" s="76">
        <v>0</v>
      </c>
    </row>
    <row r="109" spans="1:96" hidden="1" x14ac:dyDescent="0.3">
      <c r="A109" s="2"/>
      <c r="B109" s="2"/>
      <c r="C109" s="2"/>
      <c r="D109" s="2"/>
      <c r="E109" s="2"/>
      <c r="F109" s="2" t="s">
        <v>127</v>
      </c>
      <c r="G109" s="2"/>
      <c r="H109" s="7"/>
      <c r="I109" s="8"/>
      <c r="J109" s="7"/>
      <c r="K109" s="8"/>
      <c r="L109" s="7"/>
      <c r="M109" s="8"/>
      <c r="N109" s="9"/>
      <c r="O109" s="8"/>
      <c r="P109" s="7"/>
      <c r="Q109" s="8"/>
      <c r="R109" s="7"/>
      <c r="S109" s="8"/>
      <c r="T109" s="7"/>
      <c r="U109" s="8"/>
      <c r="V109" s="9"/>
      <c r="W109" s="8"/>
      <c r="X109" s="7"/>
      <c r="Y109" s="8"/>
      <c r="Z109" s="7"/>
      <c r="AA109" s="8"/>
      <c r="AB109" s="7"/>
      <c r="AC109" s="8"/>
      <c r="AD109" s="9"/>
      <c r="AE109" s="8"/>
      <c r="AF109" s="7"/>
      <c r="AG109" s="8"/>
      <c r="AH109" s="7"/>
      <c r="AI109" s="8"/>
      <c r="AJ109" s="7"/>
      <c r="AK109" s="8"/>
      <c r="AL109" s="9"/>
      <c r="AM109" s="8"/>
      <c r="AN109" s="7"/>
      <c r="AO109" s="8"/>
      <c r="AP109" s="7"/>
      <c r="AQ109" s="8"/>
      <c r="AR109" s="7"/>
      <c r="AS109" s="8"/>
      <c r="AT109" s="9"/>
      <c r="AU109" s="8"/>
      <c r="AV109" s="7"/>
      <c r="AW109" s="8"/>
      <c r="AX109" s="7"/>
      <c r="AY109" s="8"/>
      <c r="AZ109" s="7"/>
      <c r="BA109" s="8"/>
      <c r="BB109" s="9"/>
      <c r="BC109" s="8"/>
      <c r="BD109" s="7"/>
      <c r="BE109" s="8"/>
      <c r="BF109" s="7"/>
      <c r="BG109" s="8"/>
      <c r="BH109" s="7"/>
      <c r="BI109" s="8"/>
      <c r="BJ109" s="9"/>
      <c r="BK109" s="8"/>
      <c r="BL109" s="7"/>
      <c r="BM109" s="8"/>
      <c r="BN109" s="7"/>
      <c r="BO109" s="8"/>
      <c r="BP109" s="7"/>
      <c r="BQ109" s="8"/>
      <c r="BR109" s="9"/>
      <c r="BS109" s="8"/>
      <c r="BT109" s="7"/>
      <c r="BU109" s="8"/>
      <c r="BV109" s="7"/>
      <c r="BW109" s="8"/>
      <c r="BX109" s="7"/>
      <c r="BY109" s="8"/>
      <c r="BZ109" s="9"/>
      <c r="CA109" s="8"/>
      <c r="CB109" s="7"/>
      <c r="CC109" s="8"/>
      <c r="CD109" s="7"/>
      <c r="CE109" s="8"/>
      <c r="CF109" s="7"/>
      <c r="CG109" s="8"/>
      <c r="CH109" s="9"/>
      <c r="CI109" s="8"/>
      <c r="CJ109" s="7"/>
      <c r="CK109" s="8"/>
      <c r="CL109" s="7"/>
      <c r="CM109" s="8"/>
      <c r="CN109" s="7"/>
      <c r="CO109" s="8"/>
      <c r="CP109" s="9"/>
      <c r="CQ109" s="76"/>
    </row>
    <row r="110" spans="1:96" hidden="1" x14ac:dyDescent="0.3">
      <c r="A110" s="2"/>
      <c r="B110" s="2"/>
      <c r="C110" s="2"/>
      <c r="D110" s="2"/>
      <c r="E110" s="2"/>
      <c r="F110" s="2" t="s">
        <v>128</v>
      </c>
      <c r="G110" s="2"/>
      <c r="H110" s="7"/>
      <c r="I110" s="8"/>
      <c r="J110" s="7"/>
      <c r="K110" s="8"/>
      <c r="L110" s="7"/>
      <c r="M110" s="8"/>
      <c r="N110" s="9"/>
      <c r="O110" s="8"/>
      <c r="P110" s="7"/>
      <c r="Q110" s="8"/>
      <c r="R110" s="7"/>
      <c r="S110" s="8"/>
      <c r="T110" s="7"/>
      <c r="U110" s="8"/>
      <c r="V110" s="9"/>
      <c r="W110" s="8"/>
      <c r="X110" s="7"/>
      <c r="Y110" s="8"/>
      <c r="Z110" s="7"/>
      <c r="AA110" s="8"/>
      <c r="AB110" s="7"/>
      <c r="AC110" s="8"/>
      <c r="AD110" s="9"/>
      <c r="AE110" s="8"/>
      <c r="AF110" s="7"/>
      <c r="AG110" s="8"/>
      <c r="AH110" s="7"/>
      <c r="AI110" s="8"/>
      <c r="AJ110" s="7"/>
      <c r="AK110" s="8"/>
      <c r="AL110" s="9"/>
      <c r="AM110" s="8"/>
      <c r="AN110" s="7"/>
      <c r="AO110" s="8"/>
      <c r="AP110" s="7"/>
      <c r="AQ110" s="8"/>
      <c r="AR110" s="7"/>
      <c r="AS110" s="8"/>
      <c r="AT110" s="9"/>
      <c r="AU110" s="8"/>
      <c r="AV110" s="7"/>
      <c r="AW110" s="8"/>
      <c r="AX110" s="7"/>
      <c r="AY110" s="8"/>
      <c r="AZ110" s="7"/>
      <c r="BA110" s="8"/>
      <c r="BB110" s="9"/>
      <c r="BC110" s="8"/>
      <c r="BD110" s="7"/>
      <c r="BE110" s="8"/>
      <c r="BF110" s="7"/>
      <c r="BG110" s="8"/>
      <c r="BH110" s="7"/>
      <c r="BI110" s="8"/>
      <c r="BJ110" s="9"/>
      <c r="BK110" s="8"/>
      <c r="BL110" s="7"/>
      <c r="BM110" s="8"/>
      <c r="BN110" s="7"/>
      <c r="BO110" s="8"/>
      <c r="BP110" s="7"/>
      <c r="BQ110" s="8"/>
      <c r="BR110" s="9"/>
      <c r="BS110" s="8"/>
      <c r="BT110" s="7"/>
      <c r="BU110" s="8"/>
      <c r="BV110" s="7"/>
      <c r="BW110" s="8"/>
      <c r="BX110" s="7"/>
      <c r="BY110" s="8"/>
      <c r="BZ110" s="9"/>
      <c r="CA110" s="8"/>
      <c r="CB110" s="7"/>
      <c r="CC110" s="8"/>
      <c r="CD110" s="7"/>
      <c r="CE110" s="8"/>
      <c r="CF110" s="7"/>
      <c r="CG110" s="8"/>
      <c r="CH110" s="9"/>
      <c r="CI110" s="8"/>
      <c r="CJ110" s="7"/>
      <c r="CK110" s="8"/>
      <c r="CL110" s="7"/>
      <c r="CM110" s="8"/>
      <c r="CN110" s="7"/>
      <c r="CO110" s="8"/>
      <c r="CP110" s="9"/>
      <c r="CQ110" s="76"/>
    </row>
    <row r="111" spans="1:96" ht="15" hidden="1" thickBot="1" x14ac:dyDescent="0.35">
      <c r="A111" s="2"/>
      <c r="B111" s="2"/>
      <c r="C111" s="2"/>
      <c r="D111" s="2"/>
      <c r="E111" s="2"/>
      <c r="F111" s="2" t="s">
        <v>129</v>
      </c>
      <c r="G111" s="2"/>
      <c r="H111" s="10"/>
      <c r="I111" s="8"/>
      <c r="J111" s="10"/>
      <c r="K111" s="8"/>
      <c r="L111" s="10"/>
      <c r="M111" s="8"/>
      <c r="N111" s="11"/>
      <c r="O111" s="8"/>
      <c r="P111" s="10"/>
      <c r="Q111" s="8"/>
      <c r="R111" s="10"/>
      <c r="S111" s="8"/>
      <c r="T111" s="10"/>
      <c r="U111" s="8"/>
      <c r="V111" s="11"/>
      <c r="W111" s="8"/>
      <c r="X111" s="10"/>
      <c r="Y111" s="8"/>
      <c r="Z111" s="10"/>
      <c r="AA111" s="8"/>
      <c r="AB111" s="10"/>
      <c r="AC111" s="8"/>
      <c r="AD111" s="11"/>
      <c r="AE111" s="8"/>
      <c r="AF111" s="10"/>
      <c r="AG111" s="8"/>
      <c r="AH111" s="10"/>
      <c r="AI111" s="8"/>
      <c r="AJ111" s="10"/>
      <c r="AK111" s="8"/>
      <c r="AL111" s="11"/>
      <c r="AM111" s="8"/>
      <c r="AN111" s="10"/>
      <c r="AO111" s="8"/>
      <c r="AP111" s="10"/>
      <c r="AQ111" s="8"/>
      <c r="AR111" s="10"/>
      <c r="AS111" s="8"/>
      <c r="AT111" s="11"/>
      <c r="AU111" s="8"/>
      <c r="AV111" s="10"/>
      <c r="AW111" s="8"/>
      <c r="AX111" s="10"/>
      <c r="AY111" s="8"/>
      <c r="AZ111" s="10"/>
      <c r="BA111" s="8"/>
      <c r="BB111" s="11"/>
      <c r="BC111" s="8"/>
      <c r="BD111" s="10"/>
      <c r="BE111" s="8"/>
      <c r="BF111" s="10"/>
      <c r="BG111" s="8"/>
      <c r="BH111" s="10"/>
      <c r="BI111" s="8"/>
      <c r="BJ111" s="11"/>
      <c r="BK111" s="8"/>
      <c r="BL111" s="10"/>
      <c r="BM111" s="8"/>
      <c r="BN111" s="10"/>
      <c r="BO111" s="8"/>
      <c r="BP111" s="10"/>
      <c r="BQ111" s="8"/>
      <c r="BR111" s="11"/>
      <c r="BS111" s="8"/>
      <c r="BT111" s="10"/>
      <c r="BU111" s="8"/>
      <c r="BV111" s="10"/>
      <c r="BW111" s="8"/>
      <c r="BX111" s="10"/>
      <c r="BY111" s="8"/>
      <c r="BZ111" s="11"/>
      <c r="CA111" s="8"/>
      <c r="CB111" s="10"/>
      <c r="CC111" s="8"/>
      <c r="CD111" s="10"/>
      <c r="CE111" s="8"/>
      <c r="CF111" s="10"/>
      <c r="CG111" s="8"/>
      <c r="CH111" s="11"/>
      <c r="CI111" s="8"/>
      <c r="CJ111" s="10"/>
      <c r="CK111" s="8"/>
      <c r="CL111" s="85"/>
      <c r="CM111" s="8"/>
      <c r="CN111" s="10"/>
      <c r="CO111" s="8"/>
      <c r="CP111" s="11"/>
      <c r="CQ111" s="85"/>
    </row>
    <row r="112" spans="1:96" hidden="1" x14ac:dyDescent="0.3">
      <c r="A112" s="2"/>
      <c r="B112" s="2"/>
      <c r="C112" s="2"/>
      <c r="D112" s="2"/>
      <c r="E112" s="2" t="s">
        <v>130</v>
      </c>
      <c r="F112" s="2"/>
      <c r="G112" s="2"/>
      <c r="H112" s="7"/>
      <c r="I112" s="8"/>
      <c r="J112" s="7"/>
      <c r="K112" s="8"/>
      <c r="L112" s="7"/>
      <c r="M112" s="8"/>
      <c r="N112" s="9"/>
      <c r="O112" s="8"/>
      <c r="P112" s="7"/>
      <c r="Q112" s="8"/>
      <c r="R112" s="7"/>
      <c r="S112" s="8"/>
      <c r="T112" s="7"/>
      <c r="U112" s="8"/>
      <c r="V112" s="9"/>
      <c r="W112" s="8"/>
      <c r="X112" s="7"/>
      <c r="Y112" s="8"/>
      <c r="Z112" s="7"/>
      <c r="AA112" s="8"/>
      <c r="AB112" s="7"/>
      <c r="AC112" s="8"/>
      <c r="AD112" s="9"/>
      <c r="AE112" s="8"/>
      <c r="AF112" s="7"/>
      <c r="AG112" s="8"/>
      <c r="AH112" s="7"/>
      <c r="AI112" s="8"/>
      <c r="AJ112" s="7"/>
      <c r="AK112" s="8"/>
      <c r="AL112" s="9"/>
      <c r="AM112" s="8"/>
      <c r="AN112" s="7"/>
      <c r="AO112" s="8"/>
      <c r="AP112" s="7"/>
      <c r="AQ112" s="8"/>
      <c r="AR112" s="7"/>
      <c r="AS112" s="8"/>
      <c r="AT112" s="9"/>
      <c r="AU112" s="8"/>
      <c r="AV112" s="7"/>
      <c r="AW112" s="8"/>
      <c r="AX112" s="7"/>
      <c r="AY112" s="8"/>
      <c r="AZ112" s="7"/>
      <c r="BA112" s="8"/>
      <c r="BB112" s="9"/>
      <c r="BC112" s="8"/>
      <c r="BD112" s="7"/>
      <c r="BE112" s="8"/>
      <c r="BF112" s="7"/>
      <c r="BG112" s="8"/>
      <c r="BH112" s="7"/>
      <c r="BI112" s="8"/>
      <c r="BJ112" s="9"/>
      <c r="BK112" s="8"/>
      <c r="BL112" s="7"/>
      <c r="BM112" s="8"/>
      <c r="BN112" s="7"/>
      <c r="BO112" s="8"/>
      <c r="BP112" s="7"/>
      <c r="BQ112" s="8"/>
      <c r="BR112" s="9"/>
      <c r="BS112" s="8"/>
      <c r="BT112" s="7">
        <f>ROUND(SUM(BT106:BT111),5)</f>
        <v>178.8</v>
      </c>
      <c r="BU112" s="8"/>
      <c r="BV112" s="7"/>
      <c r="BW112" s="8"/>
      <c r="BX112" s="7">
        <f>ROUND((BT112-BV112),5)</f>
        <v>178.8</v>
      </c>
      <c r="BY112" s="8"/>
      <c r="BZ112" s="9">
        <f>ROUND(IF(BV112=0, IF(BT112=0, 0, 1), BT112/BV112),5)</f>
        <v>1</v>
      </c>
      <c r="CA112" s="8"/>
      <c r="CB112" s="7"/>
      <c r="CC112" s="8"/>
      <c r="CD112" s="7"/>
      <c r="CE112" s="8"/>
      <c r="CF112" s="7"/>
      <c r="CG112" s="8"/>
      <c r="CH112" s="9"/>
      <c r="CI112" s="8"/>
      <c r="CJ112" s="7">
        <f>ROUND(H112+P112+X112+AF112+AN112+AV112+BD112+BL112+BT112+CB112,5)</f>
        <v>178.8</v>
      </c>
      <c r="CK112" s="8"/>
      <c r="CL112" s="82">
        <f>SUM(CL106:CL111)</f>
        <v>0</v>
      </c>
      <c r="CM112" s="8"/>
      <c r="CN112" s="7">
        <f>ROUND((CJ112-CL112),5)</f>
        <v>178.8</v>
      </c>
      <c r="CO112" s="8"/>
      <c r="CP112" s="9">
        <f>ROUND(IF(CL112=0, IF(CJ112=0, 0, 1), CJ112/CL112),5)</f>
        <v>1</v>
      </c>
      <c r="CQ112" s="82">
        <f>SUM(CQ106:CQ111)</f>
        <v>0</v>
      </c>
      <c r="CR112" t="s">
        <v>426</v>
      </c>
    </row>
    <row r="113" spans="1:102" ht="28.8" customHeight="1" x14ac:dyDescent="0.3">
      <c r="A113" s="2"/>
      <c r="B113" s="2"/>
      <c r="C113" s="2"/>
      <c r="D113" s="2"/>
      <c r="E113" s="2" t="s">
        <v>131</v>
      </c>
      <c r="F113" s="2"/>
      <c r="G113" s="2"/>
      <c r="H113" s="7"/>
      <c r="I113" s="8"/>
      <c r="J113" s="7"/>
      <c r="K113" s="8"/>
      <c r="L113" s="7"/>
      <c r="M113" s="8"/>
      <c r="N113" s="9"/>
      <c r="O113" s="8"/>
      <c r="P113" s="7"/>
      <c r="Q113" s="8"/>
      <c r="R113" s="7"/>
      <c r="S113" s="8"/>
      <c r="T113" s="7"/>
      <c r="U113" s="8"/>
      <c r="V113" s="9"/>
      <c r="W113" s="8"/>
      <c r="X113" s="7"/>
      <c r="Y113" s="8"/>
      <c r="Z113" s="7"/>
      <c r="AA113" s="8"/>
      <c r="AB113" s="7"/>
      <c r="AC113" s="8"/>
      <c r="AD113" s="9"/>
      <c r="AE113" s="8"/>
      <c r="AF113" s="7"/>
      <c r="AG113" s="8"/>
      <c r="AH113" s="7"/>
      <c r="AI113" s="8"/>
      <c r="AJ113" s="7"/>
      <c r="AK113" s="8"/>
      <c r="AL113" s="9"/>
      <c r="AM113" s="8"/>
      <c r="AN113" s="7"/>
      <c r="AO113" s="8"/>
      <c r="AP113" s="7"/>
      <c r="AQ113" s="8"/>
      <c r="AR113" s="7"/>
      <c r="AS113" s="8"/>
      <c r="AT113" s="9"/>
      <c r="AU113" s="8"/>
      <c r="AV113" s="7"/>
      <c r="AW113" s="8"/>
      <c r="AX113" s="7"/>
      <c r="AY113" s="8"/>
      <c r="AZ113" s="7"/>
      <c r="BA113" s="8"/>
      <c r="BB113" s="9"/>
      <c r="BC113" s="8"/>
      <c r="BD113" s="7"/>
      <c r="BE113" s="8"/>
      <c r="BF113" s="7"/>
      <c r="BG113" s="8"/>
      <c r="BH113" s="7"/>
      <c r="BI113" s="8"/>
      <c r="BJ113" s="9"/>
      <c r="BK113" s="8"/>
      <c r="BL113" s="7"/>
      <c r="BM113" s="8"/>
      <c r="BN113" s="7"/>
      <c r="BO113" s="8"/>
      <c r="BP113" s="7"/>
      <c r="BQ113" s="8"/>
      <c r="BR113" s="9"/>
      <c r="BS113" s="8"/>
      <c r="BT113" s="7"/>
      <c r="BU113" s="8"/>
      <c r="BV113" s="7"/>
      <c r="BW113" s="8"/>
      <c r="BX113" s="7"/>
      <c r="BY113" s="8"/>
      <c r="BZ113" s="9"/>
      <c r="CA113" s="8"/>
      <c r="CB113" s="7"/>
      <c r="CC113" s="8"/>
      <c r="CD113" s="7"/>
      <c r="CE113" s="8"/>
      <c r="CF113" s="7"/>
      <c r="CG113" s="8"/>
      <c r="CH113" s="9"/>
      <c r="CI113" s="8"/>
      <c r="CJ113" s="7"/>
      <c r="CK113" s="8"/>
      <c r="CL113" s="7"/>
      <c r="CM113" s="8"/>
      <c r="CN113" s="7"/>
      <c r="CO113" s="8"/>
      <c r="CP113" s="9"/>
      <c r="CQ113" s="76"/>
      <c r="CS113" s="86"/>
      <c r="CT113" s="86"/>
      <c r="CU113" s="86"/>
    </row>
    <row r="114" spans="1:102" x14ac:dyDescent="0.3">
      <c r="A114" s="2"/>
      <c r="B114" s="2"/>
      <c r="C114" s="2"/>
      <c r="D114" s="2"/>
      <c r="E114" s="2"/>
      <c r="F114" s="2" t="s">
        <v>132</v>
      </c>
      <c r="G114" s="2"/>
      <c r="H114" s="7"/>
      <c r="I114" s="8"/>
      <c r="J114" s="7"/>
      <c r="K114" s="8"/>
      <c r="L114" s="7"/>
      <c r="M114" s="8"/>
      <c r="N114" s="9"/>
      <c r="O114" s="8"/>
      <c r="P114" s="7"/>
      <c r="Q114" s="8"/>
      <c r="R114" s="7"/>
      <c r="S114" s="8"/>
      <c r="T114" s="7"/>
      <c r="U114" s="8"/>
      <c r="V114" s="9"/>
      <c r="W114" s="8"/>
      <c r="X114" s="7"/>
      <c r="Y114" s="8"/>
      <c r="Z114" s="7"/>
      <c r="AA114" s="8"/>
      <c r="AB114" s="7"/>
      <c r="AC114" s="8"/>
      <c r="AD114" s="9"/>
      <c r="AE114" s="8"/>
      <c r="AF114" s="7"/>
      <c r="AG114" s="8"/>
      <c r="AH114" s="7"/>
      <c r="AI114" s="8"/>
      <c r="AJ114" s="7"/>
      <c r="AK114" s="8"/>
      <c r="AL114" s="9"/>
      <c r="AM114" s="8"/>
      <c r="AN114" s="7"/>
      <c r="AO114" s="8"/>
      <c r="AP114" s="7"/>
      <c r="AQ114" s="8"/>
      <c r="AR114" s="7"/>
      <c r="AS114" s="8"/>
      <c r="AT114" s="9"/>
      <c r="AU114" s="8"/>
      <c r="AV114" s="7"/>
      <c r="AW114" s="8"/>
      <c r="AX114" s="7"/>
      <c r="AY114" s="8"/>
      <c r="AZ114" s="7"/>
      <c r="BA114" s="8"/>
      <c r="BB114" s="9"/>
      <c r="BC114" s="8"/>
      <c r="BD114" s="7"/>
      <c r="BE114" s="8"/>
      <c r="BF114" s="7"/>
      <c r="BG114" s="8"/>
      <c r="BH114" s="7"/>
      <c r="BI114" s="8"/>
      <c r="BJ114" s="9"/>
      <c r="BK114" s="8"/>
      <c r="BL114" s="7">
        <v>886</v>
      </c>
      <c r="BM114" s="8"/>
      <c r="BN114" s="7"/>
      <c r="BO114" s="8"/>
      <c r="BP114" s="7"/>
      <c r="BQ114" s="8"/>
      <c r="BR114" s="9"/>
      <c r="BS114" s="8"/>
      <c r="BT114" s="7"/>
      <c r="BU114" s="8"/>
      <c r="BV114" s="7"/>
      <c r="BW114" s="8"/>
      <c r="BX114" s="7"/>
      <c r="BY114" s="8"/>
      <c r="BZ114" s="9"/>
      <c r="CA114" s="8"/>
      <c r="CB114" s="7">
        <v>2000</v>
      </c>
      <c r="CC114" s="8"/>
      <c r="CD114" s="7"/>
      <c r="CE114" s="8"/>
      <c r="CF114" s="7">
        <f>ROUND((CB114-CD114),5)</f>
        <v>2000</v>
      </c>
      <c r="CG114" s="8"/>
      <c r="CH114" s="9">
        <f>ROUND(IF(CD114=0, IF(CB114=0, 0, 1), CB114/CD114),5)</f>
        <v>1</v>
      </c>
      <c r="CI114" s="8"/>
      <c r="CJ114" s="82">
        <f>ROUND(H114+P114+X114+AF114+AN114+AV114+BD114+BL114+BT114+CB114,5)</f>
        <v>2886</v>
      </c>
      <c r="CK114" s="82"/>
      <c r="CL114" s="82">
        <v>0</v>
      </c>
      <c r="CM114" s="82"/>
      <c r="CN114" s="82">
        <f>ROUND((CJ114-CL114),5)</f>
        <v>2886</v>
      </c>
      <c r="CO114" s="82"/>
      <c r="CP114" s="82">
        <f>ROUND(IF(CL114=0, IF(CJ114=0, 0, 1), CJ114/CL114),5)</f>
        <v>1</v>
      </c>
      <c r="CQ114" s="76">
        <v>0</v>
      </c>
      <c r="CS114" s="86"/>
      <c r="CT114" s="86"/>
      <c r="CU114" s="86"/>
    </row>
    <row r="115" spans="1:102" ht="15" thickBot="1" x14ac:dyDescent="0.35">
      <c r="A115" s="2"/>
      <c r="B115" s="2"/>
      <c r="C115" s="2"/>
      <c r="D115" s="2"/>
      <c r="E115" s="2"/>
      <c r="F115" s="2" t="s">
        <v>133</v>
      </c>
      <c r="G115" s="2"/>
      <c r="H115" s="10"/>
      <c r="I115" s="8"/>
      <c r="J115" s="7"/>
      <c r="K115" s="8"/>
      <c r="L115" s="7"/>
      <c r="M115" s="8"/>
      <c r="N115" s="9"/>
      <c r="O115" s="8"/>
      <c r="P115" s="10"/>
      <c r="Q115" s="8"/>
      <c r="R115" s="7"/>
      <c r="S115" s="8"/>
      <c r="T115" s="7"/>
      <c r="U115" s="8"/>
      <c r="V115" s="9"/>
      <c r="W115" s="8"/>
      <c r="X115" s="10"/>
      <c r="Y115" s="8"/>
      <c r="Z115" s="7"/>
      <c r="AA115" s="8"/>
      <c r="AB115" s="7"/>
      <c r="AC115" s="8"/>
      <c r="AD115" s="9"/>
      <c r="AE115" s="8"/>
      <c r="AF115" s="10"/>
      <c r="AG115" s="8"/>
      <c r="AH115" s="7"/>
      <c r="AI115" s="8"/>
      <c r="AJ115" s="7"/>
      <c r="AK115" s="8"/>
      <c r="AL115" s="9"/>
      <c r="AM115" s="8"/>
      <c r="AN115" s="10"/>
      <c r="AO115" s="8"/>
      <c r="AP115" s="7"/>
      <c r="AQ115" s="8"/>
      <c r="AR115" s="7"/>
      <c r="AS115" s="8"/>
      <c r="AT115" s="9"/>
      <c r="AU115" s="8"/>
      <c r="AV115" s="10"/>
      <c r="AW115" s="8"/>
      <c r="AX115" s="7"/>
      <c r="AY115" s="8"/>
      <c r="AZ115" s="7"/>
      <c r="BA115" s="8"/>
      <c r="BB115" s="9"/>
      <c r="BC115" s="8"/>
      <c r="BD115" s="10"/>
      <c r="BE115" s="8"/>
      <c r="BF115" s="7"/>
      <c r="BG115" s="8"/>
      <c r="BH115" s="7"/>
      <c r="BI115" s="8"/>
      <c r="BJ115" s="9"/>
      <c r="BK115" s="8"/>
      <c r="BL115" s="10"/>
      <c r="BM115" s="8"/>
      <c r="BN115" s="7"/>
      <c r="BO115" s="8"/>
      <c r="BP115" s="7"/>
      <c r="BQ115" s="8"/>
      <c r="BR115" s="9"/>
      <c r="BS115" s="8"/>
      <c r="BT115" s="10"/>
      <c r="BU115" s="8"/>
      <c r="BV115" s="7"/>
      <c r="BW115" s="8"/>
      <c r="BX115" s="7"/>
      <c r="BY115" s="8"/>
      <c r="BZ115" s="9"/>
      <c r="CA115" s="8"/>
      <c r="CB115" s="10"/>
      <c r="CC115" s="8"/>
      <c r="CD115" s="10"/>
      <c r="CE115" s="8"/>
      <c r="CF115" s="10"/>
      <c r="CG115" s="8"/>
      <c r="CH115" s="11"/>
      <c r="CI115" s="8"/>
      <c r="CJ115" s="85"/>
      <c r="CK115" s="82"/>
      <c r="CL115" s="85"/>
      <c r="CM115" s="82"/>
      <c r="CN115" s="85"/>
      <c r="CO115" s="82"/>
      <c r="CP115" s="85"/>
      <c r="CQ115" s="88">
        <v>0</v>
      </c>
      <c r="CS115" s="86"/>
      <c r="CT115" s="86"/>
      <c r="CU115" s="86"/>
    </row>
    <row r="116" spans="1:102" x14ac:dyDescent="0.3">
      <c r="A116" s="2"/>
      <c r="B116" s="2"/>
      <c r="C116" s="2"/>
      <c r="D116" s="2"/>
      <c r="E116" s="2" t="s">
        <v>134</v>
      </c>
      <c r="F116" s="2"/>
      <c r="G116" s="2"/>
      <c r="H116" s="7"/>
      <c r="I116" s="8"/>
      <c r="J116" s="7"/>
      <c r="K116" s="8"/>
      <c r="L116" s="7"/>
      <c r="M116" s="8"/>
      <c r="N116" s="9"/>
      <c r="O116" s="8"/>
      <c r="P116" s="7"/>
      <c r="Q116" s="8"/>
      <c r="R116" s="7"/>
      <c r="S116" s="8"/>
      <c r="T116" s="7"/>
      <c r="U116" s="8"/>
      <c r="V116" s="9"/>
      <c r="W116" s="8"/>
      <c r="X116" s="7"/>
      <c r="Y116" s="8"/>
      <c r="Z116" s="7"/>
      <c r="AA116" s="8"/>
      <c r="AB116" s="7"/>
      <c r="AC116" s="8"/>
      <c r="AD116" s="9"/>
      <c r="AE116" s="8"/>
      <c r="AF116" s="7"/>
      <c r="AG116" s="8"/>
      <c r="AH116" s="7"/>
      <c r="AI116" s="8"/>
      <c r="AJ116" s="7"/>
      <c r="AK116" s="8"/>
      <c r="AL116" s="9"/>
      <c r="AM116" s="8"/>
      <c r="AN116" s="7"/>
      <c r="AO116" s="8"/>
      <c r="AP116" s="7"/>
      <c r="AQ116" s="8"/>
      <c r="AR116" s="7"/>
      <c r="AS116" s="8"/>
      <c r="AT116" s="9"/>
      <c r="AU116" s="8"/>
      <c r="AV116" s="7"/>
      <c r="AW116" s="8"/>
      <c r="AX116" s="7"/>
      <c r="AY116" s="8"/>
      <c r="AZ116" s="7"/>
      <c r="BA116" s="8"/>
      <c r="BB116" s="9"/>
      <c r="BC116" s="8"/>
      <c r="BD116" s="7"/>
      <c r="BE116" s="8"/>
      <c r="BF116" s="7"/>
      <c r="BG116" s="8"/>
      <c r="BH116" s="7"/>
      <c r="BI116" s="8"/>
      <c r="BJ116" s="9"/>
      <c r="BK116" s="8"/>
      <c r="BL116" s="7">
        <f>ROUND(SUM(BL113:BL115),5)</f>
        <v>886</v>
      </c>
      <c r="BM116" s="8"/>
      <c r="BN116" s="7"/>
      <c r="BO116" s="8"/>
      <c r="BP116" s="7"/>
      <c r="BQ116" s="8"/>
      <c r="BR116" s="9"/>
      <c r="BS116" s="8"/>
      <c r="BT116" s="7"/>
      <c r="BU116" s="8"/>
      <c r="BV116" s="7"/>
      <c r="BW116" s="8"/>
      <c r="BX116" s="7"/>
      <c r="BY116" s="8"/>
      <c r="BZ116" s="9"/>
      <c r="CA116" s="8"/>
      <c r="CB116" s="7">
        <f>ROUND(SUM(CB113:CB115),5)</f>
        <v>2000</v>
      </c>
      <c r="CC116" s="8"/>
      <c r="CD116" s="7"/>
      <c r="CE116" s="8"/>
      <c r="CF116" s="7">
        <f>ROUND((CB116-CD116),5)</f>
        <v>2000</v>
      </c>
      <c r="CG116" s="8"/>
      <c r="CH116" s="9">
        <f>ROUND(IF(CD116=0, IF(CB116=0, 0, 1), CB116/CD116),5)</f>
        <v>1</v>
      </c>
      <c r="CI116" s="8"/>
      <c r="CJ116" s="82">
        <f>ROUND(H116+P116+X116+AF116+AN116+AV116+BD116+BL116+BT116+CB116,5)</f>
        <v>2886</v>
      </c>
      <c r="CK116" s="82"/>
      <c r="CL116" s="82">
        <f>CL114+CL115</f>
        <v>0</v>
      </c>
      <c r="CM116" s="82"/>
      <c r="CN116" s="82">
        <f>ROUND((CJ116-CL116),5)</f>
        <v>2886</v>
      </c>
      <c r="CO116" s="82"/>
      <c r="CP116" s="82">
        <f>ROUND(IF(CL116=0, IF(CJ116=0, 0, 1), CJ116/CL116),5)</f>
        <v>1</v>
      </c>
      <c r="CQ116" s="76">
        <f>CQ114+CQ115</f>
        <v>0</v>
      </c>
      <c r="CR116" t="s">
        <v>426</v>
      </c>
      <c r="CS116" s="86"/>
      <c r="CT116" s="86"/>
      <c r="CU116" s="86"/>
    </row>
    <row r="117" spans="1:102" ht="28.8" hidden="1" customHeight="1" x14ac:dyDescent="0.3">
      <c r="A117" s="2"/>
      <c r="B117" s="2"/>
      <c r="C117" s="2"/>
      <c r="D117" s="2"/>
      <c r="E117" s="2" t="s">
        <v>135</v>
      </c>
      <c r="F117" s="2"/>
      <c r="G117" s="2"/>
      <c r="H117" s="7"/>
      <c r="I117" s="8"/>
      <c r="J117" s="7"/>
      <c r="K117" s="8"/>
      <c r="L117" s="7"/>
      <c r="M117" s="8"/>
      <c r="N117" s="9"/>
      <c r="O117" s="8"/>
      <c r="P117" s="7"/>
      <c r="Q117" s="8"/>
      <c r="R117" s="7"/>
      <c r="S117" s="8"/>
      <c r="T117" s="7"/>
      <c r="U117" s="8"/>
      <c r="V117" s="9"/>
      <c r="W117" s="8"/>
      <c r="X117" s="7"/>
      <c r="Y117" s="8"/>
      <c r="Z117" s="7"/>
      <c r="AA117" s="8"/>
      <c r="AB117" s="7"/>
      <c r="AC117" s="8"/>
      <c r="AD117" s="9"/>
      <c r="AE117" s="8"/>
      <c r="AF117" s="7"/>
      <c r="AG117" s="8"/>
      <c r="AH117" s="7"/>
      <c r="AI117" s="8"/>
      <c r="AJ117" s="7"/>
      <c r="AK117" s="8"/>
      <c r="AL117" s="9"/>
      <c r="AM117" s="8"/>
      <c r="AN117" s="7"/>
      <c r="AO117" s="8"/>
      <c r="AP117" s="7"/>
      <c r="AQ117" s="8"/>
      <c r="AR117" s="7"/>
      <c r="AS117" s="8"/>
      <c r="AT117" s="9"/>
      <c r="AU117" s="8"/>
      <c r="AV117" s="7"/>
      <c r="AW117" s="8"/>
      <c r="AX117" s="7"/>
      <c r="AY117" s="8"/>
      <c r="AZ117" s="7"/>
      <c r="BA117" s="8"/>
      <c r="BB117" s="9"/>
      <c r="BC117" s="8"/>
      <c r="BD117" s="7"/>
      <c r="BE117" s="8"/>
      <c r="BF117" s="7"/>
      <c r="BG117" s="8"/>
      <c r="BH117" s="7"/>
      <c r="BI117" s="8"/>
      <c r="BJ117" s="9"/>
      <c r="BK117" s="8"/>
      <c r="BL117" s="7"/>
      <c r="BM117" s="8"/>
      <c r="BN117" s="7"/>
      <c r="BO117" s="8"/>
      <c r="BP117" s="7"/>
      <c r="BQ117" s="8"/>
      <c r="BR117" s="9"/>
      <c r="BS117" s="8"/>
      <c r="BT117" s="7"/>
      <c r="BU117" s="8"/>
      <c r="BV117" s="7"/>
      <c r="BW117" s="8"/>
      <c r="BX117" s="7"/>
      <c r="BY117" s="8"/>
      <c r="BZ117" s="9"/>
      <c r="CA117" s="8"/>
      <c r="CB117" s="7"/>
      <c r="CC117" s="8"/>
      <c r="CD117" s="7"/>
      <c r="CE117" s="8"/>
      <c r="CF117" s="7"/>
      <c r="CG117" s="8"/>
      <c r="CH117" s="9"/>
      <c r="CI117" s="8"/>
      <c r="CJ117" s="7"/>
      <c r="CK117" s="8"/>
      <c r="CL117" s="7"/>
      <c r="CM117" s="8"/>
      <c r="CN117" s="7"/>
      <c r="CO117" s="8"/>
      <c r="CP117" s="9"/>
      <c r="CQ117" s="76"/>
      <c r="CS117" s="86"/>
      <c r="CT117" s="86"/>
      <c r="CU117" s="86"/>
    </row>
    <row r="118" spans="1:102" hidden="1" x14ac:dyDescent="0.3">
      <c r="A118" s="2"/>
      <c r="B118" s="2"/>
      <c r="C118" s="2"/>
      <c r="D118" s="2"/>
      <c r="E118" s="2"/>
      <c r="F118" s="2" t="s">
        <v>136</v>
      </c>
      <c r="G118" s="2"/>
      <c r="H118" s="7"/>
      <c r="I118" s="8"/>
      <c r="J118" s="7"/>
      <c r="K118" s="8"/>
      <c r="L118" s="7"/>
      <c r="M118" s="8"/>
      <c r="N118" s="9"/>
      <c r="O118" s="8"/>
      <c r="P118" s="7"/>
      <c r="Q118" s="8"/>
      <c r="R118" s="7"/>
      <c r="S118" s="8"/>
      <c r="T118" s="7"/>
      <c r="U118" s="8"/>
      <c r="V118" s="9"/>
      <c r="W118" s="8"/>
      <c r="X118" s="7"/>
      <c r="Y118" s="8"/>
      <c r="Z118" s="7"/>
      <c r="AA118" s="8"/>
      <c r="AB118" s="7"/>
      <c r="AC118" s="8"/>
      <c r="AD118" s="9"/>
      <c r="AE118" s="8"/>
      <c r="AF118" s="7"/>
      <c r="AG118" s="8"/>
      <c r="AH118" s="7"/>
      <c r="AI118" s="8"/>
      <c r="AJ118" s="7"/>
      <c r="AK118" s="8"/>
      <c r="AL118" s="9"/>
      <c r="AM118" s="8"/>
      <c r="AN118" s="7"/>
      <c r="AO118" s="8"/>
      <c r="AP118" s="7"/>
      <c r="AQ118" s="8"/>
      <c r="AR118" s="7"/>
      <c r="AS118" s="8"/>
      <c r="AT118" s="9"/>
      <c r="AU118" s="8"/>
      <c r="AV118" s="7"/>
      <c r="AW118" s="8"/>
      <c r="AX118" s="7"/>
      <c r="AY118" s="8"/>
      <c r="AZ118" s="7"/>
      <c r="BA118" s="8"/>
      <c r="BB118" s="9"/>
      <c r="BC118" s="8"/>
      <c r="BD118" s="7"/>
      <c r="BE118" s="8"/>
      <c r="BF118" s="7"/>
      <c r="BG118" s="8"/>
      <c r="BH118" s="7"/>
      <c r="BI118" s="8"/>
      <c r="BJ118" s="9"/>
      <c r="BK118" s="8"/>
      <c r="BL118" s="7"/>
      <c r="BM118" s="8"/>
      <c r="BN118" s="7"/>
      <c r="BO118" s="8"/>
      <c r="BP118" s="7"/>
      <c r="BQ118" s="8"/>
      <c r="BR118" s="9"/>
      <c r="BS118" s="8"/>
      <c r="BT118" s="7"/>
      <c r="BU118" s="8"/>
      <c r="BV118" s="7"/>
      <c r="BW118" s="8"/>
      <c r="BX118" s="7"/>
      <c r="BY118" s="8"/>
      <c r="BZ118" s="9"/>
      <c r="CA118" s="8"/>
      <c r="CB118" s="7"/>
      <c r="CC118" s="8"/>
      <c r="CD118" s="7"/>
      <c r="CE118" s="8"/>
      <c r="CF118" s="7"/>
      <c r="CG118" s="8"/>
      <c r="CH118" s="9"/>
      <c r="CI118" s="8"/>
      <c r="CJ118" s="7"/>
      <c r="CK118" s="8"/>
      <c r="CL118" s="7"/>
      <c r="CM118" s="8"/>
      <c r="CN118" s="7"/>
      <c r="CO118" s="8"/>
      <c r="CP118" s="9"/>
      <c r="CQ118" s="76"/>
      <c r="CS118" s="86"/>
      <c r="CT118" s="86"/>
      <c r="CU118" s="86"/>
    </row>
    <row r="119" spans="1:102" hidden="1" x14ac:dyDescent="0.3">
      <c r="A119" s="2"/>
      <c r="B119" s="2"/>
      <c r="C119" s="2"/>
      <c r="D119" s="2"/>
      <c r="E119" s="2"/>
      <c r="F119" s="2" t="s">
        <v>137</v>
      </c>
      <c r="G119" s="2"/>
      <c r="H119" s="7"/>
      <c r="I119" s="8"/>
      <c r="J119" s="7"/>
      <c r="K119" s="8"/>
      <c r="L119" s="7"/>
      <c r="M119" s="8"/>
      <c r="N119" s="9"/>
      <c r="O119" s="8"/>
      <c r="P119" s="7"/>
      <c r="Q119" s="8"/>
      <c r="R119" s="7"/>
      <c r="S119" s="8"/>
      <c r="T119" s="7"/>
      <c r="U119" s="8"/>
      <c r="V119" s="9"/>
      <c r="W119" s="8"/>
      <c r="X119" s="7"/>
      <c r="Y119" s="8"/>
      <c r="Z119" s="7"/>
      <c r="AA119" s="8"/>
      <c r="AB119" s="7"/>
      <c r="AC119" s="8"/>
      <c r="AD119" s="9"/>
      <c r="AE119" s="8"/>
      <c r="AF119" s="7"/>
      <c r="AG119" s="8"/>
      <c r="AH119" s="7"/>
      <c r="AI119" s="8"/>
      <c r="AJ119" s="7"/>
      <c r="AK119" s="8"/>
      <c r="AL119" s="9"/>
      <c r="AM119" s="8"/>
      <c r="AN119" s="7"/>
      <c r="AO119" s="8"/>
      <c r="AP119" s="7"/>
      <c r="AQ119" s="8"/>
      <c r="AR119" s="7"/>
      <c r="AS119" s="8"/>
      <c r="AT119" s="9"/>
      <c r="AU119" s="8"/>
      <c r="AV119" s="7"/>
      <c r="AW119" s="8"/>
      <c r="AX119" s="7"/>
      <c r="AY119" s="8"/>
      <c r="AZ119" s="7"/>
      <c r="BA119" s="8"/>
      <c r="BB119" s="9"/>
      <c r="BC119" s="8"/>
      <c r="BD119" s="7"/>
      <c r="BE119" s="8"/>
      <c r="BF119" s="7"/>
      <c r="BG119" s="8"/>
      <c r="BH119" s="7"/>
      <c r="BI119" s="8"/>
      <c r="BJ119" s="9"/>
      <c r="BK119" s="8"/>
      <c r="BL119" s="7"/>
      <c r="BM119" s="8"/>
      <c r="BN119" s="7"/>
      <c r="BO119" s="8"/>
      <c r="BP119" s="7"/>
      <c r="BQ119" s="8"/>
      <c r="BR119" s="9"/>
      <c r="BS119" s="8"/>
      <c r="BT119" s="7"/>
      <c r="BU119" s="8"/>
      <c r="BV119" s="7"/>
      <c r="BW119" s="8"/>
      <c r="BX119" s="7"/>
      <c r="BY119" s="8"/>
      <c r="BZ119" s="9"/>
      <c r="CA119" s="8"/>
      <c r="CB119" s="7"/>
      <c r="CC119" s="8"/>
      <c r="CD119" s="7"/>
      <c r="CE119" s="8"/>
      <c r="CF119" s="7"/>
      <c r="CG119" s="8"/>
      <c r="CH119" s="9"/>
      <c r="CI119" s="8"/>
      <c r="CJ119" s="7"/>
      <c r="CK119" s="8"/>
      <c r="CL119" s="7"/>
      <c r="CM119" s="8"/>
      <c r="CN119" s="7"/>
      <c r="CO119" s="8"/>
      <c r="CP119" s="9"/>
      <c r="CQ119" s="76"/>
      <c r="CS119" s="86"/>
      <c r="CT119" s="86"/>
      <c r="CU119" s="86"/>
    </row>
    <row r="120" spans="1:102" hidden="1" x14ac:dyDescent="0.3">
      <c r="A120" s="2"/>
      <c r="B120" s="2"/>
      <c r="C120" s="2"/>
      <c r="D120" s="2"/>
      <c r="E120" s="2"/>
      <c r="F120" s="2" t="s">
        <v>138</v>
      </c>
      <c r="G120" s="2"/>
      <c r="H120" s="7"/>
      <c r="I120" s="8"/>
      <c r="J120" s="7"/>
      <c r="K120" s="8"/>
      <c r="L120" s="7"/>
      <c r="M120" s="8"/>
      <c r="N120" s="9"/>
      <c r="O120" s="8"/>
      <c r="P120" s="7"/>
      <c r="Q120" s="8"/>
      <c r="R120" s="7"/>
      <c r="S120" s="8"/>
      <c r="T120" s="7"/>
      <c r="U120" s="8"/>
      <c r="V120" s="9"/>
      <c r="W120" s="8"/>
      <c r="X120" s="7"/>
      <c r="Y120" s="8"/>
      <c r="Z120" s="7"/>
      <c r="AA120" s="8"/>
      <c r="AB120" s="7"/>
      <c r="AC120" s="8"/>
      <c r="AD120" s="9"/>
      <c r="AE120" s="8"/>
      <c r="AF120" s="7"/>
      <c r="AG120" s="8"/>
      <c r="AH120" s="7"/>
      <c r="AI120" s="8"/>
      <c r="AJ120" s="7"/>
      <c r="AK120" s="8"/>
      <c r="AL120" s="9"/>
      <c r="AM120" s="8"/>
      <c r="AN120" s="7"/>
      <c r="AO120" s="8"/>
      <c r="AP120" s="7"/>
      <c r="AQ120" s="8"/>
      <c r="AR120" s="7"/>
      <c r="AS120" s="8"/>
      <c r="AT120" s="9"/>
      <c r="AU120" s="8"/>
      <c r="AV120" s="7"/>
      <c r="AW120" s="8"/>
      <c r="AX120" s="7"/>
      <c r="AY120" s="8"/>
      <c r="AZ120" s="7"/>
      <c r="BA120" s="8"/>
      <c r="BB120" s="9"/>
      <c r="BC120" s="8"/>
      <c r="BD120" s="7"/>
      <c r="BE120" s="8"/>
      <c r="BF120" s="7"/>
      <c r="BG120" s="8"/>
      <c r="BH120" s="7"/>
      <c r="BI120" s="8"/>
      <c r="BJ120" s="9"/>
      <c r="BK120" s="8"/>
      <c r="BL120" s="7"/>
      <c r="BM120" s="8"/>
      <c r="BN120" s="7"/>
      <c r="BO120" s="8"/>
      <c r="BP120" s="7"/>
      <c r="BQ120" s="8"/>
      <c r="BR120" s="9"/>
      <c r="BS120" s="8"/>
      <c r="BT120" s="7"/>
      <c r="BU120" s="8"/>
      <c r="BV120" s="7"/>
      <c r="BW120" s="8"/>
      <c r="BX120" s="7"/>
      <c r="BY120" s="8"/>
      <c r="BZ120" s="9"/>
      <c r="CA120" s="8"/>
      <c r="CB120" s="7"/>
      <c r="CC120" s="8"/>
      <c r="CD120" s="7"/>
      <c r="CE120" s="8"/>
      <c r="CF120" s="7"/>
      <c r="CG120" s="8"/>
      <c r="CH120" s="9"/>
      <c r="CI120" s="8"/>
      <c r="CJ120" s="7"/>
      <c r="CK120" s="8"/>
      <c r="CL120" s="7"/>
      <c r="CM120" s="8"/>
      <c r="CN120" s="7"/>
      <c r="CO120" s="8"/>
      <c r="CP120" s="9"/>
      <c r="CQ120" s="76"/>
      <c r="CS120" s="86"/>
      <c r="CT120" s="86"/>
      <c r="CU120" s="86"/>
    </row>
    <row r="121" spans="1:102" hidden="1" x14ac:dyDescent="0.3">
      <c r="A121" s="2"/>
      <c r="B121" s="2"/>
      <c r="C121" s="2"/>
      <c r="D121" s="2"/>
      <c r="E121" s="2"/>
      <c r="F121" s="2" t="s">
        <v>139</v>
      </c>
      <c r="G121" s="2"/>
      <c r="H121" s="7"/>
      <c r="I121" s="8"/>
      <c r="J121" s="7"/>
      <c r="K121" s="8"/>
      <c r="L121" s="7"/>
      <c r="M121" s="8"/>
      <c r="N121" s="9"/>
      <c r="O121" s="8"/>
      <c r="P121" s="7"/>
      <c r="Q121" s="8"/>
      <c r="R121" s="7"/>
      <c r="S121" s="8"/>
      <c r="T121" s="7"/>
      <c r="U121" s="8"/>
      <c r="V121" s="9"/>
      <c r="W121" s="8"/>
      <c r="X121" s="7"/>
      <c r="Y121" s="8"/>
      <c r="Z121" s="7"/>
      <c r="AA121" s="8"/>
      <c r="AB121" s="7"/>
      <c r="AC121" s="8"/>
      <c r="AD121" s="9"/>
      <c r="AE121" s="8"/>
      <c r="AF121" s="7"/>
      <c r="AG121" s="8"/>
      <c r="AH121" s="7"/>
      <c r="AI121" s="8"/>
      <c r="AJ121" s="7"/>
      <c r="AK121" s="8"/>
      <c r="AL121" s="9"/>
      <c r="AM121" s="8"/>
      <c r="AN121" s="7"/>
      <c r="AO121" s="8"/>
      <c r="AP121" s="7"/>
      <c r="AQ121" s="8"/>
      <c r="AR121" s="7"/>
      <c r="AS121" s="8"/>
      <c r="AT121" s="9"/>
      <c r="AU121" s="8"/>
      <c r="AV121" s="7"/>
      <c r="AW121" s="8"/>
      <c r="AX121" s="7"/>
      <c r="AY121" s="8"/>
      <c r="AZ121" s="7"/>
      <c r="BA121" s="8"/>
      <c r="BB121" s="9"/>
      <c r="BC121" s="8"/>
      <c r="BD121" s="7"/>
      <c r="BE121" s="8"/>
      <c r="BF121" s="7"/>
      <c r="BG121" s="8"/>
      <c r="BH121" s="7"/>
      <c r="BI121" s="8"/>
      <c r="BJ121" s="9"/>
      <c r="BK121" s="8"/>
      <c r="BL121" s="7"/>
      <c r="BM121" s="8"/>
      <c r="BN121" s="7"/>
      <c r="BO121" s="8"/>
      <c r="BP121" s="7"/>
      <c r="BQ121" s="8"/>
      <c r="BR121" s="9"/>
      <c r="BS121" s="8"/>
      <c r="BT121" s="7"/>
      <c r="BU121" s="8"/>
      <c r="BV121" s="7"/>
      <c r="BW121" s="8"/>
      <c r="BX121" s="7"/>
      <c r="BY121" s="8"/>
      <c r="BZ121" s="9"/>
      <c r="CA121" s="8"/>
      <c r="CB121" s="7"/>
      <c r="CC121" s="8"/>
      <c r="CD121" s="7"/>
      <c r="CE121" s="8"/>
      <c r="CF121" s="7"/>
      <c r="CG121" s="8"/>
      <c r="CH121" s="9"/>
      <c r="CI121" s="8"/>
      <c r="CJ121" s="7"/>
      <c r="CK121" s="8"/>
      <c r="CL121" s="7"/>
      <c r="CM121" s="8"/>
      <c r="CN121" s="7"/>
      <c r="CO121" s="8"/>
      <c r="CP121" s="9"/>
      <c r="CQ121" s="76"/>
      <c r="CS121" s="86"/>
      <c r="CT121" s="86"/>
      <c r="CU121" s="86"/>
    </row>
    <row r="122" spans="1:102" hidden="1" x14ac:dyDescent="0.3">
      <c r="A122" s="2"/>
      <c r="B122" s="2"/>
      <c r="C122" s="2"/>
      <c r="D122" s="2"/>
      <c r="E122" s="2"/>
      <c r="F122" s="2" t="s">
        <v>140</v>
      </c>
      <c r="G122" s="2"/>
      <c r="H122" s="7"/>
      <c r="I122" s="8"/>
      <c r="J122" s="7"/>
      <c r="K122" s="8"/>
      <c r="L122" s="7"/>
      <c r="M122" s="8"/>
      <c r="N122" s="9"/>
      <c r="O122" s="8"/>
      <c r="P122" s="7"/>
      <c r="Q122" s="8"/>
      <c r="R122" s="7"/>
      <c r="S122" s="8"/>
      <c r="T122" s="7"/>
      <c r="U122" s="8"/>
      <c r="V122" s="9"/>
      <c r="W122" s="8"/>
      <c r="X122" s="7"/>
      <c r="Y122" s="8"/>
      <c r="Z122" s="7"/>
      <c r="AA122" s="8"/>
      <c r="AB122" s="7"/>
      <c r="AC122" s="8"/>
      <c r="AD122" s="9"/>
      <c r="AE122" s="8"/>
      <c r="AF122" s="7"/>
      <c r="AG122" s="8"/>
      <c r="AH122" s="7"/>
      <c r="AI122" s="8"/>
      <c r="AJ122" s="7"/>
      <c r="AK122" s="8"/>
      <c r="AL122" s="9"/>
      <c r="AM122" s="8"/>
      <c r="AN122" s="7"/>
      <c r="AO122" s="8"/>
      <c r="AP122" s="7"/>
      <c r="AQ122" s="8"/>
      <c r="AR122" s="7"/>
      <c r="AS122" s="8"/>
      <c r="AT122" s="9"/>
      <c r="AU122" s="8"/>
      <c r="AV122" s="7"/>
      <c r="AW122" s="8"/>
      <c r="AX122" s="7"/>
      <c r="AY122" s="8"/>
      <c r="AZ122" s="7"/>
      <c r="BA122" s="8"/>
      <c r="BB122" s="9"/>
      <c r="BC122" s="8"/>
      <c r="BD122" s="7"/>
      <c r="BE122" s="8"/>
      <c r="BF122" s="7"/>
      <c r="BG122" s="8"/>
      <c r="BH122" s="7"/>
      <c r="BI122" s="8"/>
      <c r="BJ122" s="9"/>
      <c r="BK122" s="8"/>
      <c r="BL122" s="7"/>
      <c r="BM122" s="8"/>
      <c r="BN122" s="7"/>
      <c r="BO122" s="8"/>
      <c r="BP122" s="7"/>
      <c r="BQ122" s="8"/>
      <c r="BR122" s="9"/>
      <c r="BS122" s="8"/>
      <c r="BT122" s="7"/>
      <c r="BU122" s="8"/>
      <c r="BV122" s="7"/>
      <c r="BW122" s="8"/>
      <c r="BX122" s="7"/>
      <c r="BY122" s="8"/>
      <c r="BZ122" s="9"/>
      <c r="CA122" s="8"/>
      <c r="CB122" s="7"/>
      <c r="CC122" s="8"/>
      <c r="CD122" s="7"/>
      <c r="CE122" s="8"/>
      <c r="CF122" s="7"/>
      <c r="CG122" s="8"/>
      <c r="CH122" s="9"/>
      <c r="CI122" s="8"/>
      <c r="CJ122" s="7"/>
      <c r="CK122" s="8"/>
      <c r="CL122" s="7"/>
      <c r="CM122" s="8"/>
      <c r="CN122" s="7"/>
      <c r="CO122" s="8"/>
      <c r="CP122" s="9"/>
      <c r="CQ122" s="76"/>
      <c r="CS122" s="86"/>
      <c r="CT122" s="86"/>
      <c r="CU122" s="86"/>
    </row>
    <row r="123" spans="1:102" ht="15" hidden="1" thickBot="1" x14ac:dyDescent="0.35">
      <c r="A123" s="2"/>
      <c r="B123" s="2"/>
      <c r="C123" s="2"/>
      <c r="D123" s="2"/>
      <c r="E123" s="2"/>
      <c r="F123" s="2" t="s">
        <v>141</v>
      </c>
      <c r="G123" s="2"/>
      <c r="H123" s="10"/>
      <c r="I123" s="8"/>
      <c r="J123" s="7"/>
      <c r="K123" s="8"/>
      <c r="L123" s="7"/>
      <c r="M123" s="8"/>
      <c r="N123" s="9"/>
      <c r="O123" s="8"/>
      <c r="P123" s="10"/>
      <c r="Q123" s="8"/>
      <c r="R123" s="7"/>
      <c r="S123" s="8"/>
      <c r="T123" s="7"/>
      <c r="U123" s="8"/>
      <c r="V123" s="9"/>
      <c r="W123" s="8"/>
      <c r="X123" s="10"/>
      <c r="Y123" s="8"/>
      <c r="Z123" s="7"/>
      <c r="AA123" s="8"/>
      <c r="AB123" s="7"/>
      <c r="AC123" s="8"/>
      <c r="AD123" s="9"/>
      <c r="AE123" s="8"/>
      <c r="AF123" s="10"/>
      <c r="AG123" s="8"/>
      <c r="AH123" s="7"/>
      <c r="AI123" s="8"/>
      <c r="AJ123" s="7"/>
      <c r="AK123" s="8"/>
      <c r="AL123" s="9"/>
      <c r="AM123" s="8"/>
      <c r="AN123" s="10"/>
      <c r="AO123" s="8"/>
      <c r="AP123" s="7"/>
      <c r="AQ123" s="8"/>
      <c r="AR123" s="7"/>
      <c r="AS123" s="8"/>
      <c r="AT123" s="9"/>
      <c r="AU123" s="8"/>
      <c r="AV123" s="10"/>
      <c r="AW123" s="8"/>
      <c r="AX123" s="7"/>
      <c r="AY123" s="8"/>
      <c r="AZ123" s="7"/>
      <c r="BA123" s="8"/>
      <c r="BB123" s="9"/>
      <c r="BC123" s="8"/>
      <c r="BD123" s="10"/>
      <c r="BE123" s="8"/>
      <c r="BF123" s="7"/>
      <c r="BG123" s="8"/>
      <c r="BH123" s="7"/>
      <c r="BI123" s="8"/>
      <c r="BJ123" s="9"/>
      <c r="BK123" s="8"/>
      <c r="BL123" s="10"/>
      <c r="BM123" s="8"/>
      <c r="BN123" s="7"/>
      <c r="BO123" s="8"/>
      <c r="BP123" s="7"/>
      <c r="BQ123" s="8"/>
      <c r="BR123" s="9"/>
      <c r="BS123" s="8"/>
      <c r="BT123" s="10"/>
      <c r="BU123" s="8"/>
      <c r="BV123" s="7"/>
      <c r="BW123" s="8"/>
      <c r="BX123" s="7"/>
      <c r="BY123" s="8"/>
      <c r="BZ123" s="9"/>
      <c r="CA123" s="8"/>
      <c r="CB123" s="10"/>
      <c r="CC123" s="8"/>
      <c r="CD123" s="10"/>
      <c r="CE123" s="8"/>
      <c r="CF123" s="10"/>
      <c r="CG123" s="8"/>
      <c r="CH123" s="11"/>
      <c r="CI123" s="8"/>
      <c r="CJ123" s="10"/>
      <c r="CK123" s="8"/>
      <c r="CL123" s="10"/>
      <c r="CM123" s="8"/>
      <c r="CN123" s="10"/>
      <c r="CO123" s="8"/>
      <c r="CP123" s="11"/>
      <c r="CQ123" s="76"/>
      <c r="CS123" s="86"/>
      <c r="CT123" s="86"/>
      <c r="CU123" s="86"/>
    </row>
    <row r="124" spans="1:102" hidden="1" x14ac:dyDescent="0.3">
      <c r="A124" s="2"/>
      <c r="B124" s="2"/>
      <c r="C124" s="2"/>
      <c r="D124" s="2"/>
      <c r="E124" s="2" t="s">
        <v>142</v>
      </c>
      <c r="F124" s="2"/>
      <c r="G124" s="2"/>
      <c r="H124" s="7"/>
      <c r="I124" s="8"/>
      <c r="J124" s="7"/>
      <c r="K124" s="8"/>
      <c r="L124" s="7"/>
      <c r="M124" s="8"/>
      <c r="N124" s="9"/>
      <c r="O124" s="8"/>
      <c r="P124" s="7"/>
      <c r="Q124" s="8"/>
      <c r="R124" s="7"/>
      <c r="S124" s="8"/>
      <c r="T124" s="7"/>
      <c r="U124" s="8"/>
      <c r="V124" s="9"/>
      <c r="W124" s="8"/>
      <c r="X124" s="7"/>
      <c r="Y124" s="8"/>
      <c r="Z124" s="7"/>
      <c r="AA124" s="8"/>
      <c r="AB124" s="7"/>
      <c r="AC124" s="8"/>
      <c r="AD124" s="9"/>
      <c r="AE124" s="8"/>
      <c r="AF124" s="7"/>
      <c r="AG124" s="8"/>
      <c r="AH124" s="7"/>
      <c r="AI124" s="8"/>
      <c r="AJ124" s="7"/>
      <c r="AK124" s="8"/>
      <c r="AL124" s="9"/>
      <c r="AM124" s="8"/>
      <c r="AN124" s="7"/>
      <c r="AO124" s="8"/>
      <c r="AP124" s="7"/>
      <c r="AQ124" s="8"/>
      <c r="AR124" s="7"/>
      <c r="AS124" s="8"/>
      <c r="AT124" s="9"/>
      <c r="AU124" s="8"/>
      <c r="AV124" s="7"/>
      <c r="AW124" s="8"/>
      <c r="AX124" s="7"/>
      <c r="AY124" s="8"/>
      <c r="AZ124" s="7"/>
      <c r="BA124" s="8"/>
      <c r="BB124" s="9"/>
      <c r="BC124" s="8"/>
      <c r="BD124" s="7"/>
      <c r="BE124" s="8"/>
      <c r="BF124" s="7"/>
      <c r="BG124" s="8"/>
      <c r="BH124" s="7"/>
      <c r="BI124" s="8"/>
      <c r="BJ124" s="9"/>
      <c r="BK124" s="8"/>
      <c r="BL124" s="7"/>
      <c r="BM124" s="8"/>
      <c r="BN124" s="7"/>
      <c r="BO124" s="8"/>
      <c r="BP124" s="7"/>
      <c r="BQ124" s="8"/>
      <c r="BR124" s="9"/>
      <c r="BS124" s="8"/>
      <c r="BT124" s="7"/>
      <c r="BU124" s="8"/>
      <c r="BV124" s="7"/>
      <c r="BW124" s="8"/>
      <c r="BX124" s="7"/>
      <c r="BY124" s="8"/>
      <c r="BZ124" s="9"/>
      <c r="CA124" s="8"/>
      <c r="CB124" s="7"/>
      <c r="CC124" s="8"/>
      <c r="CD124" s="7"/>
      <c r="CE124" s="8"/>
      <c r="CF124" s="7"/>
      <c r="CG124" s="8"/>
      <c r="CH124" s="9"/>
      <c r="CI124" s="8"/>
      <c r="CJ124" s="7"/>
      <c r="CK124" s="8"/>
      <c r="CL124" s="7"/>
      <c r="CM124" s="8"/>
      <c r="CN124" s="7"/>
      <c r="CO124" s="8"/>
      <c r="CP124" s="9"/>
      <c r="CQ124" s="76"/>
      <c r="CS124" s="86"/>
      <c r="CT124" s="86"/>
      <c r="CU124" s="86"/>
    </row>
    <row r="125" spans="1:102" ht="28.8" customHeight="1" x14ac:dyDescent="0.3">
      <c r="A125" s="2"/>
      <c r="B125" s="2"/>
      <c r="C125" s="2"/>
      <c r="D125" s="2"/>
      <c r="E125" s="2" t="s">
        <v>427</v>
      </c>
      <c r="F125" s="2"/>
      <c r="G125" s="2"/>
      <c r="H125" s="7"/>
      <c r="I125" s="8"/>
      <c r="J125" s="7"/>
      <c r="K125" s="8"/>
      <c r="L125" s="7"/>
      <c r="M125" s="8"/>
      <c r="N125" s="9"/>
      <c r="O125" s="8"/>
      <c r="P125" s="7"/>
      <c r="Q125" s="8"/>
      <c r="R125" s="7"/>
      <c r="S125" s="8"/>
      <c r="T125" s="7"/>
      <c r="U125" s="8"/>
      <c r="V125" s="9"/>
      <c r="W125" s="8"/>
      <c r="X125" s="7"/>
      <c r="Y125" s="8"/>
      <c r="Z125" s="7"/>
      <c r="AA125" s="8"/>
      <c r="AB125" s="7"/>
      <c r="AC125" s="8"/>
      <c r="AD125" s="9"/>
      <c r="AE125" s="8"/>
      <c r="AF125" s="7"/>
      <c r="AG125" s="8"/>
      <c r="AH125" s="7"/>
      <c r="AI125" s="8"/>
      <c r="AJ125" s="7"/>
      <c r="AK125" s="8"/>
      <c r="AL125" s="9"/>
      <c r="AM125" s="8"/>
      <c r="AN125" s="7"/>
      <c r="AO125" s="8"/>
      <c r="AP125" s="7"/>
      <c r="AQ125" s="8"/>
      <c r="AR125" s="7"/>
      <c r="AS125" s="8"/>
      <c r="AT125" s="9"/>
      <c r="AU125" s="8"/>
      <c r="AV125" s="7"/>
      <c r="AW125" s="8"/>
      <c r="AX125" s="7"/>
      <c r="AY125" s="8"/>
      <c r="AZ125" s="7"/>
      <c r="BA125" s="8"/>
      <c r="BB125" s="9"/>
      <c r="BC125" s="8"/>
      <c r="BD125" s="7"/>
      <c r="BE125" s="8"/>
      <c r="BF125" s="7"/>
      <c r="BG125" s="8"/>
      <c r="BH125" s="7"/>
      <c r="BI125" s="8"/>
      <c r="BJ125" s="9"/>
      <c r="BK125" s="8"/>
      <c r="BL125" s="7"/>
      <c r="BM125" s="8"/>
      <c r="BN125" s="7"/>
      <c r="BO125" s="8"/>
      <c r="BP125" s="7"/>
      <c r="BQ125" s="8"/>
      <c r="BR125" s="9"/>
      <c r="BS125" s="8"/>
      <c r="BT125" s="7"/>
      <c r="BU125" s="8"/>
      <c r="BV125" s="7"/>
      <c r="BW125" s="8"/>
      <c r="BX125" s="7"/>
      <c r="BY125" s="8"/>
      <c r="BZ125" s="9"/>
      <c r="CA125" s="8"/>
      <c r="CB125" s="7"/>
      <c r="CC125" s="8"/>
      <c r="CD125" s="7"/>
      <c r="CE125" s="8"/>
      <c r="CF125" s="7"/>
      <c r="CG125" s="8"/>
      <c r="CH125" s="9"/>
      <c r="CI125" s="8"/>
      <c r="CJ125" s="7"/>
      <c r="CK125" s="8"/>
      <c r="CL125" s="7"/>
      <c r="CM125" s="8"/>
      <c r="CN125" s="7"/>
      <c r="CO125" s="8"/>
      <c r="CP125" s="9"/>
      <c r="CQ125" s="76"/>
      <c r="CR125" t="s">
        <v>426</v>
      </c>
      <c r="CS125" s="86"/>
      <c r="CT125" s="86"/>
      <c r="CU125" s="86"/>
    </row>
    <row r="126" spans="1:102" x14ac:dyDescent="0.3">
      <c r="A126" s="2"/>
      <c r="B126" s="2"/>
      <c r="C126" s="2"/>
      <c r="D126" s="2"/>
      <c r="E126" s="2" t="s">
        <v>444</v>
      </c>
      <c r="F126" s="2"/>
      <c r="G126" s="2"/>
      <c r="H126" s="7"/>
      <c r="I126" s="8"/>
      <c r="J126" s="7"/>
      <c r="K126" s="8"/>
      <c r="L126" s="7"/>
      <c r="M126" s="8"/>
      <c r="N126" s="9"/>
      <c r="O126" s="8"/>
      <c r="P126" s="7"/>
      <c r="Q126" s="8"/>
      <c r="R126" s="7"/>
      <c r="S126" s="8"/>
      <c r="T126" s="7"/>
      <c r="U126" s="8"/>
      <c r="V126" s="9"/>
      <c r="W126" s="8"/>
      <c r="X126" s="7"/>
      <c r="Y126" s="8"/>
      <c r="Z126" s="7"/>
      <c r="AA126" s="8"/>
      <c r="AB126" s="7"/>
      <c r="AC126" s="8"/>
      <c r="AD126" s="9"/>
      <c r="AE126" s="8"/>
      <c r="AF126" s="7"/>
      <c r="AG126" s="8"/>
      <c r="AH126" s="7"/>
      <c r="AI126" s="8"/>
      <c r="AJ126" s="7"/>
      <c r="AK126" s="8"/>
      <c r="AL126" s="9"/>
      <c r="AM126" s="8"/>
      <c r="AN126" s="7"/>
      <c r="AO126" s="8"/>
      <c r="AP126" s="7"/>
      <c r="AQ126" s="8"/>
      <c r="AR126" s="7"/>
      <c r="AS126" s="8"/>
      <c r="AT126" s="9"/>
      <c r="AU126" s="8"/>
      <c r="AV126" s="7"/>
      <c r="AW126" s="8"/>
      <c r="AX126" s="7"/>
      <c r="AY126" s="8"/>
      <c r="AZ126" s="7"/>
      <c r="BA126" s="8"/>
      <c r="BB126" s="9"/>
      <c r="BC126" s="8"/>
      <c r="BD126" s="7"/>
      <c r="BE126" s="8"/>
      <c r="BF126" s="7"/>
      <c r="BG126" s="8"/>
      <c r="BH126" s="7"/>
      <c r="BI126" s="8"/>
      <c r="BJ126" s="9"/>
      <c r="BK126" s="8"/>
      <c r="BL126" s="7"/>
      <c r="BM126" s="8"/>
      <c r="BN126" s="7"/>
      <c r="BO126" s="8"/>
      <c r="BP126" s="7"/>
      <c r="BQ126" s="8"/>
      <c r="BR126" s="9"/>
      <c r="BS126" s="8"/>
      <c r="BT126" s="7"/>
      <c r="BU126" s="8"/>
      <c r="BV126" s="7"/>
      <c r="BW126" s="8"/>
      <c r="BX126" s="7"/>
      <c r="BY126" s="8"/>
      <c r="BZ126" s="9"/>
      <c r="CA126" s="8"/>
      <c r="CB126" s="7"/>
      <c r="CC126" s="8"/>
      <c r="CD126" s="7"/>
      <c r="CE126" s="8"/>
      <c r="CF126" s="7"/>
      <c r="CG126" s="8"/>
      <c r="CH126" s="9"/>
      <c r="CI126" s="8"/>
      <c r="CJ126" s="7"/>
      <c r="CK126" s="8"/>
      <c r="CL126" s="7"/>
      <c r="CM126" s="8"/>
      <c r="CN126" s="7"/>
      <c r="CO126" s="8"/>
      <c r="CP126" s="9"/>
      <c r="CQ126" s="76">
        <v>75000</v>
      </c>
      <c r="CR126" t="s">
        <v>426</v>
      </c>
      <c r="CS126" s="86"/>
      <c r="CT126" s="86"/>
      <c r="CU126" s="86"/>
    </row>
    <row r="127" spans="1:102" x14ac:dyDescent="0.3">
      <c r="A127" s="2"/>
      <c r="B127" s="2"/>
      <c r="C127" s="2"/>
      <c r="D127" s="2"/>
      <c r="E127" s="110" t="s">
        <v>445</v>
      </c>
      <c r="F127" s="2"/>
      <c r="G127" s="2"/>
      <c r="H127" s="7"/>
      <c r="I127" s="8"/>
      <c r="J127" s="7"/>
      <c r="K127" s="8"/>
      <c r="L127" s="7"/>
      <c r="M127" s="8"/>
      <c r="N127" s="9"/>
      <c r="O127" s="8"/>
      <c r="P127" s="7"/>
      <c r="Q127" s="8"/>
      <c r="R127" s="7"/>
      <c r="S127" s="8"/>
      <c r="T127" s="7"/>
      <c r="U127" s="8"/>
      <c r="V127" s="9"/>
      <c r="W127" s="8"/>
      <c r="X127" s="7"/>
      <c r="Y127" s="8"/>
      <c r="Z127" s="7"/>
      <c r="AA127" s="8"/>
      <c r="AB127" s="7"/>
      <c r="AC127" s="8"/>
      <c r="AD127" s="9"/>
      <c r="AE127" s="8"/>
      <c r="AF127" s="7"/>
      <c r="AG127" s="8"/>
      <c r="AH127" s="7"/>
      <c r="AI127" s="8"/>
      <c r="AJ127" s="7"/>
      <c r="AK127" s="8"/>
      <c r="AL127" s="9"/>
      <c r="AM127" s="8"/>
      <c r="AN127" s="7"/>
      <c r="AO127" s="8"/>
      <c r="AP127" s="7"/>
      <c r="AQ127" s="8"/>
      <c r="AR127" s="7"/>
      <c r="AS127" s="8"/>
      <c r="AT127" s="9"/>
      <c r="AU127" s="8"/>
      <c r="AV127" s="7"/>
      <c r="AW127" s="8"/>
      <c r="AX127" s="7"/>
      <c r="AY127" s="8"/>
      <c r="AZ127" s="7"/>
      <c r="BA127" s="8"/>
      <c r="BB127" s="9"/>
      <c r="BC127" s="8"/>
      <c r="BD127" s="7"/>
      <c r="BE127" s="8"/>
      <c r="BF127" s="7"/>
      <c r="BG127" s="8"/>
      <c r="BH127" s="7"/>
      <c r="BI127" s="8"/>
      <c r="BJ127" s="9"/>
      <c r="BK127" s="8"/>
      <c r="BL127" s="7"/>
      <c r="BM127" s="8"/>
      <c r="BN127" s="7"/>
      <c r="BO127" s="8"/>
      <c r="BP127" s="7"/>
      <c r="BQ127" s="8"/>
      <c r="BR127" s="9"/>
      <c r="BS127" s="8"/>
      <c r="BT127" s="7"/>
      <c r="BU127" s="8"/>
      <c r="BV127" s="7"/>
      <c r="BW127" s="8"/>
      <c r="BX127" s="7"/>
      <c r="BY127" s="8"/>
      <c r="BZ127" s="9"/>
      <c r="CA127" s="8"/>
      <c r="CB127" s="7"/>
      <c r="CC127" s="8"/>
      <c r="CD127" s="7"/>
      <c r="CE127" s="8"/>
      <c r="CF127" s="7"/>
      <c r="CG127" s="8"/>
      <c r="CH127" s="9"/>
      <c r="CI127" s="8"/>
      <c r="CJ127" s="7"/>
      <c r="CK127" s="8"/>
      <c r="CL127" s="7"/>
      <c r="CM127" s="8"/>
      <c r="CN127" s="7"/>
      <c r="CO127" s="8"/>
      <c r="CP127" s="9"/>
      <c r="CQ127" s="109">
        <v>200000</v>
      </c>
      <c r="CR127" t="s">
        <v>426</v>
      </c>
      <c r="CS127" s="86"/>
      <c r="CT127" s="86"/>
      <c r="CU127" s="86"/>
      <c r="CV127" s="86"/>
      <c r="CW127" s="86"/>
      <c r="CX127" s="86"/>
    </row>
    <row r="128" spans="1:102" x14ac:dyDescent="0.3">
      <c r="A128" s="2"/>
      <c r="B128" s="2"/>
      <c r="C128" s="2"/>
      <c r="D128" s="2"/>
      <c r="E128" s="2" t="s">
        <v>146</v>
      </c>
      <c r="F128" s="2"/>
      <c r="G128" s="2"/>
      <c r="H128" s="7"/>
      <c r="I128" s="8"/>
      <c r="J128" s="7"/>
      <c r="K128" s="8"/>
      <c r="L128" s="7"/>
      <c r="M128" s="8"/>
      <c r="N128" s="9"/>
      <c r="O128" s="8"/>
      <c r="P128" s="7"/>
      <c r="Q128" s="8"/>
      <c r="R128" s="7"/>
      <c r="S128" s="8"/>
      <c r="T128" s="7"/>
      <c r="U128" s="8"/>
      <c r="V128" s="9"/>
      <c r="W128" s="8"/>
      <c r="X128" s="7"/>
      <c r="Y128" s="8"/>
      <c r="Z128" s="7"/>
      <c r="AA128" s="8"/>
      <c r="AB128" s="7"/>
      <c r="AC128" s="8"/>
      <c r="AD128" s="9"/>
      <c r="AE128" s="8"/>
      <c r="AF128" s="7"/>
      <c r="AG128" s="8"/>
      <c r="AH128" s="7"/>
      <c r="AI128" s="8"/>
      <c r="AJ128" s="7"/>
      <c r="AK128" s="8"/>
      <c r="AL128" s="9"/>
      <c r="AM128" s="8"/>
      <c r="AN128" s="7"/>
      <c r="AO128" s="8"/>
      <c r="AP128" s="7"/>
      <c r="AQ128" s="8"/>
      <c r="AR128" s="7"/>
      <c r="AS128" s="8"/>
      <c r="AT128" s="9"/>
      <c r="AU128" s="8"/>
      <c r="AV128" s="7"/>
      <c r="AW128" s="8"/>
      <c r="AX128" s="7"/>
      <c r="AY128" s="8"/>
      <c r="AZ128" s="7"/>
      <c r="BA128" s="8"/>
      <c r="BB128" s="9"/>
      <c r="BC128" s="8"/>
      <c r="BD128" s="7"/>
      <c r="BE128" s="8"/>
      <c r="BF128" s="7"/>
      <c r="BG128" s="8"/>
      <c r="BH128" s="7"/>
      <c r="BI128" s="8"/>
      <c r="BJ128" s="9"/>
      <c r="BK128" s="8"/>
      <c r="BL128" s="7"/>
      <c r="BM128" s="8"/>
      <c r="BN128" s="7"/>
      <c r="BO128" s="8"/>
      <c r="BP128" s="7"/>
      <c r="BQ128" s="8"/>
      <c r="BR128" s="9"/>
      <c r="BS128" s="8"/>
      <c r="BT128" s="7"/>
      <c r="BU128" s="8"/>
      <c r="BV128" s="7"/>
      <c r="BW128" s="8"/>
      <c r="BX128" s="7"/>
      <c r="BY128" s="8"/>
      <c r="BZ128" s="9"/>
      <c r="CA128" s="8"/>
      <c r="CB128" s="7"/>
      <c r="CC128" s="8"/>
      <c r="CD128" s="7"/>
      <c r="CE128" s="8"/>
      <c r="CF128" s="7"/>
      <c r="CG128" s="8"/>
      <c r="CH128" s="9"/>
      <c r="CI128" s="8"/>
      <c r="CJ128" s="7"/>
      <c r="CK128" s="8"/>
      <c r="CL128" s="7"/>
      <c r="CM128" s="8"/>
      <c r="CN128" s="7"/>
      <c r="CO128" s="8"/>
      <c r="CP128" s="9"/>
      <c r="CQ128" s="76"/>
      <c r="CR128" t="s">
        <v>426</v>
      </c>
      <c r="CS128" s="86"/>
      <c r="CT128" s="86"/>
      <c r="CU128" s="86"/>
    </row>
    <row r="129" spans="1:99" x14ac:dyDescent="0.3">
      <c r="A129" s="2"/>
      <c r="B129" s="2"/>
      <c r="C129" s="2"/>
      <c r="D129" s="2"/>
      <c r="E129" s="2" t="s">
        <v>147</v>
      </c>
      <c r="F129" s="2"/>
      <c r="G129" s="2"/>
      <c r="H129" s="7"/>
      <c r="I129" s="8"/>
      <c r="J129" s="7"/>
      <c r="K129" s="8"/>
      <c r="L129" s="7"/>
      <c r="M129" s="8"/>
      <c r="N129" s="9"/>
      <c r="O129" s="8"/>
      <c r="P129" s="7"/>
      <c r="Q129" s="8"/>
      <c r="R129" s="7"/>
      <c r="S129" s="8"/>
      <c r="T129" s="7"/>
      <c r="U129" s="8"/>
      <c r="V129" s="9"/>
      <c r="W129" s="8"/>
      <c r="X129" s="7"/>
      <c r="Y129" s="8"/>
      <c r="Z129" s="7"/>
      <c r="AA129" s="8"/>
      <c r="AB129" s="7"/>
      <c r="AC129" s="8"/>
      <c r="AD129" s="9"/>
      <c r="AE129" s="8"/>
      <c r="AF129" s="7"/>
      <c r="AG129" s="8"/>
      <c r="AH129" s="7"/>
      <c r="AI129" s="8"/>
      <c r="AJ129" s="7"/>
      <c r="AK129" s="8"/>
      <c r="AL129" s="9"/>
      <c r="AM129" s="8"/>
      <c r="AN129" s="7"/>
      <c r="AO129" s="8"/>
      <c r="AP129" s="7"/>
      <c r="AQ129" s="8"/>
      <c r="AR129" s="7"/>
      <c r="AS129" s="8"/>
      <c r="AT129" s="9"/>
      <c r="AU129" s="8"/>
      <c r="AV129" s="7"/>
      <c r="AW129" s="8"/>
      <c r="AX129" s="7"/>
      <c r="AY129" s="8"/>
      <c r="AZ129" s="7"/>
      <c r="BA129" s="8"/>
      <c r="BB129" s="9"/>
      <c r="BC129" s="8"/>
      <c r="BD129" s="7"/>
      <c r="BE129" s="8"/>
      <c r="BF129" s="7"/>
      <c r="BG129" s="8"/>
      <c r="BH129" s="7"/>
      <c r="BI129" s="8"/>
      <c r="BJ129" s="9"/>
      <c r="BK129" s="8"/>
      <c r="BL129" s="7"/>
      <c r="BM129" s="8"/>
      <c r="BN129" s="7"/>
      <c r="BO129" s="8"/>
      <c r="BP129" s="7"/>
      <c r="BQ129" s="8"/>
      <c r="BR129" s="9"/>
      <c r="BS129" s="8"/>
      <c r="BT129" s="7"/>
      <c r="BU129" s="8"/>
      <c r="BV129" s="7"/>
      <c r="BW129" s="8"/>
      <c r="BX129" s="7"/>
      <c r="BY129" s="8"/>
      <c r="BZ129" s="9"/>
      <c r="CA129" s="8"/>
      <c r="CB129" s="7"/>
      <c r="CC129" s="8"/>
      <c r="CD129" s="7"/>
      <c r="CE129" s="8"/>
      <c r="CF129" s="7"/>
      <c r="CG129" s="8"/>
      <c r="CH129" s="9"/>
      <c r="CI129" s="8"/>
      <c r="CJ129" s="7"/>
      <c r="CK129" s="8"/>
      <c r="CL129" s="7"/>
      <c r="CM129" s="8"/>
      <c r="CN129" s="7"/>
      <c r="CO129" s="8"/>
      <c r="CP129" s="9"/>
      <c r="CQ129" s="76"/>
      <c r="CR129" t="s">
        <v>426</v>
      </c>
      <c r="CS129" s="86"/>
      <c r="CT129" s="86"/>
      <c r="CU129" s="86"/>
    </row>
    <row r="130" spans="1:99" hidden="1" x14ac:dyDescent="0.3">
      <c r="A130" s="2"/>
      <c r="B130" s="2"/>
      <c r="C130" s="2"/>
      <c r="D130" s="2"/>
      <c r="E130" s="2" t="s">
        <v>148</v>
      </c>
      <c r="F130" s="2"/>
      <c r="G130" s="2"/>
      <c r="H130" s="7"/>
      <c r="I130" s="8"/>
      <c r="J130" s="7"/>
      <c r="K130" s="8"/>
      <c r="L130" s="7"/>
      <c r="M130" s="8"/>
      <c r="N130" s="9"/>
      <c r="O130" s="8"/>
      <c r="P130" s="7"/>
      <c r="Q130" s="8"/>
      <c r="R130" s="7"/>
      <c r="S130" s="8"/>
      <c r="T130" s="7"/>
      <c r="U130" s="8"/>
      <c r="V130" s="9"/>
      <c r="W130" s="8"/>
      <c r="X130" s="7"/>
      <c r="Y130" s="8"/>
      <c r="Z130" s="7"/>
      <c r="AA130" s="8"/>
      <c r="AB130" s="7"/>
      <c r="AC130" s="8"/>
      <c r="AD130" s="9"/>
      <c r="AE130" s="8"/>
      <c r="AF130" s="7"/>
      <c r="AG130" s="8"/>
      <c r="AH130" s="7"/>
      <c r="AI130" s="8"/>
      <c r="AJ130" s="7"/>
      <c r="AK130" s="8"/>
      <c r="AL130" s="9"/>
      <c r="AM130" s="8"/>
      <c r="AN130" s="7"/>
      <c r="AO130" s="8"/>
      <c r="AP130" s="7"/>
      <c r="AQ130" s="8"/>
      <c r="AR130" s="7"/>
      <c r="AS130" s="8"/>
      <c r="AT130" s="9"/>
      <c r="AU130" s="8"/>
      <c r="AV130" s="7"/>
      <c r="AW130" s="8"/>
      <c r="AX130" s="7"/>
      <c r="AY130" s="8"/>
      <c r="AZ130" s="7"/>
      <c r="BA130" s="8"/>
      <c r="BB130" s="9"/>
      <c r="BC130" s="8"/>
      <c r="BD130" s="7"/>
      <c r="BE130" s="8"/>
      <c r="BF130" s="7"/>
      <c r="BG130" s="8"/>
      <c r="BH130" s="7"/>
      <c r="BI130" s="8"/>
      <c r="BJ130" s="9"/>
      <c r="BK130" s="8"/>
      <c r="BL130" s="7"/>
      <c r="BM130" s="8"/>
      <c r="BN130" s="7"/>
      <c r="BO130" s="8"/>
      <c r="BP130" s="7"/>
      <c r="BQ130" s="8"/>
      <c r="BR130" s="9"/>
      <c r="BS130" s="8"/>
      <c r="BT130" s="7"/>
      <c r="BU130" s="8"/>
      <c r="BV130" s="7"/>
      <c r="BW130" s="8"/>
      <c r="BX130" s="7"/>
      <c r="BY130" s="8"/>
      <c r="BZ130" s="9"/>
      <c r="CA130" s="8"/>
      <c r="CB130" s="7"/>
      <c r="CC130" s="8"/>
      <c r="CD130" s="7"/>
      <c r="CE130" s="8"/>
      <c r="CF130" s="7"/>
      <c r="CG130" s="8"/>
      <c r="CH130" s="9"/>
      <c r="CI130" s="8"/>
      <c r="CJ130" s="7"/>
      <c r="CK130" s="8"/>
      <c r="CL130" s="7"/>
      <c r="CM130" s="8"/>
      <c r="CN130" s="7"/>
      <c r="CO130" s="8"/>
      <c r="CP130" s="9"/>
      <c r="CQ130" s="76"/>
      <c r="CS130" s="86"/>
      <c r="CT130" s="86"/>
      <c r="CU130" s="86"/>
    </row>
    <row r="131" spans="1:99" x14ac:dyDescent="0.3">
      <c r="A131" s="2"/>
      <c r="B131" s="2"/>
      <c r="C131" s="2"/>
      <c r="D131" s="2"/>
      <c r="E131" s="2" t="s">
        <v>149</v>
      </c>
      <c r="F131" s="2"/>
      <c r="G131" s="2"/>
      <c r="H131" s="7"/>
      <c r="I131" s="8"/>
      <c r="J131" s="7"/>
      <c r="K131" s="8"/>
      <c r="L131" s="7"/>
      <c r="M131" s="8"/>
      <c r="N131" s="9"/>
      <c r="O131" s="8"/>
      <c r="P131" s="7"/>
      <c r="Q131" s="8"/>
      <c r="R131" s="7"/>
      <c r="S131" s="8"/>
      <c r="T131" s="7"/>
      <c r="U131" s="8"/>
      <c r="V131" s="9"/>
      <c r="W131" s="8"/>
      <c r="X131" s="7"/>
      <c r="Y131" s="8"/>
      <c r="Z131" s="7"/>
      <c r="AA131" s="8"/>
      <c r="AB131" s="7"/>
      <c r="AC131" s="8"/>
      <c r="AD131" s="9"/>
      <c r="AE131" s="8"/>
      <c r="AF131" s="7"/>
      <c r="AG131" s="8"/>
      <c r="AH131" s="7"/>
      <c r="AI131" s="8"/>
      <c r="AJ131" s="7"/>
      <c r="AK131" s="8"/>
      <c r="AL131" s="9"/>
      <c r="AM131" s="8"/>
      <c r="AN131" s="7"/>
      <c r="AO131" s="8"/>
      <c r="AP131" s="7"/>
      <c r="AQ131" s="8"/>
      <c r="AR131" s="7"/>
      <c r="AS131" s="8"/>
      <c r="AT131" s="9"/>
      <c r="AU131" s="8"/>
      <c r="AV131" s="7">
        <v>40</v>
      </c>
      <c r="AW131" s="8"/>
      <c r="AX131" s="7"/>
      <c r="AY131" s="8"/>
      <c r="AZ131" s="7">
        <f>ROUND((AV131-AX131),5)</f>
        <v>40</v>
      </c>
      <c r="BA131" s="8"/>
      <c r="BB131" s="9">
        <f>ROUND(IF(AX131=0, IF(AV131=0, 0, 1), AV131/AX131),5)</f>
        <v>1</v>
      </c>
      <c r="BC131" s="8"/>
      <c r="BD131" s="7"/>
      <c r="BE131" s="8"/>
      <c r="BF131" s="7"/>
      <c r="BG131" s="8"/>
      <c r="BH131" s="7"/>
      <c r="BI131" s="8"/>
      <c r="BJ131" s="9"/>
      <c r="BK131" s="8"/>
      <c r="BL131" s="7"/>
      <c r="BM131" s="8"/>
      <c r="BN131" s="7"/>
      <c r="BO131" s="8"/>
      <c r="BP131" s="7"/>
      <c r="BQ131" s="8"/>
      <c r="BR131" s="9"/>
      <c r="BS131" s="8"/>
      <c r="BT131" s="7"/>
      <c r="BU131" s="8"/>
      <c r="BV131" s="7"/>
      <c r="BW131" s="8"/>
      <c r="BX131" s="7"/>
      <c r="BY131" s="8"/>
      <c r="BZ131" s="9"/>
      <c r="CA131" s="8"/>
      <c r="CB131" s="7"/>
      <c r="CC131" s="8"/>
      <c r="CD131" s="7"/>
      <c r="CE131" s="8"/>
      <c r="CF131" s="7"/>
      <c r="CG131" s="8"/>
      <c r="CH131" s="9"/>
      <c r="CI131" s="8"/>
      <c r="CJ131" s="7">
        <f>ROUND(H131+P131+X131+AF131+AN131+AV131+BD131+BL131+BT131+CB131,5)</f>
        <v>40</v>
      </c>
      <c r="CK131" s="8"/>
      <c r="CL131" s="82">
        <v>0</v>
      </c>
      <c r="CM131" s="8"/>
      <c r="CN131" s="7">
        <f>ROUND((CJ131-CL131),5)</f>
        <v>40</v>
      </c>
      <c r="CO131" s="8"/>
      <c r="CP131" s="9">
        <f>ROUND(IF(CL131=0, IF(CJ131=0, 0, 1), CJ131/CL131),5)</f>
        <v>1</v>
      </c>
      <c r="CQ131" s="76">
        <v>0</v>
      </c>
      <c r="CR131" t="s">
        <v>426</v>
      </c>
      <c r="CS131" s="86"/>
      <c r="CT131" s="86"/>
      <c r="CU131" s="86"/>
    </row>
    <row r="132" spans="1:99" x14ac:dyDescent="0.3">
      <c r="A132" s="2"/>
      <c r="B132" s="2"/>
      <c r="C132" s="2"/>
      <c r="D132" s="2"/>
      <c r="E132" s="2" t="s">
        <v>150</v>
      </c>
      <c r="F132" s="2"/>
      <c r="G132" s="2"/>
      <c r="H132" s="7"/>
      <c r="I132" s="8"/>
      <c r="J132" s="7"/>
      <c r="K132" s="8"/>
      <c r="L132" s="7"/>
      <c r="M132" s="8"/>
      <c r="N132" s="9"/>
      <c r="O132" s="8"/>
      <c r="P132" s="7"/>
      <c r="Q132" s="8"/>
      <c r="R132" s="7"/>
      <c r="S132" s="8"/>
      <c r="T132" s="7"/>
      <c r="U132" s="8"/>
      <c r="V132" s="9"/>
      <c r="W132" s="8"/>
      <c r="X132" s="7"/>
      <c r="Y132" s="8"/>
      <c r="Z132" s="7"/>
      <c r="AA132" s="8"/>
      <c r="AB132" s="7"/>
      <c r="AC132" s="8"/>
      <c r="AD132" s="9"/>
      <c r="AE132" s="8"/>
      <c r="AF132" s="7"/>
      <c r="AG132" s="8"/>
      <c r="AH132" s="7"/>
      <c r="AI132" s="8"/>
      <c r="AJ132" s="7"/>
      <c r="AK132" s="8"/>
      <c r="AL132" s="9"/>
      <c r="AM132" s="8"/>
      <c r="AN132" s="7"/>
      <c r="AO132" s="8"/>
      <c r="AP132" s="7"/>
      <c r="AQ132" s="8"/>
      <c r="AR132" s="7"/>
      <c r="AS132" s="8"/>
      <c r="AT132" s="9"/>
      <c r="AU132" s="8"/>
      <c r="AV132" s="7"/>
      <c r="AW132" s="8"/>
      <c r="AX132" s="7"/>
      <c r="AY132" s="8"/>
      <c r="AZ132" s="7"/>
      <c r="BA132" s="8"/>
      <c r="BB132" s="9"/>
      <c r="BC132" s="8"/>
      <c r="BD132" s="7"/>
      <c r="BE132" s="8"/>
      <c r="BF132" s="7"/>
      <c r="BG132" s="8"/>
      <c r="BH132" s="7"/>
      <c r="BI132" s="8"/>
      <c r="BJ132" s="9"/>
      <c r="BK132" s="8"/>
      <c r="BL132" s="7"/>
      <c r="BM132" s="8"/>
      <c r="BN132" s="7"/>
      <c r="BO132" s="8"/>
      <c r="BP132" s="7"/>
      <c r="BQ132" s="8"/>
      <c r="BR132" s="9"/>
      <c r="BS132" s="8"/>
      <c r="BT132" s="7"/>
      <c r="BU132" s="8"/>
      <c r="BV132" s="7"/>
      <c r="BW132" s="8"/>
      <c r="BX132" s="7"/>
      <c r="BY132" s="8"/>
      <c r="BZ132" s="9"/>
      <c r="CA132" s="8"/>
      <c r="CB132" s="7"/>
      <c r="CC132" s="8"/>
      <c r="CD132" s="7"/>
      <c r="CE132" s="8"/>
      <c r="CF132" s="7"/>
      <c r="CG132" s="8"/>
      <c r="CH132" s="9"/>
      <c r="CI132" s="8"/>
      <c r="CJ132" s="7"/>
      <c r="CK132" s="8"/>
      <c r="CL132" s="7"/>
      <c r="CM132" s="8"/>
      <c r="CN132" s="7"/>
      <c r="CO132" s="8"/>
      <c r="CP132" s="9"/>
      <c r="CQ132" s="76"/>
      <c r="CR132" t="s">
        <v>426</v>
      </c>
      <c r="CS132" s="86"/>
      <c r="CT132" s="86"/>
      <c r="CU132" s="86"/>
    </row>
    <row r="133" spans="1:99" x14ac:dyDescent="0.3">
      <c r="A133" s="77"/>
      <c r="B133" s="77"/>
      <c r="C133" s="77"/>
      <c r="D133" s="77" t="s">
        <v>153</v>
      </c>
      <c r="E133" s="77"/>
      <c r="F133" s="77"/>
      <c r="G133" s="77"/>
      <c r="H133" s="78">
        <f>ROUND(H4+H10+H23+SUM(H27:H29)+SUM(H37:H44)+H49+H56+H67+H72+H83+H90+SUM(H97:H100)+SUM(H105:H105)+H112+H116+SUM(H124:H132),5)</f>
        <v>34170.629999999997</v>
      </c>
      <c r="I133" s="79"/>
      <c r="J133" s="78">
        <f>ROUND(J4+J10+J23+SUM(J27:J29)+SUM(J37:J44)+J49+J56+J67+J72+J83+J90+SUM(J97:J100)+SUM(J105:J105)+J112+J116+SUM(J124:J132),5)</f>
        <v>14140.41</v>
      </c>
      <c r="K133" s="79"/>
      <c r="L133" s="78">
        <f>ROUND((H133-J133),5)</f>
        <v>20030.22</v>
      </c>
      <c r="M133" s="79"/>
      <c r="N133" s="80">
        <f>ROUND(IF(J133=0, IF(H133=0, 0, 1), H133/J133),5)</f>
        <v>2.4165199999999998</v>
      </c>
      <c r="O133" s="79"/>
      <c r="P133" s="78">
        <f>ROUND(P4+P10+P23+SUM(P27:P29)+SUM(P37:P44)+P49+P56+P67+P72+P83+P90+SUM(P97:P100)+SUM(P105:P105)+P112+P116+SUM(P124:P132),5)</f>
        <v>48316.75</v>
      </c>
      <c r="Q133" s="79"/>
      <c r="R133" s="78">
        <f>ROUND(R4+R10+R23+SUM(R27:R29)+SUM(R37:R44)+R49+R56+R67+R72+R83+R90+SUM(R97:R100)+SUM(R105:R105)+R112+R116+SUM(R124:R132),5)</f>
        <v>28850.42</v>
      </c>
      <c r="S133" s="79"/>
      <c r="T133" s="78">
        <f>ROUND((P133-R133),5)</f>
        <v>19466.330000000002</v>
      </c>
      <c r="U133" s="79"/>
      <c r="V133" s="80">
        <f>ROUND(IF(R133=0, IF(P133=0, 0, 1), P133/R133),5)</f>
        <v>1.6747300000000001</v>
      </c>
      <c r="W133" s="79"/>
      <c r="X133" s="78">
        <f>ROUND(X4+X10+X23+SUM(X27:X29)+SUM(X37:X44)+X49+X56+X67+X72+X83+X90+SUM(X97:X100)+SUM(X105:X105)+X112+X116+SUM(X124:X132),5)</f>
        <v>87534.61</v>
      </c>
      <c r="Y133" s="79"/>
      <c r="Z133" s="78">
        <f>ROUND(Z4+Z10+Z23+SUM(Z27:Z29)+SUM(Z37:Z44)+Z49+Z56+Z67+Z72+Z83+Z90+SUM(Z97:Z100)+SUM(Z105:Z105)+Z112+Z116+SUM(Z124:Z132),5)</f>
        <v>99272.92</v>
      </c>
      <c r="AA133" s="79"/>
      <c r="AB133" s="78">
        <f>ROUND((X133-Z133),5)</f>
        <v>-11738.31</v>
      </c>
      <c r="AC133" s="79"/>
      <c r="AD133" s="80">
        <f>ROUND(IF(Z133=0, IF(X133=0, 0, 1), X133/Z133),5)</f>
        <v>0.88175999999999999</v>
      </c>
      <c r="AE133" s="79"/>
      <c r="AF133" s="78">
        <f>ROUND(AF4+AF10+AF23+SUM(AF27:AF29)+SUM(AF37:AF44)+AF49+AF56+AF67+AF72+AF83+AF90+SUM(AF97:AF100)+SUM(AF105:AF105)+AF112+AF116+SUM(AF124:AF132),5)</f>
        <v>161023.51</v>
      </c>
      <c r="AG133" s="79"/>
      <c r="AH133" s="78">
        <f>ROUND(AH4+AH10+AH23+SUM(AH27:AH29)+SUM(AH37:AH44)+AH49+AH56+AH67+AH72+AH83+AH90+SUM(AH97:AH100)+SUM(AH105:AH105)+AH112+AH116+SUM(AH124:AH132),5)</f>
        <v>67280.42</v>
      </c>
      <c r="AI133" s="79"/>
      <c r="AJ133" s="78">
        <f>ROUND((AF133-AH133),5)</f>
        <v>93743.09</v>
      </c>
      <c r="AK133" s="79"/>
      <c r="AL133" s="80">
        <f>ROUND(IF(AH133=0, IF(AF133=0, 0, 1), AF133/AH133),5)</f>
        <v>2.3933200000000001</v>
      </c>
      <c r="AM133" s="79"/>
      <c r="AN133" s="78">
        <f>ROUND(AN4+AN10+AN23+SUM(AN27:AN29)+SUM(AN37:AN44)+AN49+AN56+AN67+AN72+AN83+AN90+SUM(AN97:AN100)+SUM(AN105:AN105)+AN112+AN116+SUM(AN124:AN132),5)</f>
        <v>62115.040000000001</v>
      </c>
      <c r="AO133" s="79"/>
      <c r="AP133" s="78">
        <f>ROUND(AP4+AP10+AP23+SUM(AP27:AP29)+SUM(AP37:AP44)+AP49+AP56+AP67+AP72+AP83+AP90+SUM(AP97:AP100)+SUM(AP105:AP105)+AP112+AP116+SUM(AP124:AP132),5)</f>
        <v>82880.42</v>
      </c>
      <c r="AQ133" s="79"/>
      <c r="AR133" s="78">
        <f>ROUND((AN133-AP133),5)</f>
        <v>-20765.38</v>
      </c>
      <c r="AS133" s="79"/>
      <c r="AT133" s="80">
        <f>ROUND(IF(AP133=0, IF(AN133=0, 0, 1), AN133/AP133),5)</f>
        <v>0.74944999999999995</v>
      </c>
      <c r="AU133" s="79"/>
      <c r="AV133" s="78">
        <f>ROUND(AV4+AV10+AV23+SUM(AV27:AV29)+SUM(AV37:AV44)+AV49+AV56+AV67+AV72+AV83+AV90+SUM(AV97:AV100)+SUM(AV105:AV105)+AV112+AV116+SUM(AV124:AV132),5)</f>
        <v>202069.93</v>
      </c>
      <c r="AW133" s="79"/>
      <c r="AX133" s="78">
        <f>ROUND(AX4+AX10+AX23+SUM(AX27:AX29)+SUM(AX37:AX44)+AX49+AX56+AX67+AX72+AX83+AX90+SUM(AX97:AX100)+SUM(AX105:AX105)+AX112+AX116+SUM(AX124:AX132),5)</f>
        <v>231662.92</v>
      </c>
      <c r="AY133" s="79"/>
      <c r="AZ133" s="78">
        <f>ROUND((AV133-AX133),5)</f>
        <v>-29592.99</v>
      </c>
      <c r="BA133" s="79"/>
      <c r="BB133" s="80">
        <f>ROUND(IF(AX133=0, IF(AV133=0, 0, 1), AV133/AX133),5)</f>
        <v>0.87226000000000004</v>
      </c>
      <c r="BC133" s="79"/>
      <c r="BD133" s="78">
        <f>ROUND(BD4+BD10+BD23+SUM(BD27:BD29)+SUM(BD37:BD44)+BD49+BD56+BD67+BD72+BD83+BD90+SUM(BD97:BD100)+SUM(BD105:BD105)+BD112+BD116+SUM(BD124:BD132),5)</f>
        <v>106561.05</v>
      </c>
      <c r="BE133" s="79"/>
      <c r="BF133" s="78">
        <f>ROUND(BF4+BF10+BF23+SUM(BF27:BF29)+SUM(BF37:BF44)+BF49+BF56+BF67+BF72+BF83+BF90+SUM(BF97:BF100)+SUM(BF105:BF105)+BF112+BF116+SUM(BF124:BF132),5)</f>
        <v>52550.42</v>
      </c>
      <c r="BG133" s="79"/>
      <c r="BH133" s="78">
        <f>ROUND((BD133-BF133),5)</f>
        <v>54010.63</v>
      </c>
      <c r="BI133" s="79"/>
      <c r="BJ133" s="80">
        <f>ROUND(IF(BF133=0, IF(BD133=0, 0, 1), BD133/BF133),5)</f>
        <v>2.02779</v>
      </c>
      <c r="BK133" s="79"/>
      <c r="BL133" s="78">
        <f>ROUND(BL4+BL10+BL23+SUM(BL27:BL29)+SUM(BL37:BL44)+BL49+BL56+BL67+BL72+BL83+BL90+SUM(BL97:BL100)+SUM(BL105:BL105)+BL112+BL116+SUM(BL124:BL132),5)</f>
        <v>50380.58</v>
      </c>
      <c r="BM133" s="79"/>
      <c r="BN133" s="78">
        <f>ROUND(BN4+BN10+BN23+SUM(BN27:BN29)+SUM(BN37:BN44)+BN49+BN56+BN67+BN72+BN83+BN90+SUM(BN97:BN100)+SUM(BN105:BN105)+BN112+BN116+SUM(BN124:BN132),5)</f>
        <v>40405.42</v>
      </c>
      <c r="BO133" s="79"/>
      <c r="BP133" s="78">
        <f>ROUND((BL133-BN133),5)</f>
        <v>9975.16</v>
      </c>
      <c r="BQ133" s="79"/>
      <c r="BR133" s="80">
        <f>ROUND(IF(BN133=0, IF(BL133=0, 0, 1), BL133/BN133),5)</f>
        <v>1.24688</v>
      </c>
      <c r="BS133" s="79"/>
      <c r="BT133" s="78">
        <f>ROUND(BT4+BT10+BT23+SUM(BT27:BT29)+SUM(BT37:BT44)+BT49+BT56+BT67+BT72+BT83+BT90+SUM(BT97:BT100)+SUM(BT105:BT105)+BT112+BT116+SUM(BT124:BT132),5)</f>
        <v>67074.350000000006</v>
      </c>
      <c r="BU133" s="79"/>
      <c r="BV133" s="78">
        <f>ROUND(BV4+BV10+BV23+SUM(BV27:BV29)+SUM(BV37:BV44)+BV49+BV56+BV67+BV72+BV83+BV90+SUM(BV97:BV100)+SUM(BV105:BV105)+BV112+BV116+SUM(BV124:BV132),5)</f>
        <v>68722.92</v>
      </c>
      <c r="BW133" s="79"/>
      <c r="BX133" s="78">
        <f>ROUND((BT133-BV133),5)</f>
        <v>-1648.57</v>
      </c>
      <c r="BY133" s="79"/>
      <c r="BZ133" s="80">
        <f>ROUND(IF(BV133=0, IF(BT133=0, 0, 1), BT133/BV133),5)</f>
        <v>0.97601000000000004</v>
      </c>
      <c r="CA133" s="79"/>
      <c r="CB133" s="78">
        <f>ROUND(CB4+CB10+CB23+SUM(CB27:CB29)+SUM(CB37:CB44)+CB49+CB56+CB67+CB72+CB83+CB90+SUM(CB97:CB100)+SUM(CB105:CB105)+CB112+CB116+SUM(CB124:CB132),5)</f>
        <v>26941.52</v>
      </c>
      <c r="CC133" s="79"/>
      <c r="CD133" s="78">
        <f>ROUND(CD4+CD10+CD23+SUM(CD27:CD29)+SUM(CD37:CD44)+CD49+CD56+CD67+CD72+CD83+CD90+SUM(CD97:CD100)+SUM(CD105:CD105)+CD112+CD116+SUM(CD124:CD132),5)</f>
        <v>4585.88</v>
      </c>
      <c r="CE133" s="79"/>
      <c r="CF133" s="78">
        <f>ROUND((CB133-CD133),5)</f>
        <v>22355.64</v>
      </c>
      <c r="CG133" s="79"/>
      <c r="CH133" s="80">
        <f>ROUND(IF(CD133=0, IF(CB133=0, 0, 1), CB133/CD133),5)</f>
        <v>5.8748899999999997</v>
      </c>
      <c r="CI133" s="79"/>
      <c r="CJ133" s="78">
        <f>CJ10+CJ23+CJ125+CJ27+CJ28+CJ37+CJ38+CJ39+CJ40+CJ56+CJ67+CJ72+CJ83+CJ90+CJ97+CJ98+CJ100+CJ105+CJ116+CJ126+CJ127+CJ128+CJ129+CJ131+CJ132</f>
        <v>846516.90000000014</v>
      </c>
      <c r="CK133" s="79"/>
      <c r="CL133" s="78">
        <f>CL10+CL23+CL27+CL28+CL37+CL38+CL39+CL40+CL56+CL67+CL72+CL83+CL90+CL97+CL98+CL100+CL105+CL116+CL126+CL127+CL128+CL129+CL131+CL132</f>
        <v>765500</v>
      </c>
      <c r="CM133" s="79"/>
      <c r="CN133" s="78">
        <f>ROUND((CJ133-CL133),5)</f>
        <v>81016.899999999994</v>
      </c>
      <c r="CO133" s="79"/>
      <c r="CP133" s="80">
        <f>ROUND(IF(CL133=0, IF(CJ133=0, 0, 1), CJ133/CL133),5)</f>
        <v>1.1058399999999999</v>
      </c>
      <c r="CQ133" s="89">
        <f>CQ10+CQ23+CQ27+CQ28+CQ37+CQ38+CQ39+CQ40+CQ56+CQ67+CQ72+CQ83+CQ90+CQ97+CQ98+CQ100+CQ105+CQ116+CQ126+CQ127+CQ128+CQ129+CQ131+CQ132</f>
        <v>1066465</v>
      </c>
      <c r="CS133" s="86"/>
      <c r="CT133" s="90"/>
      <c r="CU133" s="86"/>
    </row>
    <row r="134" spans="1:99" hidden="1" x14ac:dyDescent="0.3">
      <c r="A134" s="2"/>
      <c r="B134" s="2"/>
      <c r="C134" s="2"/>
      <c r="D134" s="2"/>
      <c r="E134" s="2" t="s">
        <v>155</v>
      </c>
      <c r="F134" s="2"/>
      <c r="G134" s="2"/>
      <c r="H134" s="12"/>
      <c r="I134" s="8"/>
      <c r="J134" s="7"/>
      <c r="K134" s="8"/>
      <c r="L134" s="7"/>
      <c r="M134" s="8"/>
      <c r="N134" s="9"/>
      <c r="O134" s="8"/>
      <c r="P134" s="12"/>
      <c r="Q134" s="8"/>
      <c r="R134" s="7"/>
      <c r="S134" s="8"/>
      <c r="T134" s="7"/>
      <c r="U134" s="8"/>
      <c r="V134" s="9"/>
      <c r="W134" s="8"/>
      <c r="X134" s="12"/>
      <c r="Y134" s="8"/>
      <c r="Z134" s="7"/>
      <c r="AA134" s="8"/>
      <c r="AB134" s="7"/>
      <c r="AC134" s="8"/>
      <c r="AD134" s="9"/>
      <c r="AE134" s="8"/>
      <c r="AF134" s="12"/>
      <c r="AG134" s="8"/>
      <c r="AH134" s="7"/>
      <c r="AI134" s="8"/>
      <c r="AJ134" s="7"/>
      <c r="AK134" s="8"/>
      <c r="AL134" s="9"/>
      <c r="AM134" s="8"/>
      <c r="AN134" s="12"/>
      <c r="AO134" s="8"/>
      <c r="AP134" s="7"/>
      <c r="AQ134" s="8"/>
      <c r="AR134" s="7"/>
      <c r="AS134" s="8"/>
      <c r="AT134" s="9"/>
      <c r="AU134" s="8"/>
      <c r="AV134" s="12"/>
      <c r="AW134" s="8"/>
      <c r="AX134" s="7"/>
      <c r="AY134" s="8"/>
      <c r="AZ134" s="7"/>
      <c r="BA134" s="8"/>
      <c r="BB134" s="9"/>
      <c r="BC134" s="8"/>
      <c r="BD134" s="12"/>
      <c r="BE134" s="8"/>
      <c r="BF134" s="7"/>
      <c r="BG134" s="8"/>
      <c r="BH134" s="7"/>
      <c r="BI134" s="8"/>
      <c r="BJ134" s="9"/>
      <c r="BK134" s="8"/>
      <c r="BL134" s="12"/>
      <c r="BM134" s="8"/>
      <c r="BN134" s="7"/>
      <c r="BO134" s="8"/>
      <c r="BP134" s="7"/>
      <c r="BQ134" s="8"/>
      <c r="BR134" s="9"/>
      <c r="BS134" s="8"/>
      <c r="BT134" s="12"/>
      <c r="BU134" s="8"/>
      <c r="BV134" s="7"/>
      <c r="BW134" s="8"/>
      <c r="BX134" s="7"/>
      <c r="BY134" s="8"/>
      <c r="BZ134" s="9"/>
      <c r="CA134" s="8"/>
      <c r="CB134" s="12"/>
      <c r="CC134" s="8"/>
      <c r="CD134" s="12"/>
      <c r="CE134" s="8"/>
      <c r="CF134" s="12"/>
      <c r="CG134" s="8"/>
      <c r="CH134" s="13"/>
      <c r="CI134" s="8"/>
      <c r="CJ134" s="12"/>
      <c r="CK134" s="8"/>
      <c r="CL134" s="12"/>
      <c r="CM134" s="8"/>
      <c r="CN134" s="12"/>
      <c r="CO134" s="8"/>
      <c r="CP134" s="13"/>
      <c r="CQ134" s="76"/>
    </row>
    <row r="135" spans="1:99" ht="15" hidden="1" thickBot="1" x14ac:dyDescent="0.35">
      <c r="A135" s="2"/>
      <c r="B135" s="2"/>
      <c r="C135" s="2"/>
      <c r="D135" s="2" t="s">
        <v>156</v>
      </c>
      <c r="E135" s="2"/>
      <c r="F135" s="2"/>
      <c r="G135" s="2"/>
      <c r="H135" s="14"/>
      <c r="I135" s="8"/>
      <c r="J135" s="10"/>
      <c r="K135" s="8"/>
      <c r="L135" s="10"/>
      <c r="M135" s="8"/>
      <c r="N135" s="11"/>
      <c r="O135" s="8"/>
      <c r="P135" s="14"/>
      <c r="Q135" s="8"/>
      <c r="R135" s="10"/>
      <c r="S135" s="8"/>
      <c r="T135" s="10"/>
      <c r="U135" s="8"/>
      <c r="V135" s="11"/>
      <c r="W135" s="8"/>
      <c r="X135" s="14"/>
      <c r="Y135" s="8"/>
      <c r="Z135" s="10"/>
      <c r="AA135" s="8"/>
      <c r="AB135" s="10"/>
      <c r="AC135" s="8"/>
      <c r="AD135" s="11"/>
      <c r="AE135" s="8"/>
      <c r="AF135" s="14"/>
      <c r="AG135" s="8"/>
      <c r="AH135" s="10"/>
      <c r="AI135" s="8"/>
      <c r="AJ135" s="10"/>
      <c r="AK135" s="8"/>
      <c r="AL135" s="11"/>
      <c r="AM135" s="8"/>
      <c r="AN135" s="14"/>
      <c r="AO135" s="8"/>
      <c r="AP135" s="10"/>
      <c r="AQ135" s="8"/>
      <c r="AR135" s="10"/>
      <c r="AS135" s="8"/>
      <c r="AT135" s="11"/>
      <c r="AU135" s="8"/>
      <c r="AV135" s="14"/>
      <c r="AW135" s="8"/>
      <c r="AX135" s="10"/>
      <c r="AY135" s="8"/>
      <c r="AZ135" s="10"/>
      <c r="BA135" s="8"/>
      <c r="BB135" s="11"/>
      <c r="BC135" s="8"/>
      <c r="BD135" s="14"/>
      <c r="BE135" s="8"/>
      <c r="BF135" s="10"/>
      <c r="BG135" s="8"/>
      <c r="BH135" s="10"/>
      <c r="BI135" s="8"/>
      <c r="BJ135" s="11"/>
      <c r="BK135" s="8"/>
      <c r="BL135" s="14"/>
      <c r="BM135" s="8"/>
      <c r="BN135" s="10"/>
      <c r="BO135" s="8"/>
      <c r="BP135" s="10"/>
      <c r="BQ135" s="8"/>
      <c r="BR135" s="11"/>
      <c r="BS135" s="8"/>
      <c r="BT135" s="14"/>
      <c r="BU135" s="8"/>
      <c r="BV135" s="10"/>
      <c r="BW135" s="8"/>
      <c r="BX135" s="10"/>
      <c r="BY135" s="8"/>
      <c r="BZ135" s="11"/>
      <c r="CA135" s="8"/>
      <c r="CB135" s="14"/>
      <c r="CC135" s="8"/>
      <c r="CD135" s="14"/>
      <c r="CE135" s="8"/>
      <c r="CF135" s="14"/>
      <c r="CG135" s="8"/>
      <c r="CH135" s="15"/>
      <c r="CI135" s="8"/>
      <c r="CJ135" s="14"/>
      <c r="CK135" s="8"/>
      <c r="CL135" s="14"/>
      <c r="CM135" s="8"/>
      <c r="CN135" s="14"/>
      <c r="CO135" s="8"/>
      <c r="CP135" s="15"/>
      <c r="CQ135" s="76"/>
    </row>
    <row r="136" spans="1:99" ht="28.8" customHeight="1" x14ac:dyDescent="0.3">
      <c r="A136" s="2"/>
      <c r="B136" s="2"/>
      <c r="C136" s="2" t="s">
        <v>157</v>
      </c>
      <c r="D136" s="2"/>
      <c r="E136" s="2"/>
      <c r="F136" s="2"/>
      <c r="G136" s="2"/>
      <c r="H136" s="7">
        <f>ROUND(H133-H135,5)</f>
        <v>34170.629999999997</v>
      </c>
      <c r="I136" s="8"/>
      <c r="J136" s="7">
        <f>ROUND(J133-J135,5)</f>
        <v>14140.41</v>
      </c>
      <c r="K136" s="8"/>
      <c r="L136" s="7">
        <f>ROUND((H136-J136),5)</f>
        <v>20030.22</v>
      </c>
      <c r="M136" s="8"/>
      <c r="N136" s="9">
        <f>ROUND(IF(J136=0, IF(H136=0, 0, 1), H136/J136),5)</f>
        <v>2.4165199999999998</v>
      </c>
      <c r="O136" s="8"/>
      <c r="P136" s="7">
        <f>ROUND(P133-P135,5)</f>
        <v>48316.75</v>
      </c>
      <c r="Q136" s="8"/>
      <c r="R136" s="7">
        <f>ROUND(R133-R135,5)</f>
        <v>28850.42</v>
      </c>
      <c r="S136" s="8"/>
      <c r="T136" s="7">
        <f>ROUND((P136-R136),5)</f>
        <v>19466.330000000002</v>
      </c>
      <c r="U136" s="8"/>
      <c r="V136" s="9">
        <f>ROUND(IF(R136=0, IF(P136=0, 0, 1), P136/R136),5)</f>
        <v>1.6747300000000001</v>
      </c>
      <c r="W136" s="8"/>
      <c r="X136" s="7">
        <f>ROUND(X133-X135,5)</f>
        <v>87534.61</v>
      </c>
      <c r="Y136" s="8"/>
      <c r="Z136" s="7">
        <f>ROUND(Z133-Z135,5)</f>
        <v>99272.92</v>
      </c>
      <c r="AA136" s="8"/>
      <c r="AB136" s="7">
        <f>ROUND((X136-Z136),5)</f>
        <v>-11738.31</v>
      </c>
      <c r="AC136" s="8"/>
      <c r="AD136" s="9">
        <f>ROUND(IF(Z136=0, IF(X136=0, 0, 1), X136/Z136),5)</f>
        <v>0.88175999999999999</v>
      </c>
      <c r="AE136" s="8"/>
      <c r="AF136" s="7">
        <f>ROUND(AF133-AF135,5)</f>
        <v>161023.51</v>
      </c>
      <c r="AG136" s="8"/>
      <c r="AH136" s="7">
        <f>ROUND(AH133-AH135,5)</f>
        <v>67280.42</v>
      </c>
      <c r="AI136" s="8"/>
      <c r="AJ136" s="7">
        <f>ROUND((AF136-AH136),5)</f>
        <v>93743.09</v>
      </c>
      <c r="AK136" s="8"/>
      <c r="AL136" s="9">
        <f>ROUND(IF(AH136=0, IF(AF136=0, 0, 1), AF136/AH136),5)</f>
        <v>2.3933200000000001</v>
      </c>
      <c r="AM136" s="8"/>
      <c r="AN136" s="7">
        <f>ROUND(AN133-AN135,5)</f>
        <v>62115.040000000001</v>
      </c>
      <c r="AO136" s="8"/>
      <c r="AP136" s="7">
        <f>ROUND(AP133-AP135,5)</f>
        <v>82880.42</v>
      </c>
      <c r="AQ136" s="8"/>
      <c r="AR136" s="7">
        <f>ROUND((AN136-AP136),5)</f>
        <v>-20765.38</v>
      </c>
      <c r="AS136" s="8"/>
      <c r="AT136" s="9">
        <f>ROUND(IF(AP136=0, IF(AN136=0, 0, 1), AN136/AP136),5)</f>
        <v>0.74944999999999995</v>
      </c>
      <c r="AU136" s="8"/>
      <c r="AV136" s="7">
        <f>ROUND(AV133-AV135,5)</f>
        <v>202069.93</v>
      </c>
      <c r="AW136" s="8"/>
      <c r="AX136" s="7">
        <f>ROUND(AX133-AX135,5)</f>
        <v>231662.92</v>
      </c>
      <c r="AY136" s="8"/>
      <c r="AZ136" s="7">
        <f>ROUND((AV136-AX136),5)</f>
        <v>-29592.99</v>
      </c>
      <c r="BA136" s="8"/>
      <c r="BB136" s="9">
        <f>ROUND(IF(AX136=0, IF(AV136=0, 0, 1), AV136/AX136),5)</f>
        <v>0.87226000000000004</v>
      </c>
      <c r="BC136" s="8"/>
      <c r="BD136" s="7">
        <f>ROUND(BD133-BD135,5)</f>
        <v>106561.05</v>
      </c>
      <c r="BE136" s="8"/>
      <c r="BF136" s="7">
        <f>ROUND(BF133-BF135,5)</f>
        <v>52550.42</v>
      </c>
      <c r="BG136" s="8"/>
      <c r="BH136" s="7">
        <f>ROUND((BD136-BF136),5)</f>
        <v>54010.63</v>
      </c>
      <c r="BI136" s="8"/>
      <c r="BJ136" s="9">
        <f>ROUND(IF(BF136=0, IF(BD136=0, 0, 1), BD136/BF136),5)</f>
        <v>2.02779</v>
      </c>
      <c r="BK136" s="8"/>
      <c r="BL136" s="7">
        <f>ROUND(BL133-BL135,5)</f>
        <v>50380.58</v>
      </c>
      <c r="BM136" s="8"/>
      <c r="BN136" s="7">
        <f>ROUND(BN133-BN135,5)</f>
        <v>40405.42</v>
      </c>
      <c r="BO136" s="8"/>
      <c r="BP136" s="7">
        <f>ROUND((BL136-BN136),5)</f>
        <v>9975.16</v>
      </c>
      <c r="BQ136" s="8"/>
      <c r="BR136" s="9">
        <f>ROUND(IF(BN136=0, IF(BL136=0, 0, 1), BL136/BN136),5)</f>
        <v>1.24688</v>
      </c>
      <c r="BS136" s="8"/>
      <c r="BT136" s="7">
        <f>ROUND(BT133-BT135,5)</f>
        <v>67074.350000000006</v>
      </c>
      <c r="BU136" s="8"/>
      <c r="BV136" s="7">
        <f>ROUND(BV133-BV135,5)</f>
        <v>68722.92</v>
      </c>
      <c r="BW136" s="8"/>
      <c r="BX136" s="7">
        <f>ROUND((BT136-BV136),5)</f>
        <v>-1648.57</v>
      </c>
      <c r="BY136" s="8"/>
      <c r="BZ136" s="9">
        <f>ROUND(IF(BV136=0, IF(BT136=0, 0, 1), BT136/BV136),5)</f>
        <v>0.97601000000000004</v>
      </c>
      <c r="CA136" s="8"/>
      <c r="CB136" s="7">
        <f>ROUND(CB133-CB135,5)</f>
        <v>26941.52</v>
      </c>
      <c r="CC136" s="8"/>
      <c r="CD136" s="7">
        <f>ROUND(CD133-CD135,5)</f>
        <v>4585.88</v>
      </c>
      <c r="CE136" s="8"/>
      <c r="CF136" s="7">
        <f>ROUND((CB136-CD136),5)</f>
        <v>22355.64</v>
      </c>
      <c r="CG136" s="8"/>
      <c r="CH136" s="9">
        <f>ROUND(IF(CD136=0, IF(CB136=0, 0, 1), CB136/CD136),5)</f>
        <v>5.8748899999999997</v>
      </c>
      <c r="CI136" s="8"/>
      <c r="CJ136" s="7">
        <f>CJ133</f>
        <v>846516.90000000014</v>
      </c>
      <c r="CK136" s="8"/>
      <c r="CL136" s="7">
        <f>CL133</f>
        <v>765500</v>
      </c>
      <c r="CM136" s="8"/>
      <c r="CN136" s="7">
        <f>ROUND((CJ136-CL136),5)</f>
        <v>81016.899999999994</v>
      </c>
      <c r="CO136" s="8"/>
      <c r="CP136" s="9">
        <f>ROUND(IF(CL136=0, IF(CJ136=0, 0, 1), CJ136/CL136),5)</f>
        <v>1.1058399999999999</v>
      </c>
      <c r="CQ136" s="7">
        <f>CQ133</f>
        <v>1066465</v>
      </c>
    </row>
    <row r="137" spans="1:99" ht="28.8" customHeight="1" x14ac:dyDescent="0.3">
      <c r="A137" s="2"/>
      <c r="B137" s="2"/>
      <c r="C137" s="2"/>
      <c r="D137" s="2" t="s">
        <v>158</v>
      </c>
      <c r="E137" s="2"/>
      <c r="F137" s="2"/>
      <c r="G137" s="2"/>
      <c r="H137" s="7"/>
      <c r="I137" s="8"/>
      <c r="J137" s="7"/>
      <c r="K137" s="8"/>
      <c r="L137" s="7"/>
      <c r="M137" s="8"/>
      <c r="N137" s="9"/>
      <c r="O137" s="8"/>
      <c r="P137" s="7"/>
      <c r="Q137" s="8"/>
      <c r="R137" s="7"/>
      <c r="S137" s="8"/>
      <c r="T137" s="7"/>
      <c r="U137" s="8"/>
      <c r="V137" s="9"/>
      <c r="W137" s="8"/>
      <c r="X137" s="7"/>
      <c r="Y137" s="8"/>
      <c r="Z137" s="7"/>
      <c r="AA137" s="8"/>
      <c r="AB137" s="7"/>
      <c r="AC137" s="8"/>
      <c r="AD137" s="9"/>
      <c r="AE137" s="8"/>
      <c r="AF137" s="7"/>
      <c r="AG137" s="8"/>
      <c r="AH137" s="7"/>
      <c r="AI137" s="8"/>
      <c r="AJ137" s="7"/>
      <c r="AK137" s="8"/>
      <c r="AL137" s="9"/>
      <c r="AM137" s="8"/>
      <c r="AN137" s="7"/>
      <c r="AO137" s="8"/>
      <c r="AP137" s="7"/>
      <c r="AQ137" s="8"/>
      <c r="AR137" s="7"/>
      <c r="AS137" s="8"/>
      <c r="AT137" s="9"/>
      <c r="AU137" s="8"/>
      <c r="AV137" s="7"/>
      <c r="AW137" s="8"/>
      <c r="AX137" s="7"/>
      <c r="AY137" s="8"/>
      <c r="AZ137" s="7"/>
      <c r="BA137" s="8"/>
      <c r="BB137" s="9"/>
      <c r="BC137" s="8"/>
      <c r="BD137" s="7"/>
      <c r="BE137" s="8"/>
      <c r="BF137" s="7"/>
      <c r="BG137" s="8"/>
      <c r="BH137" s="7"/>
      <c r="BI137" s="8"/>
      <c r="BJ137" s="9"/>
      <c r="BK137" s="8"/>
      <c r="BL137" s="7"/>
      <c r="BM137" s="8"/>
      <c r="BN137" s="7"/>
      <c r="BO137" s="8"/>
      <c r="BP137" s="7"/>
      <c r="BQ137" s="8"/>
      <c r="BR137" s="9"/>
      <c r="BS137" s="8"/>
      <c r="BT137" s="7"/>
      <c r="BU137" s="8"/>
      <c r="BV137" s="7"/>
      <c r="BW137" s="8"/>
      <c r="BX137" s="7"/>
      <c r="BY137" s="8"/>
      <c r="BZ137" s="9"/>
      <c r="CA137" s="8"/>
      <c r="CB137" s="7"/>
      <c r="CC137" s="8"/>
      <c r="CD137" s="7"/>
      <c r="CE137" s="8"/>
      <c r="CF137" s="7"/>
      <c r="CG137" s="8"/>
      <c r="CH137" s="9"/>
      <c r="CI137" s="8"/>
      <c r="CJ137" s="7"/>
      <c r="CK137" s="8"/>
      <c r="CL137" s="7"/>
      <c r="CM137" s="8"/>
      <c r="CN137" s="7"/>
      <c r="CO137" s="8"/>
      <c r="CP137" s="9"/>
      <c r="CQ137" s="76"/>
    </row>
    <row r="138" spans="1:99" x14ac:dyDescent="0.3">
      <c r="A138" s="2"/>
      <c r="B138" s="2"/>
      <c r="C138" s="2"/>
      <c r="D138" s="2"/>
      <c r="E138" s="2" t="s">
        <v>159</v>
      </c>
      <c r="F138" s="2"/>
      <c r="G138" s="2"/>
      <c r="H138" s="7"/>
      <c r="I138" s="8"/>
      <c r="J138" s="7"/>
      <c r="K138" s="8"/>
      <c r="L138" s="7"/>
      <c r="M138" s="8"/>
      <c r="N138" s="9"/>
      <c r="O138" s="8"/>
      <c r="P138" s="7"/>
      <c r="Q138" s="8"/>
      <c r="R138" s="7"/>
      <c r="S138" s="8"/>
      <c r="T138" s="7"/>
      <c r="U138" s="8"/>
      <c r="V138" s="9"/>
      <c r="W138" s="8"/>
      <c r="X138" s="7"/>
      <c r="Y138" s="8"/>
      <c r="Z138" s="7"/>
      <c r="AA138" s="8"/>
      <c r="AB138" s="7"/>
      <c r="AC138" s="8"/>
      <c r="AD138" s="9"/>
      <c r="AE138" s="8"/>
      <c r="AF138" s="7"/>
      <c r="AG138" s="8"/>
      <c r="AH138" s="7"/>
      <c r="AI138" s="8"/>
      <c r="AJ138" s="7"/>
      <c r="AK138" s="8"/>
      <c r="AL138" s="9"/>
      <c r="AM138" s="8"/>
      <c r="AN138" s="7"/>
      <c r="AO138" s="8"/>
      <c r="AP138" s="7"/>
      <c r="AQ138" s="8"/>
      <c r="AR138" s="7"/>
      <c r="AS138" s="8"/>
      <c r="AT138" s="9"/>
      <c r="AU138" s="8"/>
      <c r="AV138" s="7"/>
      <c r="AW138" s="8"/>
      <c r="AX138" s="7"/>
      <c r="AY138" s="8"/>
      <c r="AZ138" s="7"/>
      <c r="BA138" s="8"/>
      <c r="BB138" s="9"/>
      <c r="BC138" s="8"/>
      <c r="BD138" s="7"/>
      <c r="BE138" s="8"/>
      <c r="BF138" s="7"/>
      <c r="BG138" s="8"/>
      <c r="BH138" s="7"/>
      <c r="BI138" s="8"/>
      <c r="BJ138" s="9"/>
      <c r="BK138" s="8"/>
      <c r="BL138" s="7"/>
      <c r="BM138" s="8"/>
      <c r="BN138" s="7"/>
      <c r="BO138" s="8"/>
      <c r="BP138" s="7"/>
      <c r="BQ138" s="8"/>
      <c r="BR138" s="9"/>
      <c r="BS138" s="8"/>
      <c r="BT138" s="7"/>
      <c r="BU138" s="8"/>
      <c r="BV138" s="7"/>
      <c r="BW138" s="8"/>
      <c r="BX138" s="7"/>
      <c r="BY138" s="8"/>
      <c r="BZ138" s="9"/>
      <c r="CA138" s="8"/>
      <c r="CB138" s="7"/>
      <c r="CC138" s="8"/>
      <c r="CD138" s="7"/>
      <c r="CE138" s="8"/>
      <c r="CF138" s="7"/>
      <c r="CG138" s="8"/>
      <c r="CH138" s="9"/>
      <c r="CI138" s="8"/>
      <c r="CJ138" s="7"/>
      <c r="CK138" s="8"/>
      <c r="CL138" s="7"/>
      <c r="CM138" s="8"/>
      <c r="CN138" s="7"/>
      <c r="CO138" s="8"/>
      <c r="CP138" s="9"/>
      <c r="CQ138" s="76"/>
    </row>
    <row r="139" spans="1:99" x14ac:dyDescent="0.3">
      <c r="A139" s="2"/>
      <c r="B139" s="2"/>
      <c r="C139" s="2"/>
      <c r="D139" s="2"/>
      <c r="E139" s="2"/>
      <c r="F139" s="2" t="s">
        <v>160</v>
      </c>
      <c r="G139" s="2"/>
      <c r="H139" s="7">
        <v>1556</v>
      </c>
      <c r="I139" s="8"/>
      <c r="J139" s="7">
        <v>500</v>
      </c>
      <c r="K139" s="8"/>
      <c r="L139" s="7">
        <f>ROUND((H139-J139),5)</f>
        <v>1056</v>
      </c>
      <c r="M139" s="8"/>
      <c r="N139" s="9">
        <f>ROUND(IF(J139=0, IF(H139=0, 0, 1), H139/J139),5)</f>
        <v>3.1120000000000001</v>
      </c>
      <c r="O139" s="8"/>
      <c r="P139" s="7"/>
      <c r="Q139" s="8"/>
      <c r="R139" s="7"/>
      <c r="S139" s="8"/>
      <c r="T139" s="7"/>
      <c r="U139" s="8"/>
      <c r="V139" s="9"/>
      <c r="W139" s="8"/>
      <c r="X139" s="7"/>
      <c r="Y139" s="8"/>
      <c r="Z139" s="7">
        <v>4000</v>
      </c>
      <c r="AA139" s="8"/>
      <c r="AB139" s="7">
        <f>ROUND((X139-Z139),5)</f>
        <v>-4000</v>
      </c>
      <c r="AC139" s="8"/>
      <c r="AD139" s="9"/>
      <c r="AE139" s="8"/>
      <c r="AF139" s="7"/>
      <c r="AG139" s="8"/>
      <c r="AH139" s="7"/>
      <c r="AI139" s="8"/>
      <c r="AJ139" s="7"/>
      <c r="AK139" s="8"/>
      <c r="AL139" s="9"/>
      <c r="AM139" s="8"/>
      <c r="AN139" s="7"/>
      <c r="AO139" s="8"/>
      <c r="AP139" s="7"/>
      <c r="AQ139" s="8"/>
      <c r="AR139" s="7"/>
      <c r="AS139" s="8"/>
      <c r="AT139" s="9"/>
      <c r="AU139" s="8"/>
      <c r="AV139" s="7"/>
      <c r="AW139" s="8"/>
      <c r="AX139" s="7"/>
      <c r="AY139" s="8"/>
      <c r="AZ139" s="7"/>
      <c r="BA139" s="8"/>
      <c r="BB139" s="9"/>
      <c r="BC139" s="8"/>
      <c r="BD139" s="7"/>
      <c r="BE139" s="8"/>
      <c r="BF139" s="7"/>
      <c r="BG139" s="8"/>
      <c r="BH139" s="7"/>
      <c r="BI139" s="8"/>
      <c r="BJ139" s="9"/>
      <c r="BK139" s="8"/>
      <c r="BL139" s="7">
        <v>95</v>
      </c>
      <c r="BM139" s="8"/>
      <c r="BN139" s="7"/>
      <c r="BO139" s="8"/>
      <c r="BP139" s="7">
        <f>ROUND((BL139-BN139),5)</f>
        <v>95</v>
      </c>
      <c r="BQ139" s="8"/>
      <c r="BR139" s="9">
        <f>ROUND(IF(BN139=0, IF(BL139=0, 0, 1), BL139/BN139),5)</f>
        <v>1</v>
      </c>
      <c r="BS139" s="8"/>
      <c r="BT139" s="7"/>
      <c r="BU139" s="8"/>
      <c r="BV139" s="7"/>
      <c r="BW139" s="8"/>
      <c r="BX139" s="7"/>
      <c r="BY139" s="8"/>
      <c r="BZ139" s="9"/>
      <c r="CA139" s="8"/>
      <c r="CB139" s="7"/>
      <c r="CC139" s="8"/>
      <c r="CD139" s="7"/>
      <c r="CE139" s="8"/>
      <c r="CF139" s="7"/>
      <c r="CG139" s="8"/>
      <c r="CH139" s="9"/>
      <c r="CI139" s="8"/>
      <c r="CJ139" s="7">
        <v>95</v>
      </c>
      <c r="CK139" s="8"/>
      <c r="CL139" s="7">
        <v>0</v>
      </c>
      <c r="CM139" s="8"/>
      <c r="CN139" s="7">
        <f t="shared" ref="CN139:CN144" si="4">ROUND((CJ139-CL139),5)</f>
        <v>95</v>
      </c>
      <c r="CO139" s="8"/>
      <c r="CP139" s="9">
        <f t="shared" ref="CP139:CP144" si="5">ROUND(IF(CL139=0, IF(CJ139=0, 0, 1), CJ139/CL139),5)</f>
        <v>1</v>
      </c>
      <c r="CQ139" s="76">
        <v>100</v>
      </c>
    </row>
    <row r="140" spans="1:99" ht="15" thickBot="1" x14ac:dyDescent="0.35">
      <c r="A140" s="2"/>
      <c r="B140" s="2"/>
      <c r="C140" s="2"/>
      <c r="D140" s="2"/>
      <c r="E140" s="2"/>
      <c r="F140" s="2" t="s">
        <v>434</v>
      </c>
      <c r="G140" s="2"/>
      <c r="H140" s="10">
        <v>310.8</v>
      </c>
      <c r="I140" s="8"/>
      <c r="J140" s="10"/>
      <c r="K140" s="8"/>
      <c r="L140" s="10"/>
      <c r="M140" s="8"/>
      <c r="N140" s="11"/>
      <c r="O140" s="8"/>
      <c r="P140" s="10">
        <v>3544.66</v>
      </c>
      <c r="Q140" s="8"/>
      <c r="R140" s="10"/>
      <c r="S140" s="8"/>
      <c r="T140" s="10"/>
      <c r="U140" s="8"/>
      <c r="V140" s="11"/>
      <c r="W140" s="8"/>
      <c r="X140" s="10"/>
      <c r="Y140" s="8"/>
      <c r="Z140" s="10"/>
      <c r="AA140" s="8"/>
      <c r="AB140" s="10"/>
      <c r="AC140" s="8"/>
      <c r="AD140" s="11"/>
      <c r="AE140" s="8"/>
      <c r="AF140" s="10">
        <v>506.23</v>
      </c>
      <c r="AG140" s="8"/>
      <c r="AH140" s="10"/>
      <c r="AI140" s="8"/>
      <c r="AJ140" s="10"/>
      <c r="AK140" s="8"/>
      <c r="AL140" s="11"/>
      <c r="AM140" s="8"/>
      <c r="AN140" s="10"/>
      <c r="AO140" s="8"/>
      <c r="AP140" s="10"/>
      <c r="AQ140" s="8"/>
      <c r="AR140" s="10"/>
      <c r="AS140" s="8"/>
      <c r="AT140" s="11"/>
      <c r="AU140" s="8"/>
      <c r="AV140" s="10"/>
      <c r="AW140" s="8"/>
      <c r="AX140" s="10"/>
      <c r="AY140" s="8"/>
      <c r="AZ140" s="10"/>
      <c r="BA140" s="8"/>
      <c r="BB140" s="11"/>
      <c r="BC140" s="8"/>
      <c r="BD140" s="10"/>
      <c r="BE140" s="8"/>
      <c r="BF140" s="10"/>
      <c r="BG140" s="8"/>
      <c r="BH140" s="10"/>
      <c r="BI140" s="8"/>
      <c r="BJ140" s="11"/>
      <c r="BK140" s="8"/>
      <c r="BL140" s="10"/>
      <c r="BM140" s="8"/>
      <c r="BN140" s="10"/>
      <c r="BO140" s="8"/>
      <c r="BP140" s="10"/>
      <c r="BQ140" s="8"/>
      <c r="BR140" s="11"/>
      <c r="BS140" s="8"/>
      <c r="BT140" s="10"/>
      <c r="BU140" s="8"/>
      <c r="BV140" s="10"/>
      <c r="BW140" s="8"/>
      <c r="BX140" s="10"/>
      <c r="BY140" s="8"/>
      <c r="BZ140" s="11"/>
      <c r="CA140" s="8"/>
      <c r="CB140" s="10"/>
      <c r="CC140" s="8"/>
      <c r="CD140" s="10"/>
      <c r="CE140" s="8"/>
      <c r="CF140" s="10"/>
      <c r="CG140" s="8"/>
      <c r="CH140" s="11"/>
      <c r="CI140" s="8"/>
      <c r="CJ140" s="10">
        <v>5917.69</v>
      </c>
      <c r="CK140" s="8"/>
      <c r="CL140" s="10">
        <v>4500</v>
      </c>
      <c r="CM140" s="8"/>
      <c r="CN140" s="10">
        <f t="shared" si="4"/>
        <v>1417.69</v>
      </c>
      <c r="CO140" s="8"/>
      <c r="CP140" s="11">
        <f t="shared" si="5"/>
        <v>1.31504</v>
      </c>
      <c r="CQ140" s="81">
        <v>5000</v>
      </c>
      <c r="CR140" s="6"/>
    </row>
    <row r="141" spans="1:99" x14ac:dyDescent="0.3">
      <c r="A141" s="2"/>
      <c r="B141" s="2"/>
      <c r="C141" s="2"/>
      <c r="D141" s="2"/>
      <c r="E141" s="2" t="s">
        <v>162</v>
      </c>
      <c r="F141" s="2"/>
      <c r="G141" s="2"/>
      <c r="H141" s="7">
        <f>ROUND(SUM(H138:H140),5)</f>
        <v>1866.8</v>
      </c>
      <c r="I141" s="8"/>
      <c r="J141" s="7">
        <f>ROUND(SUM(J138:J140),5)</f>
        <v>500</v>
      </c>
      <c r="K141" s="8"/>
      <c r="L141" s="7">
        <f>ROUND((H141-J141),5)</f>
        <v>1366.8</v>
      </c>
      <c r="M141" s="8"/>
      <c r="N141" s="9">
        <f>ROUND(IF(J141=0, IF(H141=0, 0, 1), H141/J141),5)</f>
        <v>3.7336</v>
      </c>
      <c r="O141" s="8"/>
      <c r="P141" s="7">
        <f>ROUND(SUM(P138:P140),5)</f>
        <v>3544.66</v>
      </c>
      <c r="Q141" s="8"/>
      <c r="R141" s="7"/>
      <c r="S141" s="8"/>
      <c r="T141" s="7">
        <f>ROUND((P141-R141),5)</f>
        <v>3544.66</v>
      </c>
      <c r="U141" s="8"/>
      <c r="V141" s="9">
        <f>ROUND(IF(R141=0, IF(P141=0, 0, 1), P141/R141),5)</f>
        <v>1</v>
      </c>
      <c r="W141" s="8"/>
      <c r="X141" s="7"/>
      <c r="Y141" s="8"/>
      <c r="Z141" s="7">
        <f>ROUND(SUM(Z138:Z140),5)</f>
        <v>4000</v>
      </c>
      <c r="AA141" s="8"/>
      <c r="AB141" s="7">
        <f>ROUND((X141-Z141),5)</f>
        <v>-4000</v>
      </c>
      <c r="AC141" s="8"/>
      <c r="AD141" s="9"/>
      <c r="AE141" s="8"/>
      <c r="AF141" s="7">
        <f>ROUND(SUM(AF138:AF140),5)</f>
        <v>506.23</v>
      </c>
      <c r="AG141" s="8"/>
      <c r="AH141" s="7"/>
      <c r="AI141" s="8"/>
      <c r="AJ141" s="7">
        <f>ROUND((AF141-AH141),5)</f>
        <v>506.23</v>
      </c>
      <c r="AK141" s="8"/>
      <c r="AL141" s="9">
        <f>ROUND(IF(AH141=0, IF(AF141=0, 0, 1), AF141/AH141),5)</f>
        <v>1</v>
      </c>
      <c r="AM141" s="8"/>
      <c r="AN141" s="7"/>
      <c r="AO141" s="8"/>
      <c r="AP141" s="7"/>
      <c r="AQ141" s="8"/>
      <c r="AR141" s="7"/>
      <c r="AS141" s="8"/>
      <c r="AT141" s="9"/>
      <c r="AU141" s="8"/>
      <c r="AV141" s="7"/>
      <c r="AW141" s="8"/>
      <c r="AX141" s="7"/>
      <c r="AY141" s="8"/>
      <c r="AZ141" s="7"/>
      <c r="BA141" s="8"/>
      <c r="BB141" s="9"/>
      <c r="BC141" s="8"/>
      <c r="BD141" s="7"/>
      <c r="BE141" s="8"/>
      <c r="BF141" s="7"/>
      <c r="BG141" s="8"/>
      <c r="BH141" s="7"/>
      <c r="BI141" s="8"/>
      <c r="BJ141" s="9"/>
      <c r="BK141" s="8"/>
      <c r="BL141" s="7">
        <f>ROUND(SUM(BL138:BL140),5)</f>
        <v>95</v>
      </c>
      <c r="BM141" s="8"/>
      <c r="BN141" s="7"/>
      <c r="BO141" s="8"/>
      <c r="BP141" s="7">
        <f>ROUND((BL141-BN141),5)</f>
        <v>95</v>
      </c>
      <c r="BQ141" s="8"/>
      <c r="BR141" s="9">
        <f>ROUND(IF(BN141=0, IF(BL141=0, 0, 1), BL141/BN141),5)</f>
        <v>1</v>
      </c>
      <c r="BS141" s="8"/>
      <c r="BT141" s="7"/>
      <c r="BU141" s="8"/>
      <c r="BV141" s="7"/>
      <c r="BW141" s="8"/>
      <c r="BX141" s="7"/>
      <c r="BY141" s="8"/>
      <c r="BZ141" s="9"/>
      <c r="CA141" s="8"/>
      <c r="CB141" s="7"/>
      <c r="CC141" s="8"/>
      <c r="CD141" s="7"/>
      <c r="CE141" s="8"/>
      <c r="CF141" s="7"/>
      <c r="CG141" s="8"/>
      <c r="CH141" s="9"/>
      <c r="CI141" s="8"/>
      <c r="CJ141" s="7">
        <f>CJ139+CJ140</f>
        <v>6012.69</v>
      </c>
      <c r="CK141" s="8"/>
      <c r="CL141" s="7">
        <f>CL139+CL140</f>
        <v>4500</v>
      </c>
      <c r="CM141" s="8"/>
      <c r="CN141" s="7">
        <f t="shared" si="4"/>
        <v>1512.69</v>
      </c>
      <c r="CO141" s="8"/>
      <c r="CP141" s="9">
        <f t="shared" si="5"/>
        <v>1.3361499999999999</v>
      </c>
      <c r="CQ141" s="76">
        <f>CQ139+CQ140</f>
        <v>5100</v>
      </c>
      <c r="CR141" t="s">
        <v>426</v>
      </c>
    </row>
    <row r="142" spans="1:99" ht="28.8" customHeight="1" x14ac:dyDescent="0.3">
      <c r="A142" s="2"/>
      <c r="B142" s="2"/>
      <c r="C142" s="2"/>
      <c r="D142" s="2"/>
      <c r="E142" s="2" t="s">
        <v>163</v>
      </c>
      <c r="F142" s="2"/>
      <c r="G142" s="2"/>
      <c r="H142" s="7"/>
      <c r="I142" s="8"/>
      <c r="J142" s="7"/>
      <c r="K142" s="8"/>
      <c r="L142" s="7"/>
      <c r="M142" s="8"/>
      <c r="N142" s="9"/>
      <c r="O142" s="8"/>
      <c r="P142" s="7"/>
      <c r="Q142" s="8"/>
      <c r="R142" s="7"/>
      <c r="S142" s="8"/>
      <c r="T142" s="7"/>
      <c r="U142" s="8"/>
      <c r="V142" s="9"/>
      <c r="W142" s="8"/>
      <c r="X142" s="7"/>
      <c r="Y142" s="8"/>
      <c r="Z142" s="7"/>
      <c r="AA142" s="8"/>
      <c r="AB142" s="7"/>
      <c r="AC142" s="8"/>
      <c r="AD142" s="9"/>
      <c r="AE142" s="8"/>
      <c r="AF142" s="7"/>
      <c r="AG142" s="8"/>
      <c r="AH142" s="7"/>
      <c r="AI142" s="8"/>
      <c r="AJ142" s="7"/>
      <c r="AK142" s="8"/>
      <c r="AL142" s="9"/>
      <c r="AM142" s="8"/>
      <c r="AN142" s="7"/>
      <c r="AO142" s="8"/>
      <c r="AP142" s="7"/>
      <c r="AQ142" s="8"/>
      <c r="AR142" s="7"/>
      <c r="AS142" s="8"/>
      <c r="AT142" s="9"/>
      <c r="AU142" s="8"/>
      <c r="AV142" s="7">
        <v>7302.25</v>
      </c>
      <c r="AW142" s="8"/>
      <c r="AX142" s="7">
        <v>7300</v>
      </c>
      <c r="AY142" s="8"/>
      <c r="AZ142" s="7">
        <f>ROUND((AV142-AX142),5)</f>
        <v>2.25</v>
      </c>
      <c r="BA142" s="8"/>
      <c r="BB142" s="9">
        <f>ROUND(IF(AX142=0, IF(AV142=0, 0, 1), AV142/AX142),5)</f>
        <v>1.00031</v>
      </c>
      <c r="BC142" s="8"/>
      <c r="BD142" s="7"/>
      <c r="BE142" s="8"/>
      <c r="BF142" s="7"/>
      <c r="BG142" s="8"/>
      <c r="BH142" s="7"/>
      <c r="BI142" s="8"/>
      <c r="BJ142" s="9"/>
      <c r="BK142" s="8"/>
      <c r="BL142" s="7"/>
      <c r="BM142" s="8"/>
      <c r="BN142" s="7"/>
      <c r="BO142" s="8"/>
      <c r="BP142" s="7"/>
      <c r="BQ142" s="8"/>
      <c r="BR142" s="9"/>
      <c r="BS142" s="8"/>
      <c r="BT142" s="7"/>
      <c r="BU142" s="8"/>
      <c r="BV142" s="7"/>
      <c r="BW142" s="8"/>
      <c r="BX142" s="7"/>
      <c r="BY142" s="8"/>
      <c r="BZ142" s="9"/>
      <c r="CA142" s="8"/>
      <c r="CB142" s="7"/>
      <c r="CC142" s="8"/>
      <c r="CD142" s="7"/>
      <c r="CE142" s="8"/>
      <c r="CF142" s="7"/>
      <c r="CG142" s="8"/>
      <c r="CH142" s="9"/>
      <c r="CI142" s="8"/>
      <c r="CJ142" s="7">
        <f>ROUND(H142+P142+X142+AF142+AN142+AV142+BD142+BL142+BT142+CB142,5)</f>
        <v>7302.25</v>
      </c>
      <c r="CK142" s="8"/>
      <c r="CL142" s="7">
        <f>ROUND(J142+R142+Z142+AH142+AP142+AX142+BF142+BN142+BV142+CD142,5)</f>
        <v>7300</v>
      </c>
      <c r="CM142" s="8"/>
      <c r="CN142" s="7">
        <f t="shared" si="4"/>
        <v>2.25</v>
      </c>
      <c r="CO142" s="8"/>
      <c r="CP142" s="9">
        <f t="shared" si="5"/>
        <v>1.00031</v>
      </c>
      <c r="CQ142" s="76">
        <v>7325</v>
      </c>
      <c r="CR142" t="s">
        <v>426</v>
      </c>
    </row>
    <row r="143" spans="1:99" x14ac:dyDescent="0.3">
      <c r="A143" s="2"/>
      <c r="B143" s="2"/>
      <c r="C143" s="2"/>
      <c r="D143" s="2"/>
      <c r="E143" s="2" t="s">
        <v>164</v>
      </c>
      <c r="F143" s="2"/>
      <c r="G143" s="2"/>
      <c r="H143" s="7">
        <v>400.73</v>
      </c>
      <c r="I143" s="8"/>
      <c r="J143" s="7">
        <v>225</v>
      </c>
      <c r="K143" s="8"/>
      <c r="L143" s="7">
        <f>ROUND((H143-J143),5)</f>
        <v>175.73</v>
      </c>
      <c r="M143" s="8"/>
      <c r="N143" s="9">
        <f>ROUND(IF(J143=0, IF(H143=0, 0, 1), H143/J143),5)</f>
        <v>1.78102</v>
      </c>
      <c r="O143" s="8"/>
      <c r="P143" s="7">
        <v>199.64</v>
      </c>
      <c r="Q143" s="8"/>
      <c r="R143" s="7">
        <v>225</v>
      </c>
      <c r="S143" s="8"/>
      <c r="T143" s="7">
        <f>ROUND((P143-R143),5)</f>
        <v>-25.36</v>
      </c>
      <c r="U143" s="8"/>
      <c r="V143" s="9">
        <f>ROUND(IF(R143=0, IF(P143=0, 0, 1), P143/R143),5)</f>
        <v>0.88729000000000002</v>
      </c>
      <c r="W143" s="8"/>
      <c r="X143" s="7">
        <v>301.62</v>
      </c>
      <c r="Y143" s="8"/>
      <c r="Z143" s="7">
        <v>225</v>
      </c>
      <c r="AA143" s="8"/>
      <c r="AB143" s="7">
        <f>ROUND((X143-Z143),5)</f>
        <v>76.62</v>
      </c>
      <c r="AC143" s="8"/>
      <c r="AD143" s="9">
        <f>ROUND(IF(Z143=0, IF(X143=0, 0, 1), X143/Z143),5)</f>
        <v>1.34053</v>
      </c>
      <c r="AE143" s="8"/>
      <c r="AF143" s="7">
        <v>201.8</v>
      </c>
      <c r="AG143" s="8"/>
      <c r="AH143" s="7">
        <v>225</v>
      </c>
      <c r="AI143" s="8"/>
      <c r="AJ143" s="7">
        <f>ROUND((AF143-AH143),5)</f>
        <v>-23.2</v>
      </c>
      <c r="AK143" s="8"/>
      <c r="AL143" s="9">
        <f>ROUND(IF(AH143=0, IF(AF143=0, 0, 1), AF143/AH143),5)</f>
        <v>0.89688999999999997</v>
      </c>
      <c r="AM143" s="8"/>
      <c r="AN143" s="7">
        <v>197.48</v>
      </c>
      <c r="AO143" s="8"/>
      <c r="AP143" s="7">
        <v>225</v>
      </c>
      <c r="AQ143" s="8"/>
      <c r="AR143" s="7">
        <f>ROUND((AN143-AP143),5)</f>
        <v>-27.52</v>
      </c>
      <c r="AS143" s="8"/>
      <c r="AT143" s="9">
        <f>ROUND(IF(AP143=0, IF(AN143=0, 0, 1), AN143/AP143),5)</f>
        <v>0.87768999999999997</v>
      </c>
      <c r="AU143" s="8"/>
      <c r="AV143" s="7">
        <v>199.64</v>
      </c>
      <c r="AW143" s="8"/>
      <c r="AX143" s="7">
        <v>225</v>
      </c>
      <c r="AY143" s="8"/>
      <c r="AZ143" s="7">
        <f>ROUND((AV143-AX143),5)</f>
        <v>-25.36</v>
      </c>
      <c r="BA143" s="8"/>
      <c r="BB143" s="9">
        <f>ROUND(IF(AX143=0, IF(AV143=0, 0, 1), AV143/AX143),5)</f>
        <v>0.88729000000000002</v>
      </c>
      <c r="BC143" s="8"/>
      <c r="BD143" s="7">
        <v>215.79</v>
      </c>
      <c r="BE143" s="8"/>
      <c r="BF143" s="7">
        <v>225</v>
      </c>
      <c r="BG143" s="8"/>
      <c r="BH143" s="7">
        <f>ROUND((BD143-BF143),5)</f>
        <v>-9.2100000000000009</v>
      </c>
      <c r="BI143" s="8"/>
      <c r="BJ143" s="9">
        <f>ROUND(IF(BF143=0, IF(BD143=0, 0, 1), BD143/BF143),5)</f>
        <v>0.95906999999999998</v>
      </c>
      <c r="BK143" s="8"/>
      <c r="BL143" s="7">
        <v>330.41</v>
      </c>
      <c r="BM143" s="8"/>
      <c r="BN143" s="7">
        <v>225</v>
      </c>
      <c r="BO143" s="8"/>
      <c r="BP143" s="7">
        <f>ROUND((BL143-BN143),5)</f>
        <v>105.41</v>
      </c>
      <c r="BQ143" s="8"/>
      <c r="BR143" s="9">
        <f>ROUND(IF(BN143=0, IF(BL143=0, 0, 1), BL143/BN143),5)</f>
        <v>1.4684900000000001</v>
      </c>
      <c r="BS143" s="8"/>
      <c r="BT143" s="7">
        <v>214.22</v>
      </c>
      <c r="BU143" s="8"/>
      <c r="BV143" s="7">
        <v>225</v>
      </c>
      <c r="BW143" s="8"/>
      <c r="BX143" s="7">
        <f>ROUND((BT143-BV143),5)</f>
        <v>-10.78</v>
      </c>
      <c r="BY143" s="8"/>
      <c r="BZ143" s="9">
        <f>ROUND(IF(BV143=0, IF(BT143=0, 0, 1), BT143/BV143),5)</f>
        <v>0.95208999999999999</v>
      </c>
      <c r="CA143" s="8"/>
      <c r="CB143" s="7"/>
      <c r="CC143" s="8"/>
      <c r="CD143" s="7">
        <v>58.06</v>
      </c>
      <c r="CE143" s="8"/>
      <c r="CF143" s="7">
        <f>ROUND((CB143-CD143),5)</f>
        <v>-58.06</v>
      </c>
      <c r="CG143" s="8"/>
      <c r="CH143" s="9"/>
      <c r="CI143" s="8"/>
      <c r="CJ143" s="7">
        <f>ROUND(H143+P143+X143+AF143+AN143+AV143+BD143+BL143+BT143+CB143,5)</f>
        <v>2261.33</v>
      </c>
      <c r="CK143" s="8"/>
      <c r="CL143" s="7">
        <v>2700</v>
      </c>
      <c r="CM143" s="8"/>
      <c r="CN143" s="7">
        <f t="shared" si="4"/>
        <v>-438.67</v>
      </c>
      <c r="CO143" s="8"/>
      <c r="CP143" s="9">
        <f t="shared" si="5"/>
        <v>0.83753</v>
      </c>
      <c r="CQ143" s="76">
        <v>2850</v>
      </c>
      <c r="CR143" t="s">
        <v>426</v>
      </c>
    </row>
    <row r="144" spans="1:99" x14ac:dyDescent="0.3">
      <c r="A144" s="2"/>
      <c r="B144" s="2"/>
      <c r="C144" s="2"/>
      <c r="D144" s="2"/>
      <c r="E144" s="2" t="s">
        <v>167</v>
      </c>
      <c r="F144" s="2"/>
      <c r="G144" s="2"/>
      <c r="H144" s="7">
        <v>118.52</v>
      </c>
      <c r="I144" s="8"/>
      <c r="J144" s="7">
        <v>50</v>
      </c>
      <c r="K144" s="8"/>
      <c r="L144" s="7">
        <f>ROUND((H144-J144),5)</f>
        <v>68.52</v>
      </c>
      <c r="M144" s="8"/>
      <c r="N144" s="9">
        <f>ROUND(IF(J144=0, IF(H144=0, 0, 1), H144/J144),5)</f>
        <v>2.3704000000000001</v>
      </c>
      <c r="O144" s="8"/>
      <c r="P144" s="7">
        <v>49.96</v>
      </c>
      <c r="Q144" s="8"/>
      <c r="R144" s="7">
        <v>75</v>
      </c>
      <c r="S144" s="8"/>
      <c r="T144" s="7">
        <f>ROUND((P144-R144),5)</f>
        <v>-25.04</v>
      </c>
      <c r="U144" s="8"/>
      <c r="V144" s="9">
        <f>ROUND(IF(R144=0, IF(P144=0, 0, 1), P144/R144),5)</f>
        <v>0.66613</v>
      </c>
      <c r="W144" s="8"/>
      <c r="X144" s="7">
        <v>63.45</v>
      </c>
      <c r="Y144" s="8"/>
      <c r="Z144" s="7">
        <v>75</v>
      </c>
      <c r="AA144" s="8"/>
      <c r="AB144" s="7">
        <f>ROUND((X144-Z144),5)</f>
        <v>-11.55</v>
      </c>
      <c r="AC144" s="8"/>
      <c r="AD144" s="9">
        <f>ROUND(IF(Z144=0, IF(X144=0, 0, 1), X144/Z144),5)</f>
        <v>0.84599999999999997</v>
      </c>
      <c r="AE144" s="8"/>
      <c r="AF144" s="7">
        <v>60.95</v>
      </c>
      <c r="AG144" s="8"/>
      <c r="AH144" s="7">
        <v>75</v>
      </c>
      <c r="AI144" s="8"/>
      <c r="AJ144" s="7">
        <f>ROUND((AF144-AH144),5)</f>
        <v>-14.05</v>
      </c>
      <c r="AK144" s="8"/>
      <c r="AL144" s="9">
        <f>ROUND(IF(AH144=0, IF(AF144=0, 0, 1), AF144/AH144),5)</f>
        <v>0.81267</v>
      </c>
      <c r="AM144" s="8"/>
      <c r="AN144" s="7">
        <v>46.02</v>
      </c>
      <c r="AO144" s="8"/>
      <c r="AP144" s="7">
        <v>75</v>
      </c>
      <c r="AQ144" s="8"/>
      <c r="AR144" s="7">
        <f>ROUND((AN144-AP144),5)</f>
        <v>-28.98</v>
      </c>
      <c r="AS144" s="8"/>
      <c r="AT144" s="9">
        <f>ROUND(IF(AP144=0, IF(AN144=0, 0, 1), AN144/AP144),5)</f>
        <v>0.61360000000000003</v>
      </c>
      <c r="AU144" s="8"/>
      <c r="AV144" s="7">
        <v>255.66</v>
      </c>
      <c r="AW144" s="8"/>
      <c r="AX144" s="7">
        <v>200</v>
      </c>
      <c r="AY144" s="8"/>
      <c r="AZ144" s="7">
        <f>ROUND((AV144-AX144),5)</f>
        <v>55.66</v>
      </c>
      <c r="BA144" s="8"/>
      <c r="BB144" s="9">
        <f>ROUND(IF(AX144=0, IF(AV144=0, 0, 1), AV144/AX144),5)</f>
        <v>1.2783</v>
      </c>
      <c r="BC144" s="8"/>
      <c r="BD144" s="7">
        <v>9</v>
      </c>
      <c r="BE144" s="8"/>
      <c r="BF144" s="7">
        <v>75</v>
      </c>
      <c r="BG144" s="8"/>
      <c r="BH144" s="7">
        <f>ROUND((BD144-BF144),5)</f>
        <v>-66</v>
      </c>
      <c r="BI144" s="8"/>
      <c r="BJ144" s="9">
        <f>ROUND(IF(BF144=0, IF(BD144=0, 0, 1), BD144/BF144),5)</f>
        <v>0.12</v>
      </c>
      <c r="BK144" s="8"/>
      <c r="BL144" s="7">
        <v>26.97</v>
      </c>
      <c r="BM144" s="8"/>
      <c r="BN144" s="7">
        <v>75</v>
      </c>
      <c r="BO144" s="8"/>
      <c r="BP144" s="7">
        <f>ROUND((BL144-BN144),5)</f>
        <v>-48.03</v>
      </c>
      <c r="BQ144" s="8"/>
      <c r="BR144" s="9">
        <f>ROUND(IF(BN144=0, IF(BL144=0, 0, 1), BL144/BN144),5)</f>
        <v>0.35959999999999998</v>
      </c>
      <c r="BS144" s="8"/>
      <c r="BT144" s="7">
        <v>39</v>
      </c>
      <c r="BU144" s="8"/>
      <c r="BV144" s="7">
        <v>75</v>
      </c>
      <c r="BW144" s="8"/>
      <c r="BX144" s="7">
        <f>ROUND((BT144-BV144),5)</f>
        <v>-36</v>
      </c>
      <c r="BY144" s="8"/>
      <c r="BZ144" s="9">
        <f>ROUND(IF(BV144=0, IF(BT144=0, 0, 1), BT144/BV144),5)</f>
        <v>0.52</v>
      </c>
      <c r="CA144" s="8"/>
      <c r="CB144" s="7">
        <v>26.09</v>
      </c>
      <c r="CC144" s="8"/>
      <c r="CD144" s="7">
        <v>19.350000000000001</v>
      </c>
      <c r="CE144" s="8"/>
      <c r="CF144" s="7">
        <f>ROUND((CB144-CD144),5)</f>
        <v>6.74</v>
      </c>
      <c r="CG144" s="8"/>
      <c r="CH144" s="9">
        <f>ROUND(IF(CD144=0, IF(CB144=0, 0, 1), CB144/CD144),5)</f>
        <v>1.34832</v>
      </c>
      <c r="CI144" s="8"/>
      <c r="CJ144" s="7">
        <f>ROUND(H144+P144+X144+AF144+AN144+AV144+BD144+BL144+BT144+CB144,5)</f>
        <v>695.62</v>
      </c>
      <c r="CK144" s="8"/>
      <c r="CL144" s="7">
        <v>1000</v>
      </c>
      <c r="CM144" s="8"/>
      <c r="CN144" s="7">
        <f t="shared" si="4"/>
        <v>-304.38</v>
      </c>
      <c r="CO144" s="8"/>
      <c r="CP144" s="9">
        <f t="shared" si="5"/>
        <v>0.69562000000000002</v>
      </c>
      <c r="CQ144" s="76">
        <v>750</v>
      </c>
      <c r="CR144" t="s">
        <v>426</v>
      </c>
    </row>
    <row r="145" spans="1:96" x14ac:dyDescent="0.3">
      <c r="A145" s="2"/>
      <c r="B145" s="2"/>
      <c r="C145" s="2"/>
      <c r="D145" s="2"/>
      <c r="E145" s="2" t="s">
        <v>168</v>
      </c>
      <c r="F145" s="2"/>
      <c r="G145" s="2"/>
      <c r="H145" s="7"/>
      <c r="I145" s="8"/>
      <c r="J145" s="7"/>
      <c r="K145" s="8"/>
      <c r="L145" s="7"/>
      <c r="M145" s="8"/>
      <c r="N145" s="9"/>
      <c r="O145" s="8"/>
      <c r="P145" s="7"/>
      <c r="Q145" s="8"/>
      <c r="R145" s="7"/>
      <c r="S145" s="8"/>
      <c r="T145" s="7"/>
      <c r="U145" s="8"/>
      <c r="V145" s="9"/>
      <c r="W145" s="8"/>
      <c r="X145" s="7"/>
      <c r="Y145" s="8"/>
      <c r="Z145" s="7"/>
      <c r="AA145" s="8"/>
      <c r="AB145" s="7"/>
      <c r="AC145" s="8"/>
      <c r="AD145" s="9"/>
      <c r="AE145" s="8"/>
      <c r="AF145" s="7"/>
      <c r="AG145" s="8"/>
      <c r="AH145" s="7"/>
      <c r="AI145" s="8"/>
      <c r="AJ145" s="7"/>
      <c r="AK145" s="8"/>
      <c r="AL145" s="9"/>
      <c r="AM145" s="8"/>
      <c r="AN145" s="7"/>
      <c r="AO145" s="8"/>
      <c r="AP145" s="7"/>
      <c r="AQ145" s="8"/>
      <c r="AR145" s="7"/>
      <c r="AS145" s="8"/>
      <c r="AT145" s="9"/>
      <c r="AU145" s="8"/>
      <c r="AV145" s="7"/>
      <c r="AW145" s="8"/>
      <c r="AX145" s="7"/>
      <c r="AY145" s="8"/>
      <c r="AZ145" s="7"/>
      <c r="BA145" s="8"/>
      <c r="BB145" s="9"/>
      <c r="BC145" s="8"/>
      <c r="BD145" s="7"/>
      <c r="BE145" s="8"/>
      <c r="BF145" s="7"/>
      <c r="BG145" s="8"/>
      <c r="BH145" s="7"/>
      <c r="BI145" s="8"/>
      <c r="BJ145" s="9"/>
      <c r="BK145" s="8"/>
      <c r="BL145" s="7"/>
      <c r="BM145" s="8"/>
      <c r="BN145" s="7"/>
      <c r="BO145" s="8"/>
      <c r="BP145" s="7"/>
      <c r="BQ145" s="8"/>
      <c r="BR145" s="9"/>
      <c r="BS145" s="8"/>
      <c r="BT145" s="7"/>
      <c r="BU145" s="8"/>
      <c r="BV145" s="7"/>
      <c r="BW145" s="8"/>
      <c r="BX145" s="7"/>
      <c r="BY145" s="8"/>
      <c r="BZ145" s="9"/>
      <c r="CA145" s="8"/>
      <c r="CB145" s="7"/>
      <c r="CC145" s="8"/>
      <c r="CD145" s="7"/>
      <c r="CE145" s="8"/>
      <c r="CF145" s="7"/>
      <c r="CG145" s="8"/>
      <c r="CH145" s="9"/>
      <c r="CI145" s="8"/>
      <c r="CJ145" s="7"/>
      <c r="CK145" s="8"/>
      <c r="CL145" s="7"/>
      <c r="CM145" s="8"/>
      <c r="CN145" s="7"/>
      <c r="CO145" s="8"/>
      <c r="CP145" s="9"/>
      <c r="CQ145" s="76"/>
    </row>
    <row r="146" spans="1:96" x14ac:dyDescent="0.3">
      <c r="A146" s="2"/>
      <c r="B146" s="2"/>
      <c r="C146" s="2"/>
      <c r="D146" s="2"/>
      <c r="E146" s="2"/>
      <c r="F146" s="2" t="s">
        <v>169</v>
      </c>
      <c r="G146" s="2"/>
      <c r="H146" s="7"/>
      <c r="I146" s="8"/>
      <c r="J146" s="7"/>
      <c r="K146" s="8"/>
      <c r="L146" s="7"/>
      <c r="M146" s="8"/>
      <c r="N146" s="9"/>
      <c r="O146" s="8"/>
      <c r="P146" s="7"/>
      <c r="Q146" s="8"/>
      <c r="R146" s="7"/>
      <c r="S146" s="8"/>
      <c r="T146" s="7"/>
      <c r="U146" s="8"/>
      <c r="V146" s="9"/>
      <c r="W146" s="8"/>
      <c r="X146" s="7"/>
      <c r="Y146" s="8"/>
      <c r="Z146" s="7"/>
      <c r="AA146" s="8"/>
      <c r="AB146" s="7"/>
      <c r="AC146" s="8"/>
      <c r="AD146" s="9"/>
      <c r="AE146" s="8"/>
      <c r="AF146" s="7"/>
      <c r="AG146" s="8"/>
      <c r="AH146" s="7"/>
      <c r="AI146" s="8"/>
      <c r="AJ146" s="7"/>
      <c r="AK146" s="8"/>
      <c r="AL146" s="9"/>
      <c r="AM146" s="8"/>
      <c r="AN146" s="7"/>
      <c r="AO146" s="8"/>
      <c r="AP146" s="7"/>
      <c r="AQ146" s="8"/>
      <c r="AR146" s="7"/>
      <c r="AS146" s="8"/>
      <c r="AT146" s="9"/>
      <c r="AU146" s="8"/>
      <c r="AV146" s="7"/>
      <c r="AW146" s="8"/>
      <c r="AX146" s="7"/>
      <c r="AY146" s="8"/>
      <c r="AZ146" s="7"/>
      <c r="BA146" s="8"/>
      <c r="BB146" s="9"/>
      <c r="BC146" s="8"/>
      <c r="BD146" s="7"/>
      <c r="BE146" s="8"/>
      <c r="BF146" s="7"/>
      <c r="BG146" s="8"/>
      <c r="BH146" s="7"/>
      <c r="BI146" s="8"/>
      <c r="BJ146" s="9"/>
      <c r="BK146" s="8"/>
      <c r="BL146" s="7"/>
      <c r="BM146" s="8"/>
      <c r="BN146" s="7"/>
      <c r="BO146" s="8"/>
      <c r="BP146" s="7"/>
      <c r="BQ146" s="8"/>
      <c r="BR146" s="9"/>
      <c r="BS146" s="8"/>
      <c r="BT146" s="7"/>
      <c r="BU146" s="8"/>
      <c r="BV146" s="7"/>
      <c r="BW146" s="8"/>
      <c r="BX146" s="7"/>
      <c r="BY146" s="8"/>
      <c r="BZ146" s="9"/>
      <c r="CA146" s="8"/>
      <c r="CB146" s="7"/>
      <c r="CC146" s="8"/>
      <c r="CD146" s="7"/>
      <c r="CE146" s="8"/>
      <c r="CF146" s="7"/>
      <c r="CG146" s="8"/>
      <c r="CH146" s="9"/>
      <c r="CI146" s="8"/>
      <c r="CJ146" s="7"/>
      <c r="CK146" s="8"/>
      <c r="CL146" s="7"/>
      <c r="CM146" s="8"/>
      <c r="CN146" s="7"/>
      <c r="CO146" s="8"/>
      <c r="CP146" s="9"/>
      <c r="CQ146" s="76"/>
    </row>
    <row r="147" spans="1:96" x14ac:dyDescent="0.3">
      <c r="A147" s="2"/>
      <c r="B147" s="2"/>
      <c r="C147" s="2"/>
      <c r="D147" s="2"/>
      <c r="E147" s="2"/>
      <c r="F147" s="2" t="s">
        <v>170</v>
      </c>
      <c r="G147" s="2"/>
      <c r="H147" s="7"/>
      <c r="I147" s="8"/>
      <c r="J147" s="7"/>
      <c r="K147" s="8"/>
      <c r="L147" s="7"/>
      <c r="M147" s="8"/>
      <c r="N147" s="9"/>
      <c r="O147" s="8"/>
      <c r="P147" s="7"/>
      <c r="Q147" s="8"/>
      <c r="R147" s="7"/>
      <c r="S147" s="8"/>
      <c r="T147" s="7"/>
      <c r="U147" s="8"/>
      <c r="V147" s="9"/>
      <c r="W147" s="8"/>
      <c r="X147" s="7"/>
      <c r="Y147" s="8"/>
      <c r="Z147" s="7"/>
      <c r="AA147" s="8"/>
      <c r="AB147" s="7"/>
      <c r="AC147" s="8"/>
      <c r="AD147" s="9"/>
      <c r="AE147" s="8"/>
      <c r="AF147" s="7"/>
      <c r="AG147" s="8"/>
      <c r="AH147" s="7"/>
      <c r="AI147" s="8"/>
      <c r="AJ147" s="7"/>
      <c r="AK147" s="8"/>
      <c r="AL147" s="9"/>
      <c r="AM147" s="8"/>
      <c r="AN147" s="7"/>
      <c r="AO147" s="8"/>
      <c r="AP147" s="7"/>
      <c r="AQ147" s="8"/>
      <c r="AR147" s="7"/>
      <c r="AS147" s="8"/>
      <c r="AT147" s="9"/>
      <c r="AU147" s="8"/>
      <c r="AV147" s="7"/>
      <c r="AW147" s="8"/>
      <c r="AX147" s="7"/>
      <c r="AY147" s="8"/>
      <c r="AZ147" s="7"/>
      <c r="BA147" s="8"/>
      <c r="BB147" s="9"/>
      <c r="BC147" s="8"/>
      <c r="BD147" s="7"/>
      <c r="BE147" s="8"/>
      <c r="BF147" s="7"/>
      <c r="BG147" s="8"/>
      <c r="BH147" s="7"/>
      <c r="BI147" s="8"/>
      <c r="BJ147" s="9"/>
      <c r="BK147" s="8"/>
      <c r="BL147" s="7"/>
      <c r="BM147" s="8"/>
      <c r="BN147" s="7"/>
      <c r="BO147" s="8"/>
      <c r="BP147" s="7"/>
      <c r="BQ147" s="8"/>
      <c r="BR147" s="9"/>
      <c r="BS147" s="8"/>
      <c r="BT147" s="7"/>
      <c r="BU147" s="8"/>
      <c r="BV147" s="7"/>
      <c r="BW147" s="8"/>
      <c r="BX147" s="7"/>
      <c r="BY147" s="8"/>
      <c r="BZ147" s="9"/>
      <c r="CA147" s="8"/>
      <c r="CB147" s="7"/>
      <c r="CC147" s="8"/>
      <c r="CD147" s="7"/>
      <c r="CE147" s="8"/>
      <c r="CF147" s="7"/>
      <c r="CG147" s="8"/>
      <c r="CH147" s="9"/>
      <c r="CI147" s="8"/>
      <c r="CJ147" s="7"/>
      <c r="CK147" s="8"/>
      <c r="CL147" s="7"/>
      <c r="CM147" s="8"/>
      <c r="CN147" s="7"/>
      <c r="CO147" s="8"/>
      <c r="CP147" s="9"/>
      <c r="CQ147" s="76"/>
    </row>
    <row r="148" spans="1:96" x14ac:dyDescent="0.3">
      <c r="A148" s="2"/>
      <c r="B148" s="2"/>
      <c r="C148" s="2"/>
      <c r="D148" s="2"/>
      <c r="E148" s="2"/>
      <c r="F148" s="2" t="s">
        <v>171</v>
      </c>
      <c r="G148" s="2"/>
      <c r="H148" s="7"/>
      <c r="I148" s="8"/>
      <c r="J148" s="7"/>
      <c r="K148" s="8"/>
      <c r="L148" s="7"/>
      <c r="M148" s="8"/>
      <c r="N148" s="9"/>
      <c r="O148" s="8"/>
      <c r="P148" s="7">
        <v>100</v>
      </c>
      <c r="Q148" s="8"/>
      <c r="R148" s="7">
        <v>100</v>
      </c>
      <c r="S148" s="8"/>
      <c r="T148" s="7"/>
      <c r="U148" s="8"/>
      <c r="V148" s="9">
        <f>ROUND(IF(R148=0, IF(P148=0, 0, 1), P148/R148),5)</f>
        <v>1</v>
      </c>
      <c r="W148" s="8"/>
      <c r="X148" s="7"/>
      <c r="Y148" s="8"/>
      <c r="Z148" s="7"/>
      <c r="AA148" s="8"/>
      <c r="AB148" s="7"/>
      <c r="AC148" s="8"/>
      <c r="AD148" s="9"/>
      <c r="AE148" s="8"/>
      <c r="AF148" s="7"/>
      <c r="AG148" s="8"/>
      <c r="AH148" s="7"/>
      <c r="AI148" s="8"/>
      <c r="AJ148" s="7"/>
      <c r="AK148" s="8"/>
      <c r="AL148" s="9"/>
      <c r="AM148" s="8"/>
      <c r="AN148" s="7"/>
      <c r="AO148" s="8"/>
      <c r="AP148" s="7"/>
      <c r="AQ148" s="8"/>
      <c r="AR148" s="7"/>
      <c r="AS148" s="8"/>
      <c r="AT148" s="9"/>
      <c r="AU148" s="8"/>
      <c r="AV148" s="7"/>
      <c r="AW148" s="8"/>
      <c r="AX148" s="7"/>
      <c r="AY148" s="8"/>
      <c r="AZ148" s="7"/>
      <c r="BA148" s="8"/>
      <c r="BB148" s="9"/>
      <c r="BC148" s="8"/>
      <c r="BD148" s="7"/>
      <c r="BE148" s="8"/>
      <c r="BF148" s="7"/>
      <c r="BG148" s="8"/>
      <c r="BH148" s="7"/>
      <c r="BI148" s="8"/>
      <c r="BJ148" s="9"/>
      <c r="BK148" s="8"/>
      <c r="BL148" s="7"/>
      <c r="BM148" s="8"/>
      <c r="BN148" s="7"/>
      <c r="BO148" s="8"/>
      <c r="BP148" s="7"/>
      <c r="BQ148" s="8"/>
      <c r="BR148" s="9"/>
      <c r="BS148" s="8"/>
      <c r="BT148" s="7"/>
      <c r="BU148" s="8"/>
      <c r="BV148" s="7"/>
      <c r="BW148" s="8"/>
      <c r="BX148" s="7"/>
      <c r="BY148" s="8"/>
      <c r="BZ148" s="9"/>
      <c r="CA148" s="8"/>
      <c r="CB148" s="7"/>
      <c r="CC148" s="8"/>
      <c r="CD148" s="7"/>
      <c r="CE148" s="8"/>
      <c r="CF148" s="7"/>
      <c r="CG148" s="8"/>
      <c r="CH148" s="9"/>
      <c r="CI148" s="8"/>
      <c r="CJ148" s="82">
        <f>ROUND(H148+P148+X148+AF148+AN148+AV148+BD148+BL148+BT148+CB148,5)</f>
        <v>100</v>
      </c>
      <c r="CK148" s="82"/>
      <c r="CL148" s="82">
        <f>ROUND(J148+R148+Z148+AH148+AP148+AX148+BF148+BN148+BV148+CD148,5)</f>
        <v>100</v>
      </c>
      <c r="CM148" s="82"/>
      <c r="CN148" s="82"/>
      <c r="CO148" s="82"/>
      <c r="CP148" s="82">
        <f>ROUND(IF(CL148=0, IF(CJ148=0, 0, 1), CJ148/CL148),5)</f>
        <v>1</v>
      </c>
      <c r="CQ148" s="76">
        <v>125</v>
      </c>
    </row>
    <row r="149" spans="1:96" ht="14.4" customHeight="1" x14ac:dyDescent="0.3">
      <c r="A149" s="2"/>
      <c r="B149" s="2"/>
      <c r="C149" s="2"/>
      <c r="D149" s="2"/>
      <c r="E149" s="2"/>
      <c r="F149" s="2" t="s">
        <v>172</v>
      </c>
      <c r="G149" s="2"/>
      <c r="H149" s="7">
        <v>381.14</v>
      </c>
      <c r="I149" s="8"/>
      <c r="J149" s="7"/>
      <c r="K149" s="8"/>
      <c r="L149" s="7">
        <f>ROUND((H149-J149),5)</f>
        <v>381.14</v>
      </c>
      <c r="M149" s="8"/>
      <c r="N149" s="9">
        <f>ROUND(IF(J149=0, IF(H149=0, 0, 1), H149/J149),5)</f>
        <v>1</v>
      </c>
      <c r="O149" s="8"/>
      <c r="P149" s="7"/>
      <c r="Q149" s="8"/>
      <c r="R149" s="7"/>
      <c r="S149" s="8"/>
      <c r="T149" s="7"/>
      <c r="U149" s="8"/>
      <c r="V149" s="9"/>
      <c r="W149" s="8"/>
      <c r="X149" s="7">
        <v>597.20000000000005</v>
      </c>
      <c r="Y149" s="8"/>
      <c r="Z149" s="7">
        <v>600</v>
      </c>
      <c r="AA149" s="8"/>
      <c r="AB149" s="7">
        <f>ROUND((X149-Z149),5)</f>
        <v>-2.8</v>
      </c>
      <c r="AC149" s="8"/>
      <c r="AD149" s="9">
        <f>ROUND(IF(Z149=0, IF(X149=0, 0, 1), X149/Z149),5)</f>
        <v>0.99533000000000005</v>
      </c>
      <c r="AE149" s="8"/>
      <c r="AF149" s="7">
        <v>375</v>
      </c>
      <c r="AG149" s="8"/>
      <c r="AH149" s="7"/>
      <c r="AI149" s="8"/>
      <c r="AJ149" s="7">
        <f>ROUND((AF149-AH149),5)</f>
        <v>375</v>
      </c>
      <c r="AK149" s="8"/>
      <c r="AL149" s="9">
        <f>ROUND(IF(AH149=0, IF(AF149=0, 0, 1), AF149/AH149),5)</f>
        <v>1</v>
      </c>
      <c r="AM149" s="8"/>
      <c r="AN149" s="7"/>
      <c r="AO149" s="8"/>
      <c r="AP149" s="7"/>
      <c r="AQ149" s="8"/>
      <c r="AR149" s="7"/>
      <c r="AS149" s="8"/>
      <c r="AT149" s="9"/>
      <c r="AU149" s="8"/>
      <c r="AV149" s="7"/>
      <c r="AW149" s="8"/>
      <c r="AX149" s="7"/>
      <c r="AY149" s="8"/>
      <c r="AZ149" s="7"/>
      <c r="BA149" s="8"/>
      <c r="BB149" s="9"/>
      <c r="BC149" s="8"/>
      <c r="BD149" s="7"/>
      <c r="BE149" s="8"/>
      <c r="BF149" s="7"/>
      <c r="BG149" s="8"/>
      <c r="BH149" s="7"/>
      <c r="BI149" s="8"/>
      <c r="BJ149" s="9"/>
      <c r="BK149" s="8"/>
      <c r="BL149" s="7"/>
      <c r="BM149" s="8"/>
      <c r="BN149" s="7"/>
      <c r="BO149" s="8"/>
      <c r="BP149" s="7"/>
      <c r="BQ149" s="8"/>
      <c r="BR149" s="9"/>
      <c r="BS149" s="8"/>
      <c r="BT149" s="7"/>
      <c r="BU149" s="8"/>
      <c r="BV149" s="7"/>
      <c r="BW149" s="8"/>
      <c r="BX149" s="7"/>
      <c r="BY149" s="8"/>
      <c r="BZ149" s="9"/>
      <c r="CA149" s="8"/>
      <c r="CB149" s="7"/>
      <c r="CC149" s="8"/>
      <c r="CD149" s="7"/>
      <c r="CE149" s="8"/>
      <c r="CF149" s="7"/>
      <c r="CG149" s="8"/>
      <c r="CH149" s="9"/>
      <c r="CI149" s="8"/>
      <c r="CJ149" s="82">
        <f>ROUND(H149+P149+X149+AF149+AN149+AV149+BD149+BL149+BT149+CB149,5)</f>
        <v>1353.34</v>
      </c>
      <c r="CK149" s="82"/>
      <c r="CL149" s="82">
        <f>ROUND(J149+R149+Z149+AH149+AP149+AX149+BF149+BN149+BV149+CD149,5)</f>
        <v>600</v>
      </c>
      <c r="CM149" s="82"/>
      <c r="CN149" s="82">
        <f>ROUND((CJ149-CL149),5)</f>
        <v>753.34</v>
      </c>
      <c r="CO149" s="82"/>
      <c r="CP149" s="82">
        <f>ROUND(IF(CL149=0, IF(CJ149=0, 0, 1), CJ149/CL149),5)</f>
        <v>2.2555700000000001</v>
      </c>
      <c r="CQ149" s="76">
        <v>1400</v>
      </c>
    </row>
    <row r="150" spans="1:96" x14ac:dyDescent="0.3">
      <c r="A150" s="2"/>
      <c r="B150" s="2"/>
      <c r="C150" s="2"/>
      <c r="D150" s="2"/>
      <c r="E150" s="2"/>
      <c r="F150" s="2" t="s">
        <v>173</v>
      </c>
      <c r="G150" s="2"/>
      <c r="H150" s="7">
        <v>510</v>
      </c>
      <c r="I150" s="8"/>
      <c r="J150" s="7">
        <v>300</v>
      </c>
      <c r="K150" s="8"/>
      <c r="L150" s="7">
        <f>ROUND((H150-J150),5)</f>
        <v>210</v>
      </c>
      <c r="M150" s="8"/>
      <c r="N150" s="9">
        <f>ROUND(IF(J150=0, IF(H150=0, 0, 1), H150/J150),5)</f>
        <v>1.7</v>
      </c>
      <c r="O150" s="8"/>
      <c r="P150" s="7">
        <v>1112.03</v>
      </c>
      <c r="Q150" s="8"/>
      <c r="R150" s="7">
        <v>800</v>
      </c>
      <c r="S150" s="8"/>
      <c r="T150" s="7">
        <f>ROUND((P150-R150),5)</f>
        <v>312.02999999999997</v>
      </c>
      <c r="U150" s="8"/>
      <c r="V150" s="9">
        <f>ROUND(IF(R150=0, IF(P150=0, 0, 1), P150/R150),5)</f>
        <v>1.3900399999999999</v>
      </c>
      <c r="W150" s="8"/>
      <c r="X150" s="7">
        <v>1871</v>
      </c>
      <c r="Y150" s="8"/>
      <c r="Z150" s="7">
        <v>200</v>
      </c>
      <c r="AA150" s="8"/>
      <c r="AB150" s="7">
        <f>ROUND((X150-Z150),5)</f>
        <v>1671</v>
      </c>
      <c r="AC150" s="8"/>
      <c r="AD150" s="9">
        <f>ROUND(IF(Z150=0, IF(X150=0, 0, 1), X150/Z150),5)</f>
        <v>9.3550000000000004</v>
      </c>
      <c r="AE150" s="8"/>
      <c r="AF150" s="7">
        <v>835</v>
      </c>
      <c r="AG150" s="8"/>
      <c r="AH150" s="7">
        <v>800</v>
      </c>
      <c r="AI150" s="8"/>
      <c r="AJ150" s="7">
        <f>ROUND((AF150-AH150),5)</f>
        <v>35</v>
      </c>
      <c r="AK150" s="8"/>
      <c r="AL150" s="9">
        <f>ROUND(IF(AH150=0, IF(AF150=0, 0, 1), AF150/AH150),5)</f>
        <v>1.04375</v>
      </c>
      <c r="AM150" s="8"/>
      <c r="AN150" s="7">
        <v>1380.1</v>
      </c>
      <c r="AO150" s="8"/>
      <c r="AP150" s="7">
        <v>2500</v>
      </c>
      <c r="AQ150" s="8"/>
      <c r="AR150" s="7">
        <f>ROUND((AN150-AP150),5)</f>
        <v>-1119.9000000000001</v>
      </c>
      <c r="AS150" s="8"/>
      <c r="AT150" s="9">
        <f>ROUND(IF(AP150=0, IF(AN150=0, 0, 1), AN150/AP150),5)</f>
        <v>0.55203999999999998</v>
      </c>
      <c r="AU150" s="8"/>
      <c r="AV150" s="7">
        <v>2416.65</v>
      </c>
      <c r="AW150" s="8"/>
      <c r="AX150" s="7">
        <v>1500</v>
      </c>
      <c r="AY150" s="8"/>
      <c r="AZ150" s="7">
        <f>ROUND((AV150-AX150),5)</f>
        <v>916.65</v>
      </c>
      <c r="BA150" s="8"/>
      <c r="BB150" s="9">
        <f>ROUND(IF(AX150=0, IF(AV150=0, 0, 1), AV150/AX150),5)</f>
        <v>1.6111</v>
      </c>
      <c r="BC150" s="8"/>
      <c r="BD150" s="7"/>
      <c r="BE150" s="8"/>
      <c r="BF150" s="7">
        <v>1500</v>
      </c>
      <c r="BG150" s="8"/>
      <c r="BH150" s="7">
        <f>ROUND((BD150-BF150),5)</f>
        <v>-1500</v>
      </c>
      <c r="BI150" s="8"/>
      <c r="BJ150" s="9"/>
      <c r="BK150" s="8"/>
      <c r="BL150" s="7">
        <v>2824</v>
      </c>
      <c r="BM150" s="8"/>
      <c r="BN150" s="7">
        <v>1100</v>
      </c>
      <c r="BO150" s="8"/>
      <c r="BP150" s="7">
        <f>ROUND((BL150-BN150),5)</f>
        <v>1724</v>
      </c>
      <c r="BQ150" s="8"/>
      <c r="BR150" s="9">
        <f>ROUND(IF(BN150=0, IF(BL150=0, 0, 1), BL150/BN150),5)</f>
        <v>2.5672700000000002</v>
      </c>
      <c r="BS150" s="8"/>
      <c r="BT150" s="7">
        <v>181</v>
      </c>
      <c r="BU150" s="8"/>
      <c r="BV150" s="7">
        <v>450</v>
      </c>
      <c r="BW150" s="8"/>
      <c r="BX150" s="7">
        <f>ROUND((BT150-BV150),5)</f>
        <v>-269</v>
      </c>
      <c r="BY150" s="8"/>
      <c r="BZ150" s="9">
        <f>ROUND(IF(BV150=0, IF(BT150=0, 0, 1), BT150/BV150),5)</f>
        <v>0.40222000000000002</v>
      </c>
      <c r="CA150" s="8"/>
      <c r="CB150" s="7"/>
      <c r="CC150" s="8"/>
      <c r="CD150" s="7">
        <v>90.32</v>
      </c>
      <c r="CE150" s="8"/>
      <c r="CF150" s="7">
        <f>ROUND((CB150-CD150),5)</f>
        <v>-90.32</v>
      </c>
      <c r="CG150" s="8"/>
      <c r="CH150" s="9"/>
      <c r="CI150" s="8"/>
      <c r="CJ150" s="82">
        <f>ROUND(H150+P150+X150+AF150+AN150+AV150+BD150+BL150+BT150+CB150,5)</f>
        <v>11129.78</v>
      </c>
      <c r="CK150" s="82"/>
      <c r="CL150" s="82">
        <v>10000</v>
      </c>
      <c r="CM150" s="82"/>
      <c r="CN150" s="82">
        <f>ROUND((CJ150-CL150),5)</f>
        <v>1129.78</v>
      </c>
      <c r="CO150" s="82"/>
      <c r="CP150" s="82">
        <f>ROUND(IF(CL150=0, IF(CJ150=0, 0, 1), CJ150/CL150),5)</f>
        <v>1.1129800000000001</v>
      </c>
      <c r="CQ150" s="76">
        <v>10000</v>
      </c>
    </row>
    <row r="151" spans="1:96" x14ac:dyDescent="0.3">
      <c r="A151" s="2"/>
      <c r="B151" s="2"/>
      <c r="C151" s="2"/>
      <c r="D151" s="2"/>
      <c r="E151" s="2"/>
      <c r="F151" s="2" t="s">
        <v>175</v>
      </c>
      <c r="G151" s="2"/>
      <c r="H151" s="7"/>
      <c r="I151" s="8"/>
      <c r="J151" s="7"/>
      <c r="K151" s="8"/>
      <c r="L151" s="7"/>
      <c r="M151" s="8"/>
      <c r="N151" s="9"/>
      <c r="O151" s="8"/>
      <c r="P151" s="7"/>
      <c r="Q151" s="8"/>
      <c r="R151" s="7"/>
      <c r="S151" s="8"/>
      <c r="T151" s="7"/>
      <c r="U151" s="8"/>
      <c r="V151" s="9"/>
      <c r="W151" s="8"/>
      <c r="X151" s="7"/>
      <c r="Y151" s="8"/>
      <c r="Z151" s="7"/>
      <c r="AA151" s="8"/>
      <c r="AB151" s="7"/>
      <c r="AC151" s="8"/>
      <c r="AD151" s="9"/>
      <c r="AE151" s="8"/>
      <c r="AF151" s="7"/>
      <c r="AG151" s="8"/>
      <c r="AH151" s="7"/>
      <c r="AI151" s="8"/>
      <c r="AJ151" s="7"/>
      <c r="AK151" s="8"/>
      <c r="AL151" s="9"/>
      <c r="AM151" s="8"/>
      <c r="AN151" s="7"/>
      <c r="AO151" s="8"/>
      <c r="AP151" s="7"/>
      <c r="AQ151" s="8"/>
      <c r="AR151" s="7"/>
      <c r="AS151" s="8"/>
      <c r="AT151" s="9"/>
      <c r="AU151" s="8"/>
      <c r="AV151" s="7"/>
      <c r="AW151" s="8"/>
      <c r="AX151" s="7"/>
      <c r="AY151" s="8"/>
      <c r="AZ151" s="7"/>
      <c r="BA151" s="8"/>
      <c r="BB151" s="9"/>
      <c r="BC151" s="8"/>
      <c r="BD151" s="7"/>
      <c r="BE151" s="8"/>
      <c r="BF151" s="7"/>
      <c r="BG151" s="8"/>
      <c r="BH151" s="7"/>
      <c r="BI151" s="8"/>
      <c r="BJ151" s="9"/>
      <c r="BK151" s="8"/>
      <c r="BL151" s="7"/>
      <c r="BM151" s="8"/>
      <c r="BN151" s="7"/>
      <c r="BO151" s="8"/>
      <c r="BP151" s="7"/>
      <c r="BQ151" s="8"/>
      <c r="BR151" s="9"/>
      <c r="BS151" s="8"/>
      <c r="BT151" s="7"/>
      <c r="BU151" s="8"/>
      <c r="BV151" s="7"/>
      <c r="BW151" s="8"/>
      <c r="BX151" s="7"/>
      <c r="BY151" s="8"/>
      <c r="BZ151" s="9"/>
      <c r="CA151" s="8"/>
      <c r="CB151" s="7"/>
      <c r="CC151" s="8"/>
      <c r="CD151" s="7"/>
      <c r="CE151" s="8"/>
      <c r="CF151" s="7"/>
      <c r="CG151" s="8"/>
      <c r="CH151" s="9"/>
      <c r="CI151" s="8"/>
      <c r="CJ151" s="83">
        <v>12228.36</v>
      </c>
      <c r="CK151" s="83"/>
      <c r="CL151" s="83">
        <v>12400</v>
      </c>
      <c r="CM151" s="83"/>
      <c r="CN151" s="83">
        <f>ROUND((CJ151-CL151),5)</f>
        <v>-171.64</v>
      </c>
      <c r="CO151" s="83"/>
      <c r="CP151" s="83">
        <f>ROUND(IF(CL151=0, IF(CJ151=0, 0, 1), CJ151/CL151),5)</f>
        <v>0.98616000000000004</v>
      </c>
      <c r="CQ151" s="84">
        <v>12500</v>
      </c>
    </row>
    <row r="152" spans="1:96" x14ac:dyDescent="0.3">
      <c r="A152" s="2"/>
      <c r="B152" s="2"/>
      <c r="C152" s="2"/>
      <c r="D152" s="2"/>
      <c r="E152" s="2"/>
      <c r="F152" s="2"/>
      <c r="G152" s="2" t="s">
        <v>176</v>
      </c>
      <c r="H152" s="7">
        <v>24.89</v>
      </c>
      <c r="I152" s="8"/>
      <c r="J152" s="7"/>
      <c r="K152" s="8"/>
      <c r="L152" s="7"/>
      <c r="M152" s="8"/>
      <c r="N152" s="9"/>
      <c r="O152" s="8"/>
      <c r="P152" s="7">
        <v>11.89</v>
      </c>
      <c r="Q152" s="8"/>
      <c r="R152" s="7"/>
      <c r="S152" s="8"/>
      <c r="T152" s="7"/>
      <c r="U152" s="8"/>
      <c r="V152" s="9"/>
      <c r="W152" s="8"/>
      <c r="X152" s="7">
        <v>4.5599999999999996</v>
      </c>
      <c r="Y152" s="8"/>
      <c r="Z152" s="7"/>
      <c r="AA152" s="8"/>
      <c r="AB152" s="7"/>
      <c r="AC152" s="8"/>
      <c r="AD152" s="9"/>
      <c r="AE152" s="8"/>
      <c r="AF152" s="7"/>
      <c r="AG152" s="8"/>
      <c r="AH152" s="7"/>
      <c r="AI152" s="8"/>
      <c r="AJ152" s="7"/>
      <c r="AK152" s="8"/>
      <c r="AL152" s="9"/>
      <c r="AM152" s="8"/>
      <c r="AN152" s="7">
        <v>126.15</v>
      </c>
      <c r="AO152" s="8"/>
      <c r="AP152" s="7"/>
      <c r="AQ152" s="8"/>
      <c r="AR152" s="7"/>
      <c r="AS152" s="8"/>
      <c r="AT152" s="9"/>
      <c r="AU152" s="8"/>
      <c r="AV152" s="7">
        <v>158.83000000000001</v>
      </c>
      <c r="AW152" s="8"/>
      <c r="AX152" s="7"/>
      <c r="AY152" s="8"/>
      <c r="AZ152" s="7"/>
      <c r="BA152" s="8"/>
      <c r="BB152" s="9"/>
      <c r="BC152" s="8"/>
      <c r="BD152" s="7">
        <v>403.69</v>
      </c>
      <c r="BE152" s="8"/>
      <c r="BF152" s="7"/>
      <c r="BG152" s="8"/>
      <c r="BH152" s="7"/>
      <c r="BI152" s="8"/>
      <c r="BJ152" s="9"/>
      <c r="BK152" s="8"/>
      <c r="BL152" s="7">
        <v>13.51</v>
      </c>
      <c r="BM152" s="8"/>
      <c r="BN152" s="7"/>
      <c r="BO152" s="8"/>
      <c r="BP152" s="7"/>
      <c r="BQ152" s="8"/>
      <c r="BR152" s="9"/>
      <c r="BS152" s="8"/>
      <c r="BT152" s="7">
        <v>29.34</v>
      </c>
      <c r="BU152" s="8"/>
      <c r="BV152" s="7"/>
      <c r="BW152" s="8"/>
      <c r="BX152" s="7"/>
      <c r="BY152" s="8"/>
      <c r="BZ152" s="9"/>
      <c r="CA152" s="8"/>
      <c r="CB152" s="7"/>
      <c r="CC152" s="8"/>
      <c r="CD152" s="7"/>
      <c r="CE152" s="8"/>
      <c r="CF152" s="7"/>
      <c r="CG152" s="8"/>
      <c r="CH152" s="9"/>
      <c r="CI152" s="8"/>
      <c r="CJ152" s="82">
        <f>ROUND(H152+P152+X152+AF152+AN152+AV152+BD152+BL152+BT152+CB152,5)</f>
        <v>772.86</v>
      </c>
      <c r="CK152" s="82"/>
      <c r="CL152" s="82">
        <v>0</v>
      </c>
      <c r="CM152" s="82"/>
      <c r="CN152" s="82">
        <f>ROUND((CJ152-CL152),5)</f>
        <v>772.86</v>
      </c>
      <c r="CO152" s="82"/>
      <c r="CP152" s="82">
        <f>ROUND(IF(CL152=0, IF(CJ152=0, 0, 1), CJ152/CL152),5)</f>
        <v>1</v>
      </c>
      <c r="CQ152" s="76">
        <v>825</v>
      </c>
    </row>
    <row r="153" spans="1:96" ht="15" thickBot="1" x14ac:dyDescent="0.35">
      <c r="A153" s="2"/>
      <c r="B153" s="2"/>
      <c r="C153" s="2"/>
      <c r="D153" s="2"/>
      <c r="E153" s="2"/>
      <c r="F153" s="2" t="s">
        <v>180</v>
      </c>
      <c r="G153" s="2"/>
      <c r="H153" s="7"/>
      <c r="I153" s="8"/>
      <c r="J153" s="7"/>
      <c r="K153" s="8"/>
      <c r="L153" s="7"/>
      <c r="M153" s="8"/>
      <c r="N153" s="9"/>
      <c r="O153" s="8"/>
      <c r="P153" s="7"/>
      <c r="Q153" s="8"/>
      <c r="R153" s="7"/>
      <c r="S153" s="8"/>
      <c r="T153" s="7"/>
      <c r="U153" s="8"/>
      <c r="V153" s="9"/>
      <c r="W153" s="8"/>
      <c r="X153" s="7"/>
      <c r="Y153" s="8"/>
      <c r="Z153" s="7"/>
      <c r="AA153" s="8"/>
      <c r="AB153" s="7"/>
      <c r="AC153" s="8"/>
      <c r="AD153" s="9"/>
      <c r="AE153" s="8"/>
      <c r="AF153" s="7"/>
      <c r="AG153" s="8"/>
      <c r="AH153" s="7"/>
      <c r="AI153" s="8"/>
      <c r="AJ153" s="7"/>
      <c r="AK153" s="8"/>
      <c r="AL153" s="9"/>
      <c r="AM153" s="8"/>
      <c r="AN153" s="7"/>
      <c r="AO153" s="8"/>
      <c r="AP153" s="7"/>
      <c r="AQ153" s="8"/>
      <c r="AR153" s="7"/>
      <c r="AS153" s="8"/>
      <c r="AT153" s="9"/>
      <c r="AU153" s="8"/>
      <c r="AV153" s="7"/>
      <c r="AW153" s="8"/>
      <c r="AX153" s="7"/>
      <c r="AY153" s="8"/>
      <c r="AZ153" s="7"/>
      <c r="BA153" s="8"/>
      <c r="BB153" s="9"/>
      <c r="BC153" s="8"/>
      <c r="BD153" s="7"/>
      <c r="BE153" s="8"/>
      <c r="BF153" s="7"/>
      <c r="BG153" s="8"/>
      <c r="BH153" s="7"/>
      <c r="BI153" s="8"/>
      <c r="BJ153" s="9"/>
      <c r="BK153" s="8"/>
      <c r="BL153" s="7"/>
      <c r="BM153" s="8"/>
      <c r="BN153" s="7"/>
      <c r="BO153" s="8"/>
      <c r="BP153" s="7"/>
      <c r="BQ153" s="8"/>
      <c r="BR153" s="9"/>
      <c r="BS153" s="8"/>
      <c r="BT153" s="7"/>
      <c r="BU153" s="8"/>
      <c r="BV153" s="7"/>
      <c r="BW153" s="8"/>
      <c r="BX153" s="7"/>
      <c r="BY153" s="8"/>
      <c r="BZ153" s="9"/>
      <c r="CA153" s="8"/>
      <c r="CB153" s="7"/>
      <c r="CC153" s="8"/>
      <c r="CD153" s="7"/>
      <c r="CE153" s="8"/>
      <c r="CF153" s="7"/>
      <c r="CG153" s="8"/>
      <c r="CH153" s="9"/>
      <c r="CI153" s="8"/>
      <c r="CJ153" s="85">
        <v>0</v>
      </c>
      <c r="CK153" s="82"/>
      <c r="CL153" s="85">
        <v>0</v>
      </c>
      <c r="CM153" s="82"/>
      <c r="CN153" s="82"/>
      <c r="CO153" s="82"/>
      <c r="CP153" s="82"/>
      <c r="CQ153" s="85">
        <v>0</v>
      </c>
    </row>
    <row r="154" spans="1:96" x14ac:dyDescent="0.3">
      <c r="A154" s="2"/>
      <c r="B154" s="2"/>
      <c r="C154" s="2"/>
      <c r="D154" s="2"/>
      <c r="E154" s="2" t="s">
        <v>182</v>
      </c>
      <c r="F154" s="2"/>
      <c r="G154" s="2"/>
      <c r="H154" s="7">
        <f>ROUND(SUM(H145:H150)+SUM(H153:H153),5)</f>
        <v>891.14</v>
      </c>
      <c r="I154" s="8"/>
      <c r="J154" s="7">
        <f>ROUND(SUM(J145:J150)+SUM(J153:J153),5)</f>
        <v>300</v>
      </c>
      <c r="K154" s="8"/>
      <c r="L154" s="7">
        <f>ROUND((H154-J154),5)</f>
        <v>591.14</v>
      </c>
      <c r="M154" s="8"/>
      <c r="N154" s="9">
        <f>ROUND(IF(J154=0, IF(H154=0, 0, 1), H154/J154),5)</f>
        <v>2.9704700000000002</v>
      </c>
      <c r="O154" s="8"/>
      <c r="P154" s="7">
        <f>ROUND(SUM(P145:P150)+SUM(P153:P153),5)</f>
        <v>1212.03</v>
      </c>
      <c r="Q154" s="8"/>
      <c r="R154" s="7">
        <f>ROUND(SUM(R145:R150)+SUM(R153:R153),5)</f>
        <v>900</v>
      </c>
      <c r="S154" s="8"/>
      <c r="T154" s="7">
        <f>ROUND((P154-R154),5)</f>
        <v>312.02999999999997</v>
      </c>
      <c r="U154" s="8"/>
      <c r="V154" s="9">
        <f>ROUND(IF(R154=0, IF(P154=0, 0, 1), P154/R154),5)</f>
        <v>1.3467</v>
      </c>
      <c r="W154" s="8"/>
      <c r="X154" s="7">
        <f>ROUND(SUM(X145:X150)+SUM(X153:X153),5)</f>
        <v>2468.1999999999998</v>
      </c>
      <c r="Y154" s="8"/>
      <c r="Z154" s="7">
        <f>ROUND(SUM(Z145:Z150)+SUM(Z153:Z153),5)</f>
        <v>800</v>
      </c>
      <c r="AA154" s="8"/>
      <c r="AB154" s="7">
        <f>ROUND((X154-Z154),5)</f>
        <v>1668.2</v>
      </c>
      <c r="AC154" s="8"/>
      <c r="AD154" s="9">
        <f>ROUND(IF(Z154=0, IF(X154=0, 0, 1), X154/Z154),5)</f>
        <v>3.0852499999999998</v>
      </c>
      <c r="AE154" s="8"/>
      <c r="AF154" s="7">
        <f>ROUND(SUM(AF145:AF150)+SUM(AF153:AF153),5)</f>
        <v>1210</v>
      </c>
      <c r="AG154" s="8"/>
      <c r="AH154" s="7">
        <f>ROUND(SUM(AH145:AH150)+SUM(AH153:AH153),5)</f>
        <v>800</v>
      </c>
      <c r="AI154" s="8"/>
      <c r="AJ154" s="7">
        <f>ROUND((AF154-AH154),5)</f>
        <v>410</v>
      </c>
      <c r="AK154" s="8"/>
      <c r="AL154" s="9">
        <f>ROUND(IF(AH154=0, IF(AF154=0, 0, 1), AF154/AH154),5)</f>
        <v>1.5125</v>
      </c>
      <c r="AM154" s="8"/>
      <c r="AN154" s="7">
        <f>ROUND(SUM(AN145:AN150)+SUM(AN153:AN153),5)</f>
        <v>1380.1</v>
      </c>
      <c r="AO154" s="8"/>
      <c r="AP154" s="7">
        <f>ROUND(SUM(AP145:AP150)+SUM(AP153:AP153),5)</f>
        <v>2500</v>
      </c>
      <c r="AQ154" s="8"/>
      <c r="AR154" s="7">
        <f>ROUND((AN154-AP154),5)</f>
        <v>-1119.9000000000001</v>
      </c>
      <c r="AS154" s="8"/>
      <c r="AT154" s="9">
        <f>ROUND(IF(AP154=0, IF(AN154=0, 0, 1), AN154/AP154),5)</f>
        <v>0.55203999999999998</v>
      </c>
      <c r="AU154" s="8"/>
      <c r="AV154" s="7">
        <f>ROUND(SUM(AV145:AV150)+SUM(AV153:AV153),5)</f>
        <v>2416.65</v>
      </c>
      <c r="AW154" s="8"/>
      <c r="AX154" s="7">
        <f>ROUND(SUM(AX145:AX150)+SUM(AX153:AX153),5)</f>
        <v>1500</v>
      </c>
      <c r="AY154" s="8"/>
      <c r="AZ154" s="7">
        <f>ROUND((AV154-AX154),5)</f>
        <v>916.65</v>
      </c>
      <c r="BA154" s="8"/>
      <c r="BB154" s="9">
        <f>ROUND(IF(AX154=0, IF(AV154=0, 0, 1), AV154/AX154),5)</f>
        <v>1.6111</v>
      </c>
      <c r="BC154" s="8"/>
      <c r="BD154" s="7">
        <f>ROUND(SUM(BD145:BD150)+SUM(BD153:BD153),5)</f>
        <v>0</v>
      </c>
      <c r="BE154" s="8"/>
      <c r="BF154" s="7">
        <f>ROUND(SUM(BF145:BF150)+SUM(BF153:BF153),5)</f>
        <v>1500</v>
      </c>
      <c r="BG154" s="8"/>
      <c r="BH154" s="7">
        <f>ROUND((BD154-BF154),5)</f>
        <v>-1500</v>
      </c>
      <c r="BI154" s="8"/>
      <c r="BJ154" s="9">
        <f>ROUND(IF(BF154=0, IF(BD154=0, 0, 1), BD154/BF154),5)</f>
        <v>0</v>
      </c>
      <c r="BK154" s="8"/>
      <c r="BL154" s="7">
        <f>ROUND(SUM(BL145:BL150)+SUM(BL153:BL153),5)</f>
        <v>2824</v>
      </c>
      <c r="BM154" s="8"/>
      <c r="BN154" s="7">
        <f>ROUND(SUM(BN145:BN150)+SUM(BN153:BN153),5)</f>
        <v>1100</v>
      </c>
      <c r="BO154" s="8"/>
      <c r="BP154" s="7">
        <f>ROUND((BL154-BN154),5)</f>
        <v>1724</v>
      </c>
      <c r="BQ154" s="8"/>
      <c r="BR154" s="9">
        <f>ROUND(IF(BN154=0, IF(BL154=0, 0, 1), BL154/BN154),5)</f>
        <v>2.5672700000000002</v>
      </c>
      <c r="BS154" s="8"/>
      <c r="BT154" s="7">
        <f>ROUND(SUM(BT145:BT150)+SUM(BT153:BT153),5)</f>
        <v>181</v>
      </c>
      <c r="BU154" s="8"/>
      <c r="BV154" s="7">
        <f>ROUND(SUM(BV145:BV150)+SUM(BV153:BV153),5)</f>
        <v>450</v>
      </c>
      <c r="BW154" s="8"/>
      <c r="BX154" s="7">
        <f>ROUND((BT154-BV154),5)</f>
        <v>-269</v>
      </c>
      <c r="BY154" s="8"/>
      <c r="BZ154" s="9">
        <f>ROUND(IF(BV154=0, IF(BT154=0, 0, 1), BT154/BV154),5)</f>
        <v>0.40222000000000002</v>
      </c>
      <c r="CA154" s="8"/>
      <c r="CB154" s="7"/>
      <c r="CC154" s="8"/>
      <c r="CD154" s="7">
        <f>ROUND(SUM(CD145:CD150)+SUM(CD153:CD153),5)</f>
        <v>90.32</v>
      </c>
      <c r="CE154" s="8"/>
      <c r="CF154" s="7">
        <f>ROUND((CB154-CD154),5)</f>
        <v>-90.32</v>
      </c>
      <c r="CG154" s="8"/>
      <c r="CH154" s="9"/>
      <c r="CI154" s="8"/>
      <c r="CJ154" s="82">
        <f>SUM(CJ148:CJ153)</f>
        <v>25584.340000000004</v>
      </c>
      <c r="CK154" s="82"/>
      <c r="CL154" s="82">
        <f>SUM(CL148:CL153)</f>
        <v>23100</v>
      </c>
      <c r="CM154" s="82"/>
      <c r="CN154" s="82">
        <f>ROUND((CJ154-CL154),5)</f>
        <v>2484.34</v>
      </c>
      <c r="CO154" s="82"/>
      <c r="CP154" s="82">
        <f>ROUND(IF(CL154=0, IF(CJ154=0, 0, 1), CJ154/CL154),5)</f>
        <v>1.10755</v>
      </c>
      <c r="CQ154" s="91">
        <f>SUM(CQ148:CQ153)</f>
        <v>24850</v>
      </c>
      <c r="CR154" t="s">
        <v>426</v>
      </c>
    </row>
    <row r="155" spans="1:96" ht="28.8" customHeight="1" x14ac:dyDescent="0.3">
      <c r="A155" s="2"/>
      <c r="B155" s="2"/>
      <c r="C155" s="2"/>
      <c r="D155" s="2"/>
      <c r="E155" s="2" t="s">
        <v>183</v>
      </c>
      <c r="F155" s="2"/>
      <c r="G155" s="2"/>
      <c r="H155" s="7"/>
      <c r="I155" s="8"/>
      <c r="J155" s="7"/>
      <c r="K155" s="8"/>
      <c r="L155" s="7"/>
      <c r="M155" s="8"/>
      <c r="N155" s="9"/>
      <c r="O155" s="8"/>
      <c r="P155" s="7"/>
      <c r="Q155" s="8"/>
      <c r="R155" s="7"/>
      <c r="S155" s="8"/>
      <c r="T155" s="7"/>
      <c r="U155" s="8"/>
      <c r="V155" s="9"/>
      <c r="W155" s="8"/>
      <c r="X155" s="7"/>
      <c r="Y155" s="8"/>
      <c r="Z155" s="7"/>
      <c r="AA155" s="8"/>
      <c r="AB155" s="7"/>
      <c r="AC155" s="8"/>
      <c r="AD155" s="9"/>
      <c r="AE155" s="8"/>
      <c r="AF155" s="7"/>
      <c r="AG155" s="8"/>
      <c r="AH155" s="7"/>
      <c r="AI155" s="8"/>
      <c r="AJ155" s="7"/>
      <c r="AK155" s="8"/>
      <c r="AL155" s="9"/>
      <c r="AM155" s="8"/>
      <c r="AN155" s="7"/>
      <c r="AO155" s="8"/>
      <c r="AP155" s="7"/>
      <c r="AQ155" s="8"/>
      <c r="AR155" s="7"/>
      <c r="AS155" s="8"/>
      <c r="AT155" s="9"/>
      <c r="AU155" s="8"/>
      <c r="AV155" s="7"/>
      <c r="AW155" s="8"/>
      <c r="AX155" s="7"/>
      <c r="AY155" s="8"/>
      <c r="AZ155" s="7"/>
      <c r="BA155" s="8"/>
      <c r="BB155" s="9"/>
      <c r="BC155" s="8"/>
      <c r="BD155" s="7"/>
      <c r="BE155" s="8"/>
      <c r="BF155" s="7"/>
      <c r="BG155" s="8"/>
      <c r="BH155" s="7"/>
      <c r="BI155" s="8"/>
      <c r="BJ155" s="9"/>
      <c r="BK155" s="8"/>
      <c r="BL155" s="7"/>
      <c r="BM155" s="8"/>
      <c r="BN155" s="7"/>
      <c r="BO155" s="8"/>
      <c r="BP155" s="7"/>
      <c r="BQ155" s="8"/>
      <c r="BR155" s="9"/>
      <c r="BS155" s="8"/>
      <c r="BT155" s="7"/>
      <c r="BU155" s="8"/>
      <c r="BV155" s="7"/>
      <c r="BW155" s="8"/>
      <c r="BX155" s="7"/>
      <c r="BY155" s="8"/>
      <c r="BZ155" s="9"/>
      <c r="CA155" s="8"/>
      <c r="CB155" s="7"/>
      <c r="CC155" s="8"/>
      <c r="CD155" s="7"/>
      <c r="CE155" s="8"/>
      <c r="CF155" s="7"/>
      <c r="CG155" s="8"/>
      <c r="CH155" s="9"/>
      <c r="CI155" s="8"/>
      <c r="CJ155" s="7"/>
      <c r="CK155" s="8"/>
      <c r="CL155" s="7"/>
      <c r="CM155" s="8"/>
      <c r="CN155" s="7"/>
      <c r="CO155" s="8"/>
      <c r="CP155" s="9"/>
      <c r="CQ155" s="76"/>
    </row>
    <row r="156" spans="1:96" x14ac:dyDescent="0.3">
      <c r="A156" s="2"/>
      <c r="B156" s="2"/>
      <c r="C156" s="2"/>
      <c r="D156" s="2"/>
      <c r="E156" s="2"/>
      <c r="F156" s="2" t="s">
        <v>184</v>
      </c>
      <c r="G156" s="2"/>
      <c r="H156" s="7">
        <v>8559.25</v>
      </c>
      <c r="I156" s="8"/>
      <c r="J156" s="7">
        <v>1000</v>
      </c>
      <c r="K156" s="8"/>
      <c r="L156" s="7">
        <f>ROUND((H156-J156),5)</f>
        <v>7559.25</v>
      </c>
      <c r="M156" s="8"/>
      <c r="N156" s="9">
        <f>ROUND(IF(J156=0, IF(H156=0, 0, 1), H156/J156),5)</f>
        <v>8.5592500000000005</v>
      </c>
      <c r="O156" s="8"/>
      <c r="P156" s="7">
        <v>391</v>
      </c>
      <c r="Q156" s="8"/>
      <c r="R156" s="7">
        <v>1000</v>
      </c>
      <c r="S156" s="8"/>
      <c r="T156" s="7">
        <f>ROUND((P156-R156),5)</f>
        <v>-609</v>
      </c>
      <c r="U156" s="8"/>
      <c r="V156" s="9">
        <f>ROUND(IF(R156=0, IF(P156=0, 0, 1), P156/R156),5)</f>
        <v>0.39100000000000001</v>
      </c>
      <c r="W156" s="8"/>
      <c r="X156" s="7"/>
      <c r="Y156" s="8"/>
      <c r="Z156" s="7">
        <v>1000</v>
      </c>
      <c r="AA156" s="8"/>
      <c r="AB156" s="7">
        <f>ROUND((X156-Z156),5)</f>
        <v>-1000</v>
      </c>
      <c r="AC156" s="8"/>
      <c r="AD156" s="9"/>
      <c r="AE156" s="8"/>
      <c r="AF156" s="7">
        <v>2167.5</v>
      </c>
      <c r="AG156" s="8"/>
      <c r="AH156" s="7">
        <v>1000</v>
      </c>
      <c r="AI156" s="8"/>
      <c r="AJ156" s="7">
        <f>ROUND((AF156-AH156),5)</f>
        <v>1167.5</v>
      </c>
      <c r="AK156" s="8"/>
      <c r="AL156" s="9">
        <f>ROUND(IF(AH156=0, IF(AF156=0, 0, 1), AF156/AH156),5)</f>
        <v>2.1675</v>
      </c>
      <c r="AM156" s="8"/>
      <c r="AN156" s="7"/>
      <c r="AO156" s="8"/>
      <c r="AP156" s="7">
        <v>1000</v>
      </c>
      <c r="AQ156" s="8"/>
      <c r="AR156" s="7">
        <f>ROUND((AN156-AP156),5)</f>
        <v>-1000</v>
      </c>
      <c r="AS156" s="8"/>
      <c r="AT156" s="9"/>
      <c r="AU156" s="8"/>
      <c r="AV156" s="7">
        <v>9554</v>
      </c>
      <c r="AW156" s="8"/>
      <c r="AX156" s="7">
        <v>1000</v>
      </c>
      <c r="AY156" s="8"/>
      <c r="AZ156" s="7">
        <f>ROUND((AV156-AX156),5)</f>
        <v>8554</v>
      </c>
      <c r="BA156" s="8"/>
      <c r="BB156" s="9">
        <f>ROUND(IF(AX156=0, IF(AV156=0, 0, 1), AV156/AX156),5)</f>
        <v>9.5540000000000003</v>
      </c>
      <c r="BC156" s="8"/>
      <c r="BD156" s="7"/>
      <c r="BE156" s="8"/>
      <c r="BF156" s="7">
        <v>1000</v>
      </c>
      <c r="BG156" s="8"/>
      <c r="BH156" s="7">
        <f>ROUND((BD156-BF156),5)</f>
        <v>-1000</v>
      </c>
      <c r="BI156" s="8"/>
      <c r="BJ156" s="9"/>
      <c r="BK156" s="8"/>
      <c r="BL156" s="7">
        <v>1989</v>
      </c>
      <c r="BM156" s="8"/>
      <c r="BN156" s="7">
        <v>1000</v>
      </c>
      <c r="BO156" s="8"/>
      <c r="BP156" s="7">
        <f>ROUND((BL156-BN156),5)</f>
        <v>989</v>
      </c>
      <c r="BQ156" s="8"/>
      <c r="BR156" s="9">
        <f>ROUND(IF(BN156=0, IF(BL156=0, 0, 1), BL156/BN156),5)</f>
        <v>1.9890000000000001</v>
      </c>
      <c r="BS156" s="8"/>
      <c r="BT156" s="7"/>
      <c r="BU156" s="8"/>
      <c r="BV156" s="7">
        <v>1000</v>
      </c>
      <c r="BW156" s="8"/>
      <c r="BX156" s="7">
        <f>ROUND((BT156-BV156),5)</f>
        <v>-1000</v>
      </c>
      <c r="BY156" s="8"/>
      <c r="BZ156" s="9"/>
      <c r="CA156" s="8"/>
      <c r="CB156" s="7"/>
      <c r="CC156" s="8"/>
      <c r="CD156" s="7">
        <v>258.06</v>
      </c>
      <c r="CE156" s="8"/>
      <c r="CF156" s="7">
        <f>ROUND((CB156-CD156),5)</f>
        <v>-258.06</v>
      </c>
      <c r="CG156" s="8"/>
      <c r="CH156" s="9"/>
      <c r="CI156" s="8"/>
      <c r="CJ156" s="7">
        <f>ROUND(H156+P156+X156+AF156+AN156+AV156+BD156+BL156+BT156+CB156,5)</f>
        <v>22660.75</v>
      </c>
      <c r="CK156" s="8"/>
      <c r="CL156" s="7">
        <v>12000</v>
      </c>
      <c r="CM156" s="8"/>
      <c r="CN156" s="7">
        <f>ROUND((CJ156-CL156),5)</f>
        <v>10660.75</v>
      </c>
      <c r="CO156" s="8"/>
      <c r="CP156" s="9">
        <f>ROUND(IF(CL156=0, IF(CJ156=0, 0, 1), CJ156/CL156),5)</f>
        <v>1.8884000000000001</v>
      </c>
      <c r="CQ156" s="76">
        <v>12000</v>
      </c>
    </row>
    <row r="157" spans="1:96" x14ac:dyDescent="0.3">
      <c r="A157" s="2"/>
      <c r="B157" s="2"/>
      <c r="C157" s="2"/>
      <c r="D157" s="2"/>
      <c r="E157" s="2"/>
      <c r="F157" s="2" t="s">
        <v>185</v>
      </c>
      <c r="G157" s="2"/>
      <c r="H157" s="7">
        <v>4900</v>
      </c>
      <c r="I157" s="8"/>
      <c r="J157" s="7">
        <v>700</v>
      </c>
      <c r="K157" s="8"/>
      <c r="L157" s="7">
        <f>ROUND((H157-J157),5)</f>
        <v>4200</v>
      </c>
      <c r="M157" s="8"/>
      <c r="N157" s="9">
        <f>ROUND(IF(J157=0, IF(H157=0, 0, 1), H157/J157),5)</f>
        <v>7</v>
      </c>
      <c r="O157" s="8"/>
      <c r="P157" s="7">
        <v>700</v>
      </c>
      <c r="Q157" s="8"/>
      <c r="R157" s="7">
        <v>700</v>
      </c>
      <c r="S157" s="8"/>
      <c r="T157" s="7"/>
      <c r="U157" s="8"/>
      <c r="V157" s="9">
        <f>ROUND(IF(R157=0, IF(P157=0, 0, 1), P157/R157),5)</f>
        <v>1</v>
      </c>
      <c r="W157" s="8"/>
      <c r="X157" s="7"/>
      <c r="Y157" s="8"/>
      <c r="Z157" s="7">
        <v>700</v>
      </c>
      <c r="AA157" s="8"/>
      <c r="AB157" s="7">
        <f>ROUND((X157-Z157),5)</f>
        <v>-700</v>
      </c>
      <c r="AC157" s="8"/>
      <c r="AD157" s="9"/>
      <c r="AE157" s="8"/>
      <c r="AF157" s="7">
        <v>700</v>
      </c>
      <c r="AG157" s="8"/>
      <c r="AH157" s="7">
        <v>700</v>
      </c>
      <c r="AI157" s="8"/>
      <c r="AJ157" s="7"/>
      <c r="AK157" s="8"/>
      <c r="AL157" s="9">
        <f>ROUND(IF(AH157=0, IF(AF157=0, 0, 1), AF157/AH157),5)</f>
        <v>1</v>
      </c>
      <c r="AM157" s="8"/>
      <c r="AN157" s="7"/>
      <c r="AO157" s="8"/>
      <c r="AP157" s="7">
        <v>700</v>
      </c>
      <c r="AQ157" s="8"/>
      <c r="AR157" s="7">
        <f>ROUND((AN157-AP157),5)</f>
        <v>-700</v>
      </c>
      <c r="AS157" s="8"/>
      <c r="AT157" s="9"/>
      <c r="AU157" s="8"/>
      <c r="AV157" s="7">
        <v>2100</v>
      </c>
      <c r="AW157" s="8"/>
      <c r="AX157" s="7">
        <v>700</v>
      </c>
      <c r="AY157" s="8"/>
      <c r="AZ157" s="7">
        <f>ROUND((AV157-AX157),5)</f>
        <v>1400</v>
      </c>
      <c r="BA157" s="8"/>
      <c r="BB157" s="9">
        <f>ROUND(IF(AX157=0, IF(AV157=0, 0, 1), AV157/AX157),5)</f>
        <v>3</v>
      </c>
      <c r="BC157" s="8"/>
      <c r="BD157" s="7"/>
      <c r="BE157" s="8"/>
      <c r="BF157" s="7">
        <v>700</v>
      </c>
      <c r="BG157" s="8"/>
      <c r="BH157" s="7">
        <f>ROUND((BD157-BF157),5)</f>
        <v>-700</v>
      </c>
      <c r="BI157" s="8"/>
      <c r="BJ157" s="9"/>
      <c r="BK157" s="8"/>
      <c r="BL157" s="7">
        <v>700</v>
      </c>
      <c r="BM157" s="8"/>
      <c r="BN157" s="7">
        <v>700</v>
      </c>
      <c r="BO157" s="8"/>
      <c r="BP157" s="7"/>
      <c r="BQ157" s="8"/>
      <c r="BR157" s="9">
        <f>ROUND(IF(BN157=0, IF(BL157=0, 0, 1), BL157/BN157),5)</f>
        <v>1</v>
      </c>
      <c r="BS157" s="8"/>
      <c r="BT157" s="7"/>
      <c r="BU157" s="8"/>
      <c r="BV157" s="7">
        <v>700</v>
      </c>
      <c r="BW157" s="8"/>
      <c r="BX157" s="7">
        <f>ROUND((BT157-BV157),5)</f>
        <v>-700</v>
      </c>
      <c r="BY157" s="8"/>
      <c r="BZ157" s="9"/>
      <c r="CA157" s="8"/>
      <c r="CB157" s="7"/>
      <c r="CC157" s="8"/>
      <c r="CD157" s="7">
        <v>180.65</v>
      </c>
      <c r="CE157" s="8"/>
      <c r="CF157" s="7">
        <f>ROUND((CB157-CD157),5)</f>
        <v>-180.65</v>
      </c>
      <c r="CG157" s="8"/>
      <c r="CH157" s="9"/>
      <c r="CI157" s="8"/>
      <c r="CJ157" s="7">
        <f>ROUND(H157+P157+X157+AF157+AN157+AV157+BD157+BL157+BT157+CB157,5)</f>
        <v>9100</v>
      </c>
      <c r="CK157" s="8"/>
      <c r="CL157" s="7">
        <v>8400</v>
      </c>
      <c r="CM157" s="8"/>
      <c r="CN157" s="7">
        <f>ROUND((CJ157-CL157),5)</f>
        <v>700</v>
      </c>
      <c r="CO157" s="8"/>
      <c r="CP157" s="9">
        <f>ROUND(IF(CL157=0, IF(CJ157=0, 0, 1), CJ157/CL157),5)</f>
        <v>1.0833299999999999</v>
      </c>
      <c r="CQ157" s="76">
        <v>8400</v>
      </c>
    </row>
    <row r="158" spans="1:96" ht="15" thickBot="1" x14ac:dyDescent="0.35">
      <c r="A158" s="2"/>
      <c r="B158" s="2"/>
      <c r="C158" s="2"/>
      <c r="D158" s="2"/>
      <c r="E158" s="2"/>
      <c r="F158" s="2" t="s">
        <v>186</v>
      </c>
      <c r="G158" s="2"/>
      <c r="H158" s="10"/>
      <c r="I158" s="8"/>
      <c r="J158" s="10"/>
      <c r="K158" s="8"/>
      <c r="L158" s="10"/>
      <c r="M158" s="8"/>
      <c r="N158" s="11"/>
      <c r="O158" s="8"/>
      <c r="P158" s="10"/>
      <c r="Q158" s="8"/>
      <c r="R158" s="10"/>
      <c r="S158" s="8"/>
      <c r="T158" s="10"/>
      <c r="U158" s="8"/>
      <c r="V158" s="11"/>
      <c r="W158" s="8"/>
      <c r="X158" s="10"/>
      <c r="Y158" s="8"/>
      <c r="Z158" s="10"/>
      <c r="AA158" s="8"/>
      <c r="AB158" s="10"/>
      <c r="AC158" s="8"/>
      <c r="AD158" s="11"/>
      <c r="AE158" s="8"/>
      <c r="AF158" s="10"/>
      <c r="AG158" s="8"/>
      <c r="AH158" s="10"/>
      <c r="AI158" s="8"/>
      <c r="AJ158" s="10"/>
      <c r="AK158" s="8"/>
      <c r="AL158" s="11"/>
      <c r="AM158" s="8"/>
      <c r="AN158" s="10"/>
      <c r="AO158" s="8"/>
      <c r="AP158" s="10"/>
      <c r="AQ158" s="8"/>
      <c r="AR158" s="10"/>
      <c r="AS158" s="8"/>
      <c r="AT158" s="11"/>
      <c r="AU158" s="8"/>
      <c r="AV158" s="10"/>
      <c r="AW158" s="8"/>
      <c r="AX158" s="10"/>
      <c r="AY158" s="8"/>
      <c r="AZ158" s="10"/>
      <c r="BA158" s="8"/>
      <c r="BB158" s="11"/>
      <c r="BC158" s="8"/>
      <c r="BD158" s="10"/>
      <c r="BE158" s="8"/>
      <c r="BF158" s="10"/>
      <c r="BG158" s="8"/>
      <c r="BH158" s="10"/>
      <c r="BI158" s="8"/>
      <c r="BJ158" s="11"/>
      <c r="BK158" s="8"/>
      <c r="BL158" s="10"/>
      <c r="BM158" s="8"/>
      <c r="BN158" s="10"/>
      <c r="BO158" s="8"/>
      <c r="BP158" s="10"/>
      <c r="BQ158" s="8"/>
      <c r="BR158" s="11"/>
      <c r="BS158" s="8"/>
      <c r="BT158" s="10"/>
      <c r="BU158" s="8"/>
      <c r="BV158" s="10"/>
      <c r="BW158" s="8"/>
      <c r="BX158" s="10"/>
      <c r="BY158" s="8"/>
      <c r="BZ158" s="11"/>
      <c r="CA158" s="8"/>
      <c r="CB158" s="10"/>
      <c r="CC158" s="8"/>
      <c r="CD158" s="10"/>
      <c r="CE158" s="8"/>
      <c r="CF158" s="10"/>
      <c r="CG158" s="8"/>
      <c r="CH158" s="11"/>
      <c r="CI158" s="8"/>
      <c r="CJ158" s="10"/>
      <c r="CK158" s="8"/>
      <c r="CL158" s="10"/>
      <c r="CM158" s="8"/>
      <c r="CN158" s="10"/>
      <c r="CO158" s="8"/>
      <c r="CP158" s="11"/>
      <c r="CQ158" s="10"/>
    </row>
    <row r="159" spans="1:96" x14ac:dyDescent="0.3">
      <c r="A159" s="2"/>
      <c r="B159" s="2"/>
      <c r="C159" s="2"/>
      <c r="D159" s="2"/>
      <c r="E159" s="2" t="s">
        <v>187</v>
      </c>
      <c r="F159" s="2"/>
      <c r="G159" s="2"/>
      <c r="H159" s="7">
        <f>ROUND(SUM(H155:H158),5)</f>
        <v>13459.25</v>
      </c>
      <c r="I159" s="8"/>
      <c r="J159" s="7">
        <f>ROUND(SUM(J155:J158),5)</f>
        <v>1700</v>
      </c>
      <c r="K159" s="8"/>
      <c r="L159" s="7">
        <f>ROUND((H159-J159),5)</f>
        <v>11759.25</v>
      </c>
      <c r="M159" s="8"/>
      <c r="N159" s="9">
        <f>ROUND(IF(J159=0, IF(H159=0, 0, 1), H159/J159),5)</f>
        <v>7.9172099999999999</v>
      </c>
      <c r="O159" s="8"/>
      <c r="P159" s="7">
        <f>ROUND(SUM(P155:P158),5)</f>
        <v>1091</v>
      </c>
      <c r="Q159" s="8"/>
      <c r="R159" s="7">
        <f>ROUND(SUM(R155:R158),5)</f>
        <v>1700</v>
      </c>
      <c r="S159" s="8"/>
      <c r="T159" s="7">
        <f>ROUND((P159-R159),5)</f>
        <v>-609</v>
      </c>
      <c r="U159" s="8"/>
      <c r="V159" s="9">
        <f>ROUND(IF(R159=0, IF(P159=0, 0, 1), P159/R159),5)</f>
        <v>0.64176</v>
      </c>
      <c r="W159" s="8"/>
      <c r="X159" s="7"/>
      <c r="Y159" s="8"/>
      <c r="Z159" s="7">
        <f>ROUND(SUM(Z155:Z158),5)</f>
        <v>1700</v>
      </c>
      <c r="AA159" s="8"/>
      <c r="AB159" s="7">
        <f>ROUND((X159-Z159),5)</f>
        <v>-1700</v>
      </c>
      <c r="AC159" s="8"/>
      <c r="AD159" s="9"/>
      <c r="AE159" s="8"/>
      <c r="AF159" s="7">
        <f>ROUND(SUM(AF155:AF158),5)</f>
        <v>2867.5</v>
      </c>
      <c r="AG159" s="8"/>
      <c r="AH159" s="7">
        <f>ROUND(SUM(AH155:AH158),5)</f>
        <v>1700</v>
      </c>
      <c r="AI159" s="8"/>
      <c r="AJ159" s="7">
        <f>ROUND((AF159-AH159),5)</f>
        <v>1167.5</v>
      </c>
      <c r="AK159" s="8"/>
      <c r="AL159" s="9">
        <f>ROUND(IF(AH159=0, IF(AF159=0, 0, 1), AF159/AH159),5)</f>
        <v>1.68676</v>
      </c>
      <c r="AM159" s="8"/>
      <c r="AN159" s="7"/>
      <c r="AO159" s="8"/>
      <c r="AP159" s="7">
        <f>ROUND(SUM(AP155:AP158),5)</f>
        <v>1700</v>
      </c>
      <c r="AQ159" s="8"/>
      <c r="AR159" s="7">
        <f>ROUND((AN159-AP159),5)</f>
        <v>-1700</v>
      </c>
      <c r="AS159" s="8"/>
      <c r="AT159" s="9"/>
      <c r="AU159" s="8"/>
      <c r="AV159" s="7">
        <f>ROUND(SUM(AV155:AV158),5)</f>
        <v>11654</v>
      </c>
      <c r="AW159" s="8"/>
      <c r="AX159" s="7">
        <f>ROUND(SUM(AX155:AX158),5)</f>
        <v>1700</v>
      </c>
      <c r="AY159" s="8"/>
      <c r="AZ159" s="7">
        <f>ROUND((AV159-AX159),5)</f>
        <v>9954</v>
      </c>
      <c r="BA159" s="8"/>
      <c r="BB159" s="9">
        <f>ROUND(IF(AX159=0, IF(AV159=0, 0, 1), AV159/AX159),5)</f>
        <v>6.8552900000000001</v>
      </c>
      <c r="BC159" s="8"/>
      <c r="BD159" s="7"/>
      <c r="BE159" s="8"/>
      <c r="BF159" s="7">
        <f>ROUND(SUM(BF155:BF158),5)</f>
        <v>1700</v>
      </c>
      <c r="BG159" s="8"/>
      <c r="BH159" s="7">
        <f>ROUND((BD159-BF159),5)</f>
        <v>-1700</v>
      </c>
      <c r="BI159" s="8"/>
      <c r="BJ159" s="9"/>
      <c r="BK159" s="8"/>
      <c r="BL159" s="7">
        <f>ROUND(SUM(BL155:BL158),5)</f>
        <v>2689</v>
      </c>
      <c r="BM159" s="8"/>
      <c r="BN159" s="7">
        <f>ROUND(SUM(BN155:BN158),5)</f>
        <v>1700</v>
      </c>
      <c r="BO159" s="8"/>
      <c r="BP159" s="7">
        <f>ROUND((BL159-BN159),5)</f>
        <v>989</v>
      </c>
      <c r="BQ159" s="8"/>
      <c r="BR159" s="9">
        <f>ROUND(IF(BN159=0, IF(BL159=0, 0, 1), BL159/BN159),5)</f>
        <v>1.5817600000000001</v>
      </c>
      <c r="BS159" s="8"/>
      <c r="BT159" s="7"/>
      <c r="BU159" s="8"/>
      <c r="BV159" s="7">
        <f>ROUND(SUM(BV155:BV158),5)</f>
        <v>1700</v>
      </c>
      <c r="BW159" s="8"/>
      <c r="BX159" s="7">
        <f>ROUND((BT159-BV159),5)</f>
        <v>-1700</v>
      </c>
      <c r="BY159" s="8"/>
      <c r="BZ159" s="9"/>
      <c r="CA159" s="8"/>
      <c r="CB159" s="7"/>
      <c r="CC159" s="8"/>
      <c r="CD159" s="7">
        <f>ROUND(SUM(CD155:CD158),5)</f>
        <v>438.71</v>
      </c>
      <c r="CE159" s="8"/>
      <c r="CF159" s="7">
        <f>ROUND((CB159-CD159),5)</f>
        <v>-438.71</v>
      </c>
      <c r="CG159" s="8"/>
      <c r="CH159" s="9"/>
      <c r="CI159" s="8"/>
      <c r="CJ159" s="7">
        <f>CJ156+CJ157+CJ158</f>
        <v>31760.75</v>
      </c>
      <c r="CK159" s="8"/>
      <c r="CL159" s="7">
        <f>CL156+CL157+CL158</f>
        <v>20400</v>
      </c>
      <c r="CM159" s="8"/>
      <c r="CN159" s="7">
        <f>ROUND((CJ159-CL159),5)</f>
        <v>11360.75</v>
      </c>
      <c r="CO159" s="8"/>
      <c r="CP159" s="9">
        <f>ROUND(IF(CL159=0, IF(CJ159=0, 0, 1), CJ159/CL159),5)</f>
        <v>1.5569</v>
      </c>
      <c r="CQ159" s="92">
        <f>CQ156+CQ157+CQ158</f>
        <v>20400</v>
      </c>
      <c r="CR159" t="s">
        <v>426</v>
      </c>
    </row>
    <row r="160" spans="1:96" ht="28.8" customHeight="1" x14ac:dyDescent="0.3">
      <c r="A160" s="2"/>
      <c r="B160" s="2"/>
      <c r="C160" s="2"/>
      <c r="D160" s="2"/>
      <c r="E160" s="2" t="s">
        <v>188</v>
      </c>
      <c r="F160" s="2"/>
      <c r="G160" s="2"/>
      <c r="H160" s="7"/>
      <c r="I160" s="8"/>
      <c r="J160" s="7"/>
      <c r="K160" s="8"/>
      <c r="L160" s="7"/>
      <c r="M160" s="8"/>
      <c r="N160" s="9"/>
      <c r="O160" s="8"/>
      <c r="P160" s="7"/>
      <c r="Q160" s="8"/>
      <c r="R160" s="7"/>
      <c r="S160" s="8"/>
      <c r="T160" s="7"/>
      <c r="U160" s="8"/>
      <c r="V160" s="9"/>
      <c r="W160" s="8"/>
      <c r="X160" s="7"/>
      <c r="Y160" s="8"/>
      <c r="Z160" s="7"/>
      <c r="AA160" s="8"/>
      <c r="AB160" s="7"/>
      <c r="AC160" s="8"/>
      <c r="AD160" s="9"/>
      <c r="AE160" s="8"/>
      <c r="AF160" s="7"/>
      <c r="AG160" s="8"/>
      <c r="AH160" s="7"/>
      <c r="AI160" s="8"/>
      <c r="AJ160" s="7"/>
      <c r="AK160" s="8"/>
      <c r="AL160" s="9"/>
      <c r="AM160" s="8"/>
      <c r="AN160" s="7"/>
      <c r="AO160" s="8"/>
      <c r="AP160" s="7"/>
      <c r="AQ160" s="8"/>
      <c r="AR160" s="7"/>
      <c r="AS160" s="8"/>
      <c r="AT160" s="9"/>
      <c r="AU160" s="8"/>
      <c r="AV160" s="7"/>
      <c r="AW160" s="8"/>
      <c r="AX160" s="7"/>
      <c r="AY160" s="8"/>
      <c r="AZ160" s="7"/>
      <c r="BA160" s="8"/>
      <c r="BB160" s="9"/>
      <c r="BC160" s="8"/>
      <c r="BD160" s="7"/>
      <c r="BE160" s="8"/>
      <c r="BF160" s="7"/>
      <c r="BG160" s="8"/>
      <c r="BH160" s="7"/>
      <c r="BI160" s="8"/>
      <c r="BJ160" s="9"/>
      <c r="BK160" s="8"/>
      <c r="BL160" s="7"/>
      <c r="BM160" s="8"/>
      <c r="BN160" s="7"/>
      <c r="BO160" s="8"/>
      <c r="BP160" s="7"/>
      <c r="BQ160" s="8"/>
      <c r="BR160" s="9"/>
      <c r="BS160" s="8"/>
      <c r="BT160" s="7"/>
      <c r="BU160" s="8"/>
      <c r="BV160" s="7"/>
      <c r="BW160" s="8"/>
      <c r="BX160" s="7"/>
      <c r="BY160" s="8"/>
      <c r="BZ160" s="9"/>
      <c r="CA160" s="8"/>
      <c r="CB160" s="7"/>
      <c r="CC160" s="8"/>
      <c r="CD160" s="7"/>
      <c r="CE160" s="8"/>
      <c r="CF160" s="7"/>
      <c r="CG160" s="8"/>
      <c r="CH160" s="9"/>
      <c r="CI160" s="8"/>
      <c r="CJ160" s="7"/>
      <c r="CK160" s="8"/>
      <c r="CL160" s="7"/>
      <c r="CM160" s="8"/>
      <c r="CN160" s="7"/>
      <c r="CO160" s="8"/>
      <c r="CP160" s="9"/>
      <c r="CQ160" s="76"/>
    </row>
    <row r="161" spans="1:96" x14ac:dyDescent="0.3">
      <c r="A161" s="2"/>
      <c r="B161" s="2"/>
      <c r="C161" s="2"/>
      <c r="D161" s="2"/>
      <c r="E161" s="2"/>
      <c r="F161" s="2" t="s">
        <v>189</v>
      </c>
      <c r="G161" s="2"/>
      <c r="H161" s="7">
        <v>2692.3</v>
      </c>
      <c r="I161" s="8"/>
      <c r="J161" s="7">
        <v>2695.38</v>
      </c>
      <c r="K161" s="8"/>
      <c r="L161" s="7">
        <f>ROUND((H161-J161),5)</f>
        <v>-3.08</v>
      </c>
      <c r="M161" s="8"/>
      <c r="N161" s="9">
        <f>ROUND(IF(J161=0, IF(H161=0, 0, 1), H161/J161),5)</f>
        <v>0.99885999999999997</v>
      </c>
      <c r="O161" s="8"/>
      <c r="P161" s="7">
        <v>2692.3</v>
      </c>
      <c r="Q161" s="8"/>
      <c r="R161" s="7">
        <v>2695.38</v>
      </c>
      <c r="S161" s="8"/>
      <c r="T161" s="7">
        <f>ROUND((P161-R161),5)</f>
        <v>-3.08</v>
      </c>
      <c r="U161" s="8"/>
      <c r="V161" s="9">
        <f>ROUND(IF(R161=0, IF(P161=0, 0, 1), P161/R161),5)</f>
        <v>0.99885999999999997</v>
      </c>
      <c r="W161" s="8"/>
      <c r="X161" s="7">
        <v>2692.3</v>
      </c>
      <c r="Y161" s="8"/>
      <c r="Z161" s="7">
        <v>2695.38</v>
      </c>
      <c r="AA161" s="8"/>
      <c r="AB161" s="7">
        <f>ROUND((X161-Z161),5)</f>
        <v>-3.08</v>
      </c>
      <c r="AC161" s="8"/>
      <c r="AD161" s="9">
        <f>ROUND(IF(Z161=0, IF(X161=0, 0, 1), X161/Z161),5)</f>
        <v>0.99885999999999997</v>
      </c>
      <c r="AE161" s="8"/>
      <c r="AF161" s="7">
        <v>4038.45</v>
      </c>
      <c r="AG161" s="8"/>
      <c r="AH161" s="7">
        <v>3523.1</v>
      </c>
      <c r="AI161" s="8"/>
      <c r="AJ161" s="7">
        <f>ROUND((AF161-AH161),5)</f>
        <v>515.35</v>
      </c>
      <c r="AK161" s="8"/>
      <c r="AL161" s="9">
        <f>ROUND(IF(AH161=0, IF(AF161=0, 0, 1), AF161/AH161),5)</f>
        <v>1.14628</v>
      </c>
      <c r="AM161" s="8"/>
      <c r="AN161" s="7">
        <v>2692.3</v>
      </c>
      <c r="AO161" s="8"/>
      <c r="AP161" s="7">
        <v>2695.38</v>
      </c>
      <c r="AQ161" s="8"/>
      <c r="AR161" s="7">
        <f>ROUND((AN161-AP161),5)</f>
        <v>-3.08</v>
      </c>
      <c r="AS161" s="8"/>
      <c r="AT161" s="9">
        <f>ROUND(IF(AP161=0, IF(AN161=0, 0, 1), AN161/AP161),5)</f>
        <v>0.99885999999999997</v>
      </c>
      <c r="AU161" s="8"/>
      <c r="AV161" s="7">
        <v>2692.3</v>
      </c>
      <c r="AW161" s="8"/>
      <c r="AX161" s="7">
        <v>2695.38</v>
      </c>
      <c r="AY161" s="8"/>
      <c r="AZ161" s="7">
        <f>ROUND((AV161-AX161),5)</f>
        <v>-3.08</v>
      </c>
      <c r="BA161" s="8"/>
      <c r="BB161" s="9">
        <f>ROUND(IF(AX161=0, IF(AV161=0, 0, 1), AV161/AX161),5)</f>
        <v>0.99885999999999997</v>
      </c>
      <c r="BC161" s="8"/>
      <c r="BD161" s="7">
        <v>2692.3</v>
      </c>
      <c r="BE161" s="8"/>
      <c r="BF161" s="7">
        <v>2695.38</v>
      </c>
      <c r="BG161" s="8"/>
      <c r="BH161" s="7">
        <f>ROUND((BD161-BF161),5)</f>
        <v>-3.08</v>
      </c>
      <c r="BI161" s="8"/>
      <c r="BJ161" s="9">
        <f>ROUND(IF(BF161=0, IF(BD161=0, 0, 1), BD161/BF161),5)</f>
        <v>0.99885999999999997</v>
      </c>
      <c r="BK161" s="8"/>
      <c r="BL161" s="7">
        <v>2692.3</v>
      </c>
      <c r="BM161" s="8"/>
      <c r="BN161" s="7">
        <v>2695.38</v>
      </c>
      <c r="BO161" s="8"/>
      <c r="BP161" s="7">
        <f>ROUND((BL161-BN161),5)</f>
        <v>-3.08</v>
      </c>
      <c r="BQ161" s="8"/>
      <c r="BR161" s="9">
        <f>ROUND(IF(BN161=0, IF(BL161=0, 0, 1), BL161/BN161),5)</f>
        <v>0.99885999999999997</v>
      </c>
      <c r="BS161" s="8"/>
      <c r="BT161" s="7">
        <v>2692.3</v>
      </c>
      <c r="BU161" s="8"/>
      <c r="BV161" s="7">
        <v>2695.38</v>
      </c>
      <c r="BW161" s="8"/>
      <c r="BX161" s="7">
        <f>ROUND((BT161-BV161),5)</f>
        <v>-3.08</v>
      </c>
      <c r="BY161" s="8"/>
      <c r="BZ161" s="9">
        <f>ROUND(IF(BV161=0, IF(BT161=0, 0, 1), BT161/BV161),5)</f>
        <v>0.99885999999999997</v>
      </c>
      <c r="CA161" s="8"/>
      <c r="CB161" s="7">
        <v>1346.15</v>
      </c>
      <c r="CC161" s="8"/>
      <c r="CD161" s="7">
        <v>909.19</v>
      </c>
      <c r="CE161" s="8"/>
      <c r="CF161" s="7">
        <f>ROUND((CB161-CD161),5)</f>
        <v>436.96</v>
      </c>
      <c r="CG161" s="8"/>
      <c r="CH161" s="9">
        <f>ROUND(IF(CD161=0, IF(CB161=0, 0, 1), CB161/CD161),5)</f>
        <v>1.4805999999999999</v>
      </c>
      <c r="CI161" s="8"/>
      <c r="CJ161" s="7">
        <f>ROUND(H161+P161+X161+AF161+AN161+AV161+BD161+BL161+BT161+CB161,5)</f>
        <v>26923</v>
      </c>
      <c r="CK161" s="8"/>
      <c r="CL161" s="7">
        <v>34000</v>
      </c>
      <c r="CM161" s="8"/>
      <c r="CN161" s="7">
        <f>ROUND((CJ161-CL161),5)</f>
        <v>-7077</v>
      </c>
      <c r="CO161" s="8"/>
      <c r="CP161" s="9">
        <f>ROUND(IF(CL161=0, IF(CJ161=0, 0, 1), CJ161/CL161),5)</f>
        <v>0.79185000000000005</v>
      </c>
      <c r="CQ161" s="76">
        <v>35000</v>
      </c>
    </row>
    <row r="162" spans="1:96" x14ac:dyDescent="0.3">
      <c r="A162" s="2"/>
      <c r="B162" s="2"/>
      <c r="C162" s="2"/>
      <c r="D162" s="2"/>
      <c r="E162" s="2"/>
      <c r="F162" s="2" t="s">
        <v>190</v>
      </c>
      <c r="G162" s="2"/>
      <c r="H162" s="7">
        <v>439.88</v>
      </c>
      <c r="I162" s="8"/>
      <c r="J162" s="7">
        <v>439.88</v>
      </c>
      <c r="K162" s="8"/>
      <c r="L162" s="7"/>
      <c r="M162" s="8"/>
      <c r="N162" s="9">
        <f>ROUND(IF(J162=0, IF(H162=0, 0, 1), H162/J162),5)</f>
        <v>1</v>
      </c>
      <c r="O162" s="8"/>
      <c r="P162" s="7">
        <v>439.88</v>
      </c>
      <c r="Q162" s="8"/>
      <c r="R162" s="7">
        <v>439.88</v>
      </c>
      <c r="S162" s="8"/>
      <c r="T162" s="7"/>
      <c r="U162" s="8"/>
      <c r="V162" s="9">
        <f>ROUND(IF(R162=0, IF(P162=0, 0, 1), P162/R162),5)</f>
        <v>1</v>
      </c>
      <c r="W162" s="8"/>
      <c r="X162" s="7"/>
      <c r="Y162" s="8"/>
      <c r="Z162" s="7">
        <v>439.88</v>
      </c>
      <c r="AA162" s="8"/>
      <c r="AB162" s="7">
        <f>ROUND((X162-Z162),5)</f>
        <v>-439.88</v>
      </c>
      <c r="AC162" s="8"/>
      <c r="AD162" s="9"/>
      <c r="AE162" s="8"/>
      <c r="AF162" s="7">
        <v>879.76</v>
      </c>
      <c r="AG162" s="8"/>
      <c r="AH162" s="7">
        <v>439.88</v>
      </c>
      <c r="AI162" s="8"/>
      <c r="AJ162" s="7">
        <f>ROUND((AF162-AH162),5)</f>
        <v>439.88</v>
      </c>
      <c r="AK162" s="8"/>
      <c r="AL162" s="9">
        <f>ROUND(IF(AH162=0, IF(AF162=0, 0, 1), AF162/AH162),5)</f>
        <v>2</v>
      </c>
      <c r="AM162" s="8"/>
      <c r="AN162" s="7">
        <v>439.88</v>
      </c>
      <c r="AO162" s="8"/>
      <c r="AP162" s="7">
        <v>439.88</v>
      </c>
      <c r="AQ162" s="8"/>
      <c r="AR162" s="7"/>
      <c r="AS162" s="8"/>
      <c r="AT162" s="9">
        <f>ROUND(IF(AP162=0, IF(AN162=0, 0, 1), AN162/AP162),5)</f>
        <v>1</v>
      </c>
      <c r="AU162" s="8"/>
      <c r="AV162" s="7">
        <v>439.88</v>
      </c>
      <c r="AW162" s="8"/>
      <c r="AX162" s="7">
        <v>439.88</v>
      </c>
      <c r="AY162" s="8"/>
      <c r="AZ162" s="7"/>
      <c r="BA162" s="8"/>
      <c r="BB162" s="9">
        <f>ROUND(IF(AX162=0, IF(AV162=0, 0, 1), AV162/AX162),5)</f>
        <v>1</v>
      </c>
      <c r="BC162" s="8"/>
      <c r="BD162" s="7">
        <v>439.88</v>
      </c>
      <c r="BE162" s="8"/>
      <c r="BF162" s="7">
        <v>439.88</v>
      </c>
      <c r="BG162" s="8"/>
      <c r="BH162" s="7"/>
      <c r="BI162" s="8"/>
      <c r="BJ162" s="9">
        <f>ROUND(IF(BF162=0, IF(BD162=0, 0, 1), BD162/BF162),5)</f>
        <v>1</v>
      </c>
      <c r="BK162" s="8"/>
      <c r="BL162" s="7">
        <v>439.88</v>
      </c>
      <c r="BM162" s="8"/>
      <c r="BN162" s="7">
        <v>439.88</v>
      </c>
      <c r="BO162" s="8"/>
      <c r="BP162" s="7"/>
      <c r="BQ162" s="8"/>
      <c r="BR162" s="9">
        <f>ROUND(IF(BN162=0, IF(BL162=0, 0, 1), BL162/BN162),5)</f>
        <v>1</v>
      </c>
      <c r="BS162" s="8"/>
      <c r="BT162" s="7">
        <v>439.88</v>
      </c>
      <c r="BU162" s="8"/>
      <c r="BV162" s="7">
        <v>439.88</v>
      </c>
      <c r="BW162" s="8"/>
      <c r="BX162" s="7"/>
      <c r="BY162" s="8"/>
      <c r="BZ162" s="9">
        <f>ROUND(IF(BV162=0, IF(BT162=0, 0, 1), BT162/BV162),5)</f>
        <v>1</v>
      </c>
      <c r="CA162" s="8"/>
      <c r="CB162" s="7"/>
      <c r="CC162" s="8"/>
      <c r="CD162" s="7">
        <v>113.52</v>
      </c>
      <c r="CE162" s="8"/>
      <c r="CF162" s="7">
        <f>ROUND((CB162-CD162),5)</f>
        <v>-113.52</v>
      </c>
      <c r="CG162" s="8"/>
      <c r="CH162" s="9"/>
      <c r="CI162" s="8"/>
      <c r="CJ162" s="7">
        <f>ROUND(H162+P162+X162+AF162+AN162+AV162+BD162+BL162+BT162+CB162,5)</f>
        <v>3958.92</v>
      </c>
      <c r="CK162" s="8"/>
      <c r="CL162" s="37">
        <v>5300</v>
      </c>
      <c r="CM162" s="8"/>
      <c r="CN162" s="7">
        <f>ROUND((CJ162-CL162),5)</f>
        <v>-1341.08</v>
      </c>
      <c r="CO162" s="8"/>
      <c r="CP162" s="9">
        <f>ROUND(IF(CL162=0, IF(CJ162=0, 0, 1), CJ162/CL162),5)</f>
        <v>0.74697000000000002</v>
      </c>
      <c r="CQ162" s="76">
        <f>450*12</f>
        <v>5400</v>
      </c>
    </row>
    <row r="163" spans="1:96" x14ac:dyDescent="0.3">
      <c r="A163" s="2"/>
      <c r="B163" s="2"/>
      <c r="C163" s="2"/>
      <c r="D163" s="2"/>
      <c r="E163" s="2"/>
      <c r="F163" s="2" t="s">
        <v>191</v>
      </c>
      <c r="G163" s="2"/>
      <c r="H163" s="7"/>
      <c r="I163" s="8"/>
      <c r="J163" s="7"/>
      <c r="K163" s="8"/>
      <c r="L163" s="7"/>
      <c r="M163" s="8"/>
      <c r="N163" s="9"/>
      <c r="O163" s="8"/>
      <c r="P163" s="7"/>
      <c r="Q163" s="8"/>
      <c r="R163" s="7"/>
      <c r="S163" s="8"/>
      <c r="T163" s="7"/>
      <c r="U163" s="8"/>
      <c r="V163" s="9"/>
      <c r="W163" s="8"/>
      <c r="X163" s="7"/>
      <c r="Y163" s="8"/>
      <c r="Z163" s="7"/>
      <c r="AA163" s="8"/>
      <c r="AB163" s="7"/>
      <c r="AC163" s="8"/>
      <c r="AD163" s="9"/>
      <c r="AE163" s="8"/>
      <c r="AF163" s="7"/>
      <c r="AG163" s="8"/>
      <c r="AH163" s="7"/>
      <c r="AI163" s="8"/>
      <c r="AJ163" s="7"/>
      <c r="AK163" s="8"/>
      <c r="AL163" s="9"/>
      <c r="AM163" s="8"/>
      <c r="AN163" s="7"/>
      <c r="AO163" s="8"/>
      <c r="AP163" s="7"/>
      <c r="AQ163" s="8"/>
      <c r="AR163" s="7"/>
      <c r="AS163" s="8"/>
      <c r="AT163" s="9"/>
      <c r="AU163" s="8"/>
      <c r="AV163" s="7"/>
      <c r="AW163" s="8"/>
      <c r="AX163" s="7"/>
      <c r="AY163" s="8"/>
      <c r="AZ163" s="7"/>
      <c r="BA163" s="8"/>
      <c r="BB163" s="9"/>
      <c r="BC163" s="8"/>
      <c r="BD163" s="7"/>
      <c r="BE163" s="8"/>
      <c r="BF163" s="7"/>
      <c r="BG163" s="8"/>
      <c r="BH163" s="7"/>
      <c r="BI163" s="8"/>
      <c r="BJ163" s="9"/>
      <c r="BK163" s="8"/>
      <c r="BL163" s="7"/>
      <c r="BM163" s="8"/>
      <c r="BN163" s="7"/>
      <c r="BO163" s="8"/>
      <c r="BP163" s="7"/>
      <c r="BQ163" s="8"/>
      <c r="BR163" s="9"/>
      <c r="BS163" s="8"/>
      <c r="BT163" s="7"/>
      <c r="BU163" s="8"/>
      <c r="BV163" s="7"/>
      <c r="BW163" s="8"/>
      <c r="BX163" s="7"/>
      <c r="BY163" s="8"/>
      <c r="BZ163" s="9"/>
      <c r="CA163" s="8"/>
      <c r="CB163" s="7"/>
      <c r="CC163" s="8"/>
      <c r="CD163" s="7"/>
      <c r="CE163" s="8"/>
      <c r="CF163" s="7"/>
      <c r="CG163" s="8"/>
      <c r="CH163" s="9"/>
      <c r="CI163" s="8"/>
      <c r="CJ163" s="7"/>
      <c r="CK163" s="8"/>
      <c r="CL163" s="7"/>
      <c r="CM163" s="8"/>
      <c r="CN163" s="7"/>
      <c r="CO163" s="8"/>
      <c r="CP163" s="9"/>
      <c r="CQ163" s="76"/>
    </row>
    <row r="164" spans="1:96" x14ac:dyDescent="0.3">
      <c r="A164" s="2"/>
      <c r="B164" s="2"/>
      <c r="C164" s="2"/>
      <c r="D164" s="2"/>
      <c r="E164" s="2"/>
      <c r="F164" s="2" t="s">
        <v>192</v>
      </c>
      <c r="G164" s="2"/>
      <c r="H164" s="7">
        <v>137.63999999999999</v>
      </c>
      <c r="I164" s="8"/>
      <c r="J164" s="7">
        <v>125</v>
      </c>
      <c r="K164" s="8"/>
      <c r="L164" s="7">
        <f>ROUND((H164-J164),5)</f>
        <v>12.64</v>
      </c>
      <c r="M164" s="8"/>
      <c r="N164" s="9">
        <f>ROUND(IF(J164=0, IF(H164=0, 0, 1), H164/J164),5)</f>
        <v>1.1011200000000001</v>
      </c>
      <c r="O164" s="8"/>
      <c r="P164" s="7"/>
      <c r="Q164" s="8"/>
      <c r="R164" s="7"/>
      <c r="S164" s="8"/>
      <c r="T164" s="7"/>
      <c r="U164" s="8"/>
      <c r="V164" s="9"/>
      <c r="W164" s="8"/>
      <c r="X164" s="7"/>
      <c r="Y164" s="8"/>
      <c r="Z164" s="7"/>
      <c r="AA164" s="8"/>
      <c r="AB164" s="7"/>
      <c r="AC164" s="8"/>
      <c r="AD164" s="9"/>
      <c r="AE164" s="8"/>
      <c r="AF164" s="7">
        <v>147.22999999999999</v>
      </c>
      <c r="AG164" s="8"/>
      <c r="AH164" s="7">
        <v>125</v>
      </c>
      <c r="AI164" s="8"/>
      <c r="AJ164" s="7">
        <f>ROUND((AF164-AH164),5)</f>
        <v>22.23</v>
      </c>
      <c r="AK164" s="8"/>
      <c r="AL164" s="9">
        <f>ROUND(IF(AH164=0, IF(AF164=0, 0, 1), AF164/AH164),5)</f>
        <v>1.17784</v>
      </c>
      <c r="AM164" s="8"/>
      <c r="AN164" s="7">
        <v>111.47</v>
      </c>
      <c r="AO164" s="8"/>
      <c r="AP164" s="7"/>
      <c r="AQ164" s="8"/>
      <c r="AR164" s="7">
        <f>ROUND((AN164-AP164),5)</f>
        <v>111.47</v>
      </c>
      <c r="AS164" s="8"/>
      <c r="AT164" s="9">
        <f>ROUND(IF(AP164=0, IF(AN164=0, 0, 1), AN164/AP164),5)</f>
        <v>1</v>
      </c>
      <c r="AU164" s="8"/>
      <c r="AV164" s="7">
        <v>37.869999999999997</v>
      </c>
      <c r="AW164" s="8"/>
      <c r="AX164" s="7"/>
      <c r="AY164" s="8"/>
      <c r="AZ164" s="7">
        <f>ROUND((AV164-AX164),5)</f>
        <v>37.869999999999997</v>
      </c>
      <c r="BA164" s="8"/>
      <c r="BB164" s="9">
        <f>ROUND(IF(AX164=0, IF(AV164=0, 0, 1), AV164/AX164),5)</f>
        <v>1</v>
      </c>
      <c r="BC164" s="8"/>
      <c r="BD164" s="7"/>
      <c r="BE164" s="8"/>
      <c r="BF164" s="7"/>
      <c r="BG164" s="8"/>
      <c r="BH164" s="7"/>
      <c r="BI164" s="8"/>
      <c r="BJ164" s="9"/>
      <c r="BK164" s="8"/>
      <c r="BL164" s="7">
        <v>99.56</v>
      </c>
      <c r="BM164" s="8"/>
      <c r="BN164" s="7">
        <v>125</v>
      </c>
      <c r="BO164" s="8"/>
      <c r="BP164" s="7">
        <f>ROUND((BL164-BN164),5)</f>
        <v>-25.44</v>
      </c>
      <c r="BQ164" s="8"/>
      <c r="BR164" s="9">
        <f>ROUND(IF(BN164=0, IF(BL164=0, 0, 1), BL164/BN164),5)</f>
        <v>0.79647999999999997</v>
      </c>
      <c r="BS164" s="8"/>
      <c r="BT164" s="7">
        <v>87.26</v>
      </c>
      <c r="BU164" s="8"/>
      <c r="BV164" s="7"/>
      <c r="BW164" s="8"/>
      <c r="BX164" s="7">
        <f>ROUND((BT164-BV164),5)</f>
        <v>87.26</v>
      </c>
      <c r="BY164" s="8"/>
      <c r="BZ164" s="9">
        <f>ROUND(IF(BV164=0, IF(BT164=0, 0, 1), BT164/BV164),5)</f>
        <v>1</v>
      </c>
      <c r="CA164" s="8"/>
      <c r="CB164" s="7"/>
      <c r="CC164" s="8"/>
      <c r="CD164" s="7"/>
      <c r="CE164" s="8"/>
      <c r="CF164" s="7"/>
      <c r="CG164" s="8"/>
      <c r="CH164" s="9"/>
      <c r="CI164" s="8"/>
      <c r="CJ164" s="7">
        <f>ROUND(H164+P164+X164+AF164+AN164+AV164+BD164+BL164+BT164+CB164,5)</f>
        <v>621.03</v>
      </c>
      <c r="CK164" s="8"/>
      <c r="CL164" s="7">
        <v>500</v>
      </c>
      <c r="CM164" s="8"/>
      <c r="CN164" s="7">
        <f>ROUND((CJ164-CL164),5)</f>
        <v>121.03</v>
      </c>
      <c r="CO164" s="8"/>
      <c r="CP164" s="9">
        <f>ROUND(IF(CL164=0, IF(CJ164=0, 0, 1), CJ164/CL164),5)</f>
        <v>1.2420599999999999</v>
      </c>
      <c r="CQ164" s="76">
        <v>700</v>
      </c>
    </row>
    <row r="165" spans="1:96" x14ac:dyDescent="0.3">
      <c r="A165" s="2"/>
      <c r="B165" s="2"/>
      <c r="C165" s="2"/>
      <c r="D165" s="2"/>
      <c r="E165" s="2"/>
      <c r="F165" s="2" t="s">
        <v>193</v>
      </c>
      <c r="G165" s="2"/>
      <c r="H165" s="7">
        <v>100</v>
      </c>
      <c r="I165" s="8"/>
      <c r="J165" s="7">
        <v>100</v>
      </c>
      <c r="K165" s="8"/>
      <c r="L165" s="7"/>
      <c r="M165" s="8"/>
      <c r="N165" s="9">
        <f>ROUND(IF(J165=0, IF(H165=0, 0, 1), H165/J165),5)</f>
        <v>1</v>
      </c>
      <c r="O165" s="8"/>
      <c r="P165" s="7"/>
      <c r="Q165" s="8"/>
      <c r="R165" s="7"/>
      <c r="S165" s="8"/>
      <c r="T165" s="7"/>
      <c r="U165" s="8"/>
      <c r="V165" s="9"/>
      <c r="W165" s="8"/>
      <c r="X165" s="7"/>
      <c r="Y165" s="8"/>
      <c r="Z165" s="7"/>
      <c r="AA165" s="8"/>
      <c r="AB165" s="7"/>
      <c r="AC165" s="8"/>
      <c r="AD165" s="9"/>
      <c r="AE165" s="8"/>
      <c r="AF165" s="7"/>
      <c r="AG165" s="8"/>
      <c r="AH165" s="7"/>
      <c r="AI165" s="8"/>
      <c r="AJ165" s="7"/>
      <c r="AK165" s="8"/>
      <c r="AL165" s="9"/>
      <c r="AM165" s="8"/>
      <c r="AN165" s="7">
        <v>110</v>
      </c>
      <c r="AO165" s="8"/>
      <c r="AP165" s="7">
        <v>50</v>
      </c>
      <c r="AQ165" s="8"/>
      <c r="AR165" s="7">
        <f>ROUND((AN165-AP165),5)</f>
        <v>60</v>
      </c>
      <c r="AS165" s="8"/>
      <c r="AT165" s="9">
        <f>ROUND(IF(AP165=0, IF(AN165=0, 0, 1), AN165/AP165),5)</f>
        <v>2.2000000000000002</v>
      </c>
      <c r="AU165" s="8"/>
      <c r="AV165" s="7"/>
      <c r="AW165" s="8"/>
      <c r="AX165" s="7"/>
      <c r="AY165" s="8"/>
      <c r="AZ165" s="7"/>
      <c r="BA165" s="8"/>
      <c r="BB165" s="9"/>
      <c r="BC165" s="8"/>
      <c r="BD165" s="7"/>
      <c r="BE165" s="8"/>
      <c r="BF165" s="7"/>
      <c r="BG165" s="8"/>
      <c r="BH165" s="7"/>
      <c r="BI165" s="8"/>
      <c r="BJ165" s="9"/>
      <c r="BK165" s="8"/>
      <c r="BL165" s="7">
        <v>110</v>
      </c>
      <c r="BM165" s="8"/>
      <c r="BN165" s="7">
        <v>100</v>
      </c>
      <c r="BO165" s="8"/>
      <c r="BP165" s="7">
        <f>ROUND((BL165-BN165),5)</f>
        <v>10</v>
      </c>
      <c r="BQ165" s="8"/>
      <c r="BR165" s="9">
        <f>ROUND(IF(BN165=0, IF(BL165=0, 0, 1), BL165/BN165),5)</f>
        <v>1.1000000000000001</v>
      </c>
      <c r="BS165" s="8"/>
      <c r="BT165" s="7"/>
      <c r="BU165" s="8"/>
      <c r="BV165" s="7"/>
      <c r="BW165" s="8"/>
      <c r="BX165" s="7"/>
      <c r="BY165" s="8"/>
      <c r="BZ165" s="9"/>
      <c r="CA165" s="8"/>
      <c r="CB165" s="7"/>
      <c r="CC165" s="8"/>
      <c r="CD165" s="7"/>
      <c r="CE165" s="8"/>
      <c r="CF165" s="7"/>
      <c r="CG165" s="8"/>
      <c r="CH165" s="9"/>
      <c r="CI165" s="8"/>
      <c r="CJ165" s="7">
        <f>ROUND(H165+P165+X165+AF165+AN165+AV165+BD165+BL165+BT165+CB165,5)</f>
        <v>320</v>
      </c>
      <c r="CK165" s="8"/>
      <c r="CL165" s="7">
        <f>ROUND(J165+R165+Z165+AH165+AP165+AX165+BF165+BN165+BV165+CD165,5)</f>
        <v>250</v>
      </c>
      <c r="CM165" s="8"/>
      <c r="CN165" s="7">
        <f>ROUND((CJ165-CL165),5)</f>
        <v>70</v>
      </c>
      <c r="CO165" s="8"/>
      <c r="CP165" s="9">
        <f>ROUND(IF(CL165=0, IF(CJ165=0, 0, 1), CJ165/CL165),5)</f>
        <v>1.28</v>
      </c>
      <c r="CQ165" s="76">
        <v>350</v>
      </c>
    </row>
    <row r="166" spans="1:96" x14ac:dyDescent="0.3">
      <c r="A166" s="2"/>
      <c r="B166" s="2"/>
      <c r="C166" s="2"/>
      <c r="D166" s="2"/>
      <c r="E166" s="2"/>
      <c r="F166" s="2" t="s">
        <v>194</v>
      </c>
      <c r="G166" s="2"/>
      <c r="H166" s="7"/>
      <c r="I166" s="8"/>
      <c r="J166" s="7"/>
      <c r="K166" s="8"/>
      <c r="L166" s="7"/>
      <c r="M166" s="8"/>
      <c r="N166" s="9"/>
      <c r="O166" s="8"/>
      <c r="P166" s="7"/>
      <c r="Q166" s="8"/>
      <c r="R166" s="7"/>
      <c r="S166" s="8"/>
      <c r="T166" s="7"/>
      <c r="U166" s="8"/>
      <c r="V166" s="9"/>
      <c r="W166" s="8"/>
      <c r="X166" s="7"/>
      <c r="Y166" s="8"/>
      <c r="Z166" s="7"/>
      <c r="AA166" s="8"/>
      <c r="AB166" s="7"/>
      <c r="AC166" s="8"/>
      <c r="AD166" s="9"/>
      <c r="AE166" s="8"/>
      <c r="AF166" s="7"/>
      <c r="AG166" s="8"/>
      <c r="AH166" s="7"/>
      <c r="AI166" s="8"/>
      <c r="AJ166" s="7"/>
      <c r="AK166" s="8"/>
      <c r="AL166" s="9"/>
      <c r="AM166" s="8"/>
      <c r="AN166" s="7"/>
      <c r="AO166" s="8"/>
      <c r="AP166" s="7"/>
      <c r="AQ166" s="8"/>
      <c r="AR166" s="7"/>
      <c r="AS166" s="8"/>
      <c r="AT166" s="9"/>
      <c r="AU166" s="8"/>
      <c r="AV166" s="7"/>
      <c r="AW166" s="8"/>
      <c r="AX166" s="7"/>
      <c r="AY166" s="8"/>
      <c r="AZ166" s="7"/>
      <c r="BA166" s="8"/>
      <c r="BB166" s="9"/>
      <c r="BC166" s="8"/>
      <c r="BD166" s="7"/>
      <c r="BE166" s="8"/>
      <c r="BF166" s="7"/>
      <c r="BG166" s="8"/>
      <c r="BH166" s="7"/>
      <c r="BI166" s="8"/>
      <c r="BJ166" s="9"/>
      <c r="BK166" s="8"/>
      <c r="BL166" s="7"/>
      <c r="BM166" s="8"/>
      <c r="BN166" s="7"/>
      <c r="BO166" s="8"/>
      <c r="BP166" s="7"/>
      <c r="BQ166" s="8"/>
      <c r="BR166" s="9"/>
      <c r="BS166" s="8"/>
      <c r="BT166" s="7"/>
      <c r="BU166" s="8"/>
      <c r="BV166" s="7"/>
      <c r="BW166" s="8"/>
      <c r="BX166" s="7"/>
      <c r="BY166" s="8"/>
      <c r="BZ166" s="9"/>
      <c r="CA166" s="8"/>
      <c r="CB166" s="7"/>
      <c r="CC166" s="8"/>
      <c r="CD166" s="7"/>
      <c r="CE166" s="8"/>
      <c r="CF166" s="7"/>
      <c r="CG166" s="8"/>
      <c r="CH166" s="9"/>
      <c r="CI166" s="8"/>
      <c r="CJ166" s="7"/>
      <c r="CK166" s="8"/>
      <c r="CL166" s="7"/>
      <c r="CM166" s="8"/>
      <c r="CN166" s="7"/>
      <c r="CO166" s="8"/>
      <c r="CP166" s="9"/>
      <c r="CQ166" s="76"/>
    </row>
    <row r="167" spans="1:96" x14ac:dyDescent="0.3">
      <c r="A167" s="2"/>
      <c r="B167" s="2"/>
      <c r="C167" s="2"/>
      <c r="D167" s="2"/>
      <c r="E167" s="2"/>
      <c r="F167" s="2" t="s">
        <v>195</v>
      </c>
      <c r="G167" s="2"/>
      <c r="H167" s="7"/>
      <c r="I167" s="8"/>
      <c r="J167" s="7"/>
      <c r="K167" s="8"/>
      <c r="L167" s="7"/>
      <c r="M167" s="8"/>
      <c r="N167" s="9"/>
      <c r="O167" s="8"/>
      <c r="P167" s="7"/>
      <c r="Q167" s="8"/>
      <c r="R167" s="7"/>
      <c r="S167" s="8"/>
      <c r="T167" s="7"/>
      <c r="U167" s="8"/>
      <c r="V167" s="9"/>
      <c r="W167" s="8"/>
      <c r="X167" s="7"/>
      <c r="Y167" s="8"/>
      <c r="Z167" s="7"/>
      <c r="AA167" s="8"/>
      <c r="AB167" s="7"/>
      <c r="AC167" s="8"/>
      <c r="AD167" s="9"/>
      <c r="AE167" s="8"/>
      <c r="AF167" s="7"/>
      <c r="AG167" s="8"/>
      <c r="AH167" s="7"/>
      <c r="AI167" s="8"/>
      <c r="AJ167" s="7"/>
      <c r="AK167" s="8"/>
      <c r="AL167" s="9"/>
      <c r="AM167" s="8"/>
      <c r="AN167" s="7"/>
      <c r="AO167" s="8"/>
      <c r="AP167" s="7"/>
      <c r="AQ167" s="8"/>
      <c r="AR167" s="7"/>
      <c r="AS167" s="8"/>
      <c r="AT167" s="9"/>
      <c r="AU167" s="8"/>
      <c r="AV167" s="7"/>
      <c r="AW167" s="8"/>
      <c r="AX167" s="7"/>
      <c r="AY167" s="8"/>
      <c r="AZ167" s="7"/>
      <c r="BA167" s="8"/>
      <c r="BB167" s="9"/>
      <c r="BC167" s="8"/>
      <c r="BD167" s="7"/>
      <c r="BE167" s="8"/>
      <c r="BF167" s="7"/>
      <c r="BG167" s="8"/>
      <c r="BH167" s="7"/>
      <c r="BI167" s="8"/>
      <c r="BJ167" s="9"/>
      <c r="BK167" s="8"/>
      <c r="BL167" s="7"/>
      <c r="BM167" s="8"/>
      <c r="BN167" s="7"/>
      <c r="BO167" s="8"/>
      <c r="BP167" s="7"/>
      <c r="BQ167" s="8"/>
      <c r="BR167" s="9"/>
      <c r="BS167" s="8"/>
      <c r="BT167" s="7"/>
      <c r="BU167" s="8"/>
      <c r="BV167" s="7"/>
      <c r="BW167" s="8"/>
      <c r="BX167" s="7"/>
      <c r="BY167" s="8"/>
      <c r="BZ167" s="9"/>
      <c r="CA167" s="8"/>
      <c r="CB167" s="7"/>
      <c r="CC167" s="8"/>
      <c r="CD167" s="7"/>
      <c r="CE167" s="8"/>
      <c r="CF167" s="7"/>
      <c r="CG167" s="8"/>
      <c r="CH167" s="9"/>
      <c r="CI167" s="8"/>
      <c r="CJ167" s="7"/>
      <c r="CK167" s="8"/>
      <c r="CL167" s="7"/>
      <c r="CM167" s="8"/>
      <c r="CN167" s="7"/>
      <c r="CO167" s="8"/>
      <c r="CP167" s="9"/>
      <c r="CQ167" s="76"/>
    </row>
    <row r="168" spans="1:96" x14ac:dyDescent="0.3">
      <c r="A168" s="2"/>
      <c r="B168" s="2"/>
      <c r="C168" s="2"/>
      <c r="D168" s="2"/>
      <c r="E168" s="2"/>
      <c r="F168" s="2" t="s">
        <v>196</v>
      </c>
      <c r="G168" s="2"/>
      <c r="H168" s="7">
        <v>249</v>
      </c>
      <c r="I168" s="8"/>
      <c r="J168" s="7">
        <v>350</v>
      </c>
      <c r="K168" s="8"/>
      <c r="L168" s="7">
        <f>ROUND((H168-J168),5)</f>
        <v>-101</v>
      </c>
      <c r="M168" s="8"/>
      <c r="N168" s="9">
        <f>ROUND(IF(J168=0, IF(H168=0, 0, 1), H168/J168),5)</f>
        <v>0.71143000000000001</v>
      </c>
      <c r="O168" s="8"/>
      <c r="P168" s="7">
        <v>77.55</v>
      </c>
      <c r="Q168" s="8"/>
      <c r="R168" s="7">
        <v>250</v>
      </c>
      <c r="S168" s="8"/>
      <c r="T168" s="7">
        <f>ROUND((P168-R168),5)</f>
        <v>-172.45</v>
      </c>
      <c r="U168" s="8"/>
      <c r="V168" s="9">
        <f>ROUND(IF(R168=0, IF(P168=0, 0, 1), P168/R168),5)</f>
        <v>0.31019999999999998</v>
      </c>
      <c r="W168" s="8"/>
      <c r="X168" s="7"/>
      <c r="Y168" s="8"/>
      <c r="Z168" s="7"/>
      <c r="AA168" s="8"/>
      <c r="AB168" s="7"/>
      <c r="AC168" s="8"/>
      <c r="AD168" s="9"/>
      <c r="AE168" s="8"/>
      <c r="AF168" s="7"/>
      <c r="AG168" s="8"/>
      <c r="AH168" s="7"/>
      <c r="AI168" s="8"/>
      <c r="AJ168" s="7"/>
      <c r="AK168" s="8"/>
      <c r="AL168" s="9"/>
      <c r="AM168" s="8"/>
      <c r="AN168" s="7">
        <v>192</v>
      </c>
      <c r="AO168" s="8"/>
      <c r="AP168" s="7">
        <v>155</v>
      </c>
      <c r="AQ168" s="8"/>
      <c r="AR168" s="7">
        <f>ROUND((AN168-AP168),5)</f>
        <v>37</v>
      </c>
      <c r="AS168" s="8"/>
      <c r="AT168" s="9">
        <f>ROUND(IF(AP168=0, IF(AN168=0, 0, 1), AN168/AP168),5)</f>
        <v>1.23871</v>
      </c>
      <c r="AU168" s="8"/>
      <c r="AV168" s="7">
        <v>175.25</v>
      </c>
      <c r="AW168" s="8"/>
      <c r="AX168" s="7">
        <v>250</v>
      </c>
      <c r="AY168" s="8"/>
      <c r="AZ168" s="7">
        <f>ROUND((AV168-AX168),5)</f>
        <v>-74.75</v>
      </c>
      <c r="BA168" s="8"/>
      <c r="BB168" s="9">
        <f>ROUND(IF(AX168=0, IF(AV168=0, 0, 1), AV168/AX168),5)</f>
        <v>0.70099999999999996</v>
      </c>
      <c r="BC168" s="8"/>
      <c r="BD168" s="7">
        <v>859</v>
      </c>
      <c r="BE168" s="8"/>
      <c r="BF168" s="7"/>
      <c r="BG168" s="8"/>
      <c r="BH168" s="7">
        <f>ROUND((BD168-BF168),5)</f>
        <v>859</v>
      </c>
      <c r="BI168" s="8"/>
      <c r="BJ168" s="9">
        <f>ROUND(IF(BF168=0, IF(BD168=0, 0, 1), BD168/BF168),5)</f>
        <v>1</v>
      </c>
      <c r="BK168" s="8"/>
      <c r="BL168" s="7"/>
      <c r="BM168" s="8"/>
      <c r="BN168" s="7"/>
      <c r="BO168" s="8"/>
      <c r="BP168" s="7"/>
      <c r="BQ168" s="8"/>
      <c r="BR168" s="9"/>
      <c r="BS168" s="8"/>
      <c r="BT168" s="7">
        <v>182</v>
      </c>
      <c r="BU168" s="8"/>
      <c r="BV168" s="7">
        <v>250</v>
      </c>
      <c r="BW168" s="8"/>
      <c r="BX168" s="7">
        <f>ROUND((BT168-BV168),5)</f>
        <v>-68</v>
      </c>
      <c r="BY168" s="8"/>
      <c r="BZ168" s="9">
        <f>ROUND(IF(BV168=0, IF(BT168=0, 0, 1), BT168/BV168),5)</f>
        <v>0.72799999999999998</v>
      </c>
      <c r="CA168" s="8"/>
      <c r="CB168" s="7"/>
      <c r="CC168" s="8"/>
      <c r="CD168" s="7">
        <v>24.52</v>
      </c>
      <c r="CE168" s="8"/>
      <c r="CF168" s="7">
        <f>ROUND((CB168-CD168),5)</f>
        <v>-24.52</v>
      </c>
      <c r="CG168" s="8"/>
      <c r="CH168" s="9"/>
      <c r="CI168" s="8"/>
      <c r="CJ168" s="7">
        <f>ROUND(H168+P168+X168+AF168+AN168+AV168+BD168+BL168+BT168+CB168,5)</f>
        <v>1734.8</v>
      </c>
      <c r="CK168" s="8"/>
      <c r="CL168" s="7">
        <v>1600</v>
      </c>
      <c r="CM168" s="8"/>
      <c r="CN168" s="7">
        <f>ROUND((CJ168-CL168),5)</f>
        <v>134.80000000000001</v>
      </c>
      <c r="CO168" s="8"/>
      <c r="CP168" s="9">
        <f>ROUND(IF(CL168=0, IF(CJ168=0, 0, 1), CJ168/CL168),5)</f>
        <v>1.0842499999999999</v>
      </c>
      <c r="CQ168" s="76">
        <v>1500</v>
      </c>
    </row>
    <row r="169" spans="1:96" x14ac:dyDescent="0.3">
      <c r="A169" s="2"/>
      <c r="B169" s="2"/>
      <c r="C169" s="2"/>
      <c r="D169" s="2"/>
      <c r="E169" s="2"/>
      <c r="F169" s="2" t="s">
        <v>197</v>
      </c>
      <c r="G169" s="2"/>
      <c r="H169" s="7"/>
      <c r="I169" s="8"/>
      <c r="J169" s="7"/>
      <c r="K169" s="8"/>
      <c r="L169" s="7"/>
      <c r="M169" s="8"/>
      <c r="N169" s="9"/>
      <c r="O169" s="8"/>
      <c r="P169" s="7"/>
      <c r="Q169" s="8"/>
      <c r="R169" s="7"/>
      <c r="S169" s="8"/>
      <c r="T169" s="7"/>
      <c r="U169" s="8"/>
      <c r="V169" s="9"/>
      <c r="W169" s="8"/>
      <c r="X169" s="7"/>
      <c r="Y169" s="8"/>
      <c r="Z169" s="7"/>
      <c r="AA169" s="8"/>
      <c r="AB169" s="7"/>
      <c r="AC169" s="8"/>
      <c r="AD169" s="9"/>
      <c r="AE169" s="8"/>
      <c r="AF169" s="7"/>
      <c r="AG169" s="8"/>
      <c r="AH169" s="7"/>
      <c r="AI169" s="8"/>
      <c r="AJ169" s="7"/>
      <c r="AK169" s="8"/>
      <c r="AL169" s="9"/>
      <c r="AM169" s="8"/>
      <c r="AN169" s="7"/>
      <c r="AO169" s="8"/>
      <c r="AP169" s="7">
        <v>170</v>
      </c>
      <c r="AQ169" s="8"/>
      <c r="AR169" s="7">
        <f>ROUND((AN169-AP169),5)</f>
        <v>-170</v>
      </c>
      <c r="AS169" s="8"/>
      <c r="AT169" s="9"/>
      <c r="AU169" s="8"/>
      <c r="AV169" s="7">
        <v>165</v>
      </c>
      <c r="AW169" s="8"/>
      <c r="AX169" s="7"/>
      <c r="AY169" s="8"/>
      <c r="AZ169" s="7">
        <f>ROUND((AV169-AX169),5)</f>
        <v>165</v>
      </c>
      <c r="BA169" s="8"/>
      <c r="BB169" s="9">
        <f>ROUND(IF(AX169=0, IF(AV169=0, 0, 1), AV169/AX169),5)</f>
        <v>1</v>
      </c>
      <c r="BC169" s="8"/>
      <c r="BD169" s="7"/>
      <c r="BE169" s="8"/>
      <c r="BF169" s="7"/>
      <c r="BG169" s="8"/>
      <c r="BH169" s="7"/>
      <c r="BI169" s="8"/>
      <c r="BJ169" s="9"/>
      <c r="BK169" s="8"/>
      <c r="BL169" s="7"/>
      <c r="BM169" s="8"/>
      <c r="BN169" s="7"/>
      <c r="BO169" s="8"/>
      <c r="BP169" s="7"/>
      <c r="BQ169" s="8"/>
      <c r="BR169" s="9"/>
      <c r="BS169" s="8"/>
      <c r="BT169" s="7"/>
      <c r="BU169" s="8"/>
      <c r="BV169" s="7"/>
      <c r="BW169" s="8"/>
      <c r="BX169" s="7"/>
      <c r="BY169" s="8"/>
      <c r="BZ169" s="9"/>
      <c r="CA169" s="8"/>
      <c r="CB169" s="7"/>
      <c r="CC169" s="8"/>
      <c r="CD169" s="7"/>
      <c r="CE169" s="8"/>
      <c r="CF169" s="7"/>
      <c r="CG169" s="8"/>
      <c r="CH169" s="9"/>
      <c r="CI169" s="8"/>
      <c r="CJ169" s="7">
        <f>ROUND(H169+P169+X169+AF169+AN169+AV169+BD169+BL169+BT169+CB169,5)</f>
        <v>165</v>
      </c>
      <c r="CK169" s="8"/>
      <c r="CL169" s="7">
        <f>ROUND(J169+R169+Z169+AH169+AP169+AX169+BF169+BN169+BV169+CD169,5)</f>
        <v>170</v>
      </c>
      <c r="CM169" s="8"/>
      <c r="CN169" s="7">
        <f>ROUND((CJ169-CL169),5)</f>
        <v>-5</v>
      </c>
      <c r="CO169" s="8"/>
      <c r="CP169" s="9">
        <f>ROUND(IF(CL169=0, IF(CJ169=0, 0, 1), CJ169/CL169),5)</f>
        <v>0.97058999999999995</v>
      </c>
      <c r="CQ169" s="76">
        <v>170</v>
      </c>
    </row>
    <row r="170" spans="1:96" x14ac:dyDescent="0.3">
      <c r="A170" s="2"/>
      <c r="B170" s="2"/>
      <c r="C170" s="2"/>
      <c r="D170" s="2"/>
      <c r="E170" s="2"/>
      <c r="F170" s="2" t="s">
        <v>436</v>
      </c>
      <c r="G170" s="2"/>
      <c r="H170" s="7"/>
      <c r="I170" s="8"/>
      <c r="J170" s="7">
        <v>75</v>
      </c>
      <c r="K170" s="8"/>
      <c r="L170" s="7">
        <f>ROUND((H170-J170),5)</f>
        <v>-75</v>
      </c>
      <c r="M170" s="8"/>
      <c r="N170" s="9"/>
      <c r="O170" s="8"/>
      <c r="P170" s="7">
        <v>35</v>
      </c>
      <c r="Q170" s="8"/>
      <c r="R170" s="7">
        <v>75</v>
      </c>
      <c r="S170" s="8"/>
      <c r="T170" s="7">
        <f>ROUND((P170-R170),5)</f>
        <v>-40</v>
      </c>
      <c r="U170" s="8"/>
      <c r="V170" s="9">
        <f>ROUND(IF(R170=0, IF(P170=0, 0, 1), P170/R170),5)</f>
        <v>0.46666999999999997</v>
      </c>
      <c r="W170" s="8"/>
      <c r="X170" s="7"/>
      <c r="Y170" s="8"/>
      <c r="Z170" s="7">
        <v>75</v>
      </c>
      <c r="AA170" s="8"/>
      <c r="AB170" s="7">
        <f>ROUND((X170-Z170),5)</f>
        <v>-75</v>
      </c>
      <c r="AC170" s="8"/>
      <c r="AD170" s="9"/>
      <c r="AE170" s="8"/>
      <c r="AF170" s="7"/>
      <c r="AG170" s="8"/>
      <c r="AH170" s="7">
        <v>75</v>
      </c>
      <c r="AI170" s="8"/>
      <c r="AJ170" s="7">
        <f>ROUND((AF170-AH170),5)</f>
        <v>-75</v>
      </c>
      <c r="AK170" s="8"/>
      <c r="AL170" s="9"/>
      <c r="AM170" s="8"/>
      <c r="AN170" s="7"/>
      <c r="AO170" s="8"/>
      <c r="AP170" s="7">
        <v>75</v>
      </c>
      <c r="AQ170" s="8"/>
      <c r="AR170" s="7">
        <f>ROUND((AN170-AP170),5)</f>
        <v>-75</v>
      </c>
      <c r="AS170" s="8"/>
      <c r="AT170" s="9"/>
      <c r="AU170" s="8"/>
      <c r="AV170" s="7"/>
      <c r="AW170" s="8"/>
      <c r="AX170" s="7">
        <v>75</v>
      </c>
      <c r="AY170" s="8"/>
      <c r="AZ170" s="7">
        <f>ROUND((AV170-AX170),5)</f>
        <v>-75</v>
      </c>
      <c r="BA170" s="8"/>
      <c r="BB170" s="9"/>
      <c r="BC170" s="8"/>
      <c r="BD170" s="7">
        <v>35</v>
      </c>
      <c r="BE170" s="8"/>
      <c r="BF170" s="7">
        <v>75</v>
      </c>
      <c r="BG170" s="8"/>
      <c r="BH170" s="7">
        <f>ROUND((BD170-BF170),5)</f>
        <v>-40</v>
      </c>
      <c r="BI170" s="8"/>
      <c r="BJ170" s="9">
        <f>ROUND(IF(BF170=0, IF(BD170=0, 0, 1), BD170/BF170),5)</f>
        <v>0.46666999999999997</v>
      </c>
      <c r="BK170" s="8"/>
      <c r="BL170" s="7"/>
      <c r="BM170" s="8"/>
      <c r="BN170" s="7">
        <v>75</v>
      </c>
      <c r="BO170" s="8"/>
      <c r="BP170" s="7">
        <f>ROUND((BL170-BN170),5)</f>
        <v>-75</v>
      </c>
      <c r="BQ170" s="8"/>
      <c r="BR170" s="9"/>
      <c r="BS170" s="8"/>
      <c r="BT170" s="7"/>
      <c r="BU170" s="8"/>
      <c r="BV170" s="7">
        <v>75</v>
      </c>
      <c r="BW170" s="8"/>
      <c r="BX170" s="7">
        <f>ROUND((BT170-BV170),5)</f>
        <v>-75</v>
      </c>
      <c r="BY170" s="8"/>
      <c r="BZ170" s="9"/>
      <c r="CA170" s="8"/>
      <c r="CB170" s="7"/>
      <c r="CC170" s="8"/>
      <c r="CD170" s="7">
        <v>19.350000000000001</v>
      </c>
      <c r="CE170" s="8"/>
      <c r="CF170" s="7">
        <f>ROUND((CB170-CD170),5)</f>
        <v>-19.350000000000001</v>
      </c>
      <c r="CG170" s="8"/>
      <c r="CH170" s="9"/>
      <c r="CI170" s="8"/>
      <c r="CJ170" s="7">
        <f>ROUND(H170+P170+X170+AF170+AN170+AV170+BD170+BL170+BT170+CB170,5)</f>
        <v>70</v>
      </c>
      <c r="CK170" s="8"/>
      <c r="CL170" s="7">
        <v>900</v>
      </c>
      <c r="CM170" s="8"/>
      <c r="CN170" s="7">
        <f>ROUND((CJ170-CL170),5)</f>
        <v>-830</v>
      </c>
      <c r="CO170" s="8"/>
      <c r="CP170" s="9">
        <f>ROUND(IF(CL170=0, IF(CJ170=0, 0, 1), CJ170/CL170),5)</f>
        <v>7.7780000000000002E-2</v>
      </c>
      <c r="CQ170" s="76">
        <f>35*3</f>
        <v>105</v>
      </c>
    </row>
    <row r="171" spans="1:96" ht="15" thickBot="1" x14ac:dyDescent="0.35">
      <c r="A171" s="2"/>
      <c r="B171" s="2"/>
      <c r="C171" s="2"/>
      <c r="D171" s="2"/>
      <c r="E171" s="2"/>
      <c r="F171" s="2" t="s">
        <v>199</v>
      </c>
      <c r="G171" s="2"/>
      <c r="H171" s="10"/>
      <c r="I171" s="8"/>
      <c r="J171" s="10"/>
      <c r="K171" s="8"/>
      <c r="L171" s="10"/>
      <c r="M171" s="8"/>
      <c r="N171" s="11"/>
      <c r="O171" s="8"/>
      <c r="P171" s="10"/>
      <c r="Q171" s="8"/>
      <c r="R171" s="10"/>
      <c r="S171" s="8"/>
      <c r="T171" s="10"/>
      <c r="U171" s="8"/>
      <c r="V171" s="11"/>
      <c r="W171" s="8"/>
      <c r="X171" s="10"/>
      <c r="Y171" s="8"/>
      <c r="Z171" s="10"/>
      <c r="AA171" s="8"/>
      <c r="AB171" s="10"/>
      <c r="AC171" s="8"/>
      <c r="AD171" s="11"/>
      <c r="AE171" s="8"/>
      <c r="AF171" s="10"/>
      <c r="AG171" s="8"/>
      <c r="AH171" s="10"/>
      <c r="AI171" s="8"/>
      <c r="AJ171" s="10"/>
      <c r="AK171" s="8"/>
      <c r="AL171" s="11"/>
      <c r="AM171" s="8"/>
      <c r="AN171" s="10"/>
      <c r="AO171" s="8"/>
      <c r="AP171" s="10"/>
      <c r="AQ171" s="8"/>
      <c r="AR171" s="10"/>
      <c r="AS171" s="8"/>
      <c r="AT171" s="11"/>
      <c r="AU171" s="8"/>
      <c r="AV171" s="10"/>
      <c r="AW171" s="8"/>
      <c r="AX171" s="10"/>
      <c r="AY171" s="8"/>
      <c r="AZ171" s="10"/>
      <c r="BA171" s="8"/>
      <c r="BB171" s="11"/>
      <c r="BC171" s="8"/>
      <c r="BD171" s="10"/>
      <c r="BE171" s="8"/>
      <c r="BF171" s="10"/>
      <c r="BG171" s="8"/>
      <c r="BH171" s="10"/>
      <c r="BI171" s="8"/>
      <c r="BJ171" s="11"/>
      <c r="BK171" s="8"/>
      <c r="BL171" s="10"/>
      <c r="BM171" s="8"/>
      <c r="BN171" s="10"/>
      <c r="BO171" s="8"/>
      <c r="BP171" s="10"/>
      <c r="BQ171" s="8"/>
      <c r="BR171" s="11"/>
      <c r="BS171" s="8"/>
      <c r="BT171" s="10"/>
      <c r="BU171" s="8"/>
      <c r="BV171" s="10"/>
      <c r="BW171" s="8"/>
      <c r="BX171" s="10"/>
      <c r="BY171" s="8"/>
      <c r="BZ171" s="11"/>
      <c r="CA171" s="8"/>
      <c r="CB171" s="10"/>
      <c r="CC171" s="8"/>
      <c r="CD171" s="10"/>
      <c r="CE171" s="8"/>
      <c r="CF171" s="10"/>
      <c r="CG171" s="8"/>
      <c r="CH171" s="11"/>
      <c r="CI171" s="8"/>
      <c r="CJ171" s="10"/>
      <c r="CK171" s="8"/>
      <c r="CL171" s="10"/>
      <c r="CM171" s="8"/>
      <c r="CN171" s="10"/>
      <c r="CO171" s="8"/>
      <c r="CP171" s="11"/>
      <c r="CQ171" s="10"/>
    </row>
    <row r="172" spans="1:96" x14ac:dyDescent="0.3">
      <c r="A172" s="2"/>
      <c r="B172" s="2"/>
      <c r="C172" s="2"/>
      <c r="D172" s="2"/>
      <c r="E172" s="2" t="s">
        <v>200</v>
      </c>
      <c r="F172" s="2"/>
      <c r="G172" s="2"/>
      <c r="H172" s="7">
        <f>ROUND(SUM(H160:H171),5)</f>
        <v>3618.82</v>
      </c>
      <c r="I172" s="8"/>
      <c r="J172" s="7">
        <f>ROUND(SUM(J160:J171),5)</f>
        <v>3785.26</v>
      </c>
      <c r="K172" s="8"/>
      <c r="L172" s="7">
        <f>ROUND((H172-J172),5)</f>
        <v>-166.44</v>
      </c>
      <c r="M172" s="8"/>
      <c r="N172" s="9">
        <f>ROUND(IF(J172=0, IF(H172=0, 0, 1), H172/J172),5)</f>
        <v>0.95603000000000005</v>
      </c>
      <c r="O172" s="8"/>
      <c r="P172" s="7">
        <f>ROUND(SUM(P160:P171),5)</f>
        <v>3244.73</v>
      </c>
      <c r="Q172" s="8"/>
      <c r="R172" s="7">
        <f>ROUND(SUM(R160:R171),5)</f>
        <v>3460.26</v>
      </c>
      <c r="S172" s="8"/>
      <c r="T172" s="7">
        <f>ROUND((P172-R172),5)</f>
        <v>-215.53</v>
      </c>
      <c r="U172" s="8"/>
      <c r="V172" s="9">
        <f>ROUND(IF(R172=0, IF(P172=0, 0, 1), P172/R172),5)</f>
        <v>0.93771000000000004</v>
      </c>
      <c r="W172" s="8"/>
      <c r="X172" s="7">
        <f>ROUND(SUM(X160:X171),5)</f>
        <v>2692.3</v>
      </c>
      <c r="Y172" s="8"/>
      <c r="Z172" s="7">
        <f>ROUND(SUM(Z160:Z171),5)</f>
        <v>3210.26</v>
      </c>
      <c r="AA172" s="8"/>
      <c r="AB172" s="7">
        <f>ROUND((X172-Z172),5)</f>
        <v>-517.96</v>
      </c>
      <c r="AC172" s="8"/>
      <c r="AD172" s="9">
        <f>ROUND(IF(Z172=0, IF(X172=0, 0, 1), X172/Z172),5)</f>
        <v>0.83865000000000001</v>
      </c>
      <c r="AE172" s="8"/>
      <c r="AF172" s="7">
        <f>ROUND(SUM(AF160:AF171),5)</f>
        <v>5065.4399999999996</v>
      </c>
      <c r="AG172" s="8"/>
      <c r="AH172" s="7">
        <f>ROUND(SUM(AH160:AH171),5)</f>
        <v>4162.9799999999996</v>
      </c>
      <c r="AI172" s="8"/>
      <c r="AJ172" s="7">
        <f>ROUND((AF172-AH172),5)</f>
        <v>902.46</v>
      </c>
      <c r="AK172" s="8"/>
      <c r="AL172" s="9">
        <f>ROUND(IF(AH172=0, IF(AF172=0, 0, 1), AF172/AH172),5)</f>
        <v>1.21678</v>
      </c>
      <c r="AM172" s="8"/>
      <c r="AN172" s="7">
        <f>ROUND(SUM(AN160:AN171),5)</f>
        <v>3545.65</v>
      </c>
      <c r="AO172" s="8"/>
      <c r="AP172" s="7">
        <f>ROUND(SUM(AP160:AP171),5)</f>
        <v>3585.26</v>
      </c>
      <c r="AQ172" s="8"/>
      <c r="AR172" s="7">
        <f>ROUND((AN172-AP172),5)</f>
        <v>-39.61</v>
      </c>
      <c r="AS172" s="8"/>
      <c r="AT172" s="9">
        <f>ROUND(IF(AP172=0, IF(AN172=0, 0, 1), AN172/AP172),5)</f>
        <v>0.98895</v>
      </c>
      <c r="AU172" s="8"/>
      <c r="AV172" s="7">
        <f>ROUND(SUM(AV160:AV171),5)</f>
        <v>3510.3</v>
      </c>
      <c r="AW172" s="8"/>
      <c r="AX172" s="7">
        <f>ROUND(SUM(AX160:AX171),5)</f>
        <v>3460.26</v>
      </c>
      <c r="AY172" s="8"/>
      <c r="AZ172" s="7">
        <f>ROUND((AV172-AX172),5)</f>
        <v>50.04</v>
      </c>
      <c r="BA172" s="8"/>
      <c r="BB172" s="9">
        <f>ROUND(IF(AX172=0, IF(AV172=0, 0, 1), AV172/AX172),5)</f>
        <v>1.0144599999999999</v>
      </c>
      <c r="BC172" s="8"/>
      <c r="BD172" s="7">
        <f>ROUND(SUM(BD160:BD171),5)</f>
        <v>4026.18</v>
      </c>
      <c r="BE172" s="8"/>
      <c r="BF172" s="7">
        <f>ROUND(SUM(BF160:BF171),5)</f>
        <v>3210.26</v>
      </c>
      <c r="BG172" s="8"/>
      <c r="BH172" s="7">
        <f>ROUND((BD172-BF172),5)</f>
        <v>815.92</v>
      </c>
      <c r="BI172" s="8"/>
      <c r="BJ172" s="9">
        <f>ROUND(IF(BF172=0, IF(BD172=0, 0, 1), BD172/BF172),5)</f>
        <v>1.2541599999999999</v>
      </c>
      <c r="BK172" s="8"/>
      <c r="BL172" s="7">
        <f>ROUND(SUM(BL160:BL171),5)</f>
        <v>3341.74</v>
      </c>
      <c r="BM172" s="8"/>
      <c r="BN172" s="7">
        <f>ROUND(SUM(BN160:BN171),5)</f>
        <v>3435.26</v>
      </c>
      <c r="BO172" s="8"/>
      <c r="BP172" s="7">
        <f>ROUND((BL172-BN172),5)</f>
        <v>-93.52</v>
      </c>
      <c r="BQ172" s="8"/>
      <c r="BR172" s="9">
        <f>ROUND(IF(BN172=0, IF(BL172=0, 0, 1), BL172/BN172),5)</f>
        <v>0.97277999999999998</v>
      </c>
      <c r="BS172" s="8"/>
      <c r="BT172" s="7">
        <f>ROUND(SUM(BT160:BT171),5)</f>
        <v>3401.44</v>
      </c>
      <c r="BU172" s="8"/>
      <c r="BV172" s="7">
        <f>ROUND(SUM(BV160:BV171),5)</f>
        <v>3460.26</v>
      </c>
      <c r="BW172" s="8"/>
      <c r="BX172" s="7">
        <f>ROUND((BT172-BV172),5)</f>
        <v>-58.82</v>
      </c>
      <c r="BY172" s="8"/>
      <c r="BZ172" s="9">
        <f>ROUND(IF(BV172=0, IF(BT172=0, 0, 1), BT172/BV172),5)</f>
        <v>0.98299999999999998</v>
      </c>
      <c r="CA172" s="8"/>
      <c r="CB172" s="7">
        <f>ROUND(SUM(CB160:CB171),5)</f>
        <v>1346.15</v>
      </c>
      <c r="CC172" s="8"/>
      <c r="CD172" s="7">
        <f>ROUND(SUM(CD160:CD171),5)</f>
        <v>1066.58</v>
      </c>
      <c r="CE172" s="8"/>
      <c r="CF172" s="7">
        <f>ROUND((CB172-CD172),5)</f>
        <v>279.57</v>
      </c>
      <c r="CG172" s="8"/>
      <c r="CH172" s="9">
        <f>ROUND(IF(CD172=0, IF(CB172=0, 0, 1), CB172/CD172),5)</f>
        <v>1.2621199999999999</v>
      </c>
      <c r="CI172" s="8"/>
      <c r="CJ172" s="7">
        <f>SUM(CJ161:CJ171)</f>
        <v>33792.75</v>
      </c>
      <c r="CK172" s="8"/>
      <c r="CL172" s="7">
        <f>SUM(CL161:CL171)</f>
        <v>42720</v>
      </c>
      <c r="CM172" s="8"/>
      <c r="CN172" s="7">
        <f>ROUND((CJ172-CL172),5)</f>
        <v>-8927.25</v>
      </c>
      <c r="CO172" s="8"/>
      <c r="CP172" s="9">
        <f>ROUND(IF(CL172=0, IF(CJ172=0, 0, 1), CJ172/CL172),5)</f>
        <v>0.79103000000000001</v>
      </c>
      <c r="CQ172" s="76">
        <f>SUM(CQ161:CQ171)</f>
        <v>43225</v>
      </c>
      <c r="CR172" t="s">
        <v>426</v>
      </c>
    </row>
    <row r="173" spans="1:96" ht="28.8" customHeight="1" x14ac:dyDescent="0.3">
      <c r="A173" s="2"/>
      <c r="B173" s="2"/>
      <c r="C173" s="2"/>
      <c r="D173" s="2"/>
      <c r="E173" s="2" t="s">
        <v>437</v>
      </c>
      <c r="F173" s="2"/>
      <c r="G173" s="2"/>
      <c r="H173" s="7">
        <v>69.44</v>
      </c>
      <c r="I173" s="8"/>
      <c r="J173" s="7">
        <v>33</v>
      </c>
      <c r="K173" s="8"/>
      <c r="L173" s="7">
        <f>ROUND((H173-J173),5)</f>
        <v>36.44</v>
      </c>
      <c r="M173" s="8"/>
      <c r="N173" s="9">
        <f>ROUND(IF(J173=0, IF(H173=0, 0, 1), H173/J173),5)</f>
        <v>2.1042399999999999</v>
      </c>
      <c r="O173" s="8"/>
      <c r="P173" s="7">
        <v>227.74</v>
      </c>
      <c r="Q173" s="8"/>
      <c r="R173" s="7">
        <v>33</v>
      </c>
      <c r="S173" s="8"/>
      <c r="T173" s="7">
        <f>ROUND((P173-R173),5)</f>
        <v>194.74</v>
      </c>
      <c r="U173" s="8"/>
      <c r="V173" s="9">
        <f>ROUND(IF(R173=0, IF(P173=0, 0, 1), P173/R173),5)</f>
        <v>6.9012099999999998</v>
      </c>
      <c r="W173" s="8"/>
      <c r="X173" s="7"/>
      <c r="Y173" s="8"/>
      <c r="Z173" s="7">
        <v>34</v>
      </c>
      <c r="AA173" s="8"/>
      <c r="AB173" s="7">
        <f>ROUND((X173-Z173),5)</f>
        <v>-34</v>
      </c>
      <c r="AC173" s="8"/>
      <c r="AD173" s="9"/>
      <c r="AE173" s="8"/>
      <c r="AF173" s="7">
        <v>226.52</v>
      </c>
      <c r="AG173" s="8"/>
      <c r="AH173" s="7">
        <v>33</v>
      </c>
      <c r="AI173" s="8"/>
      <c r="AJ173" s="7">
        <f>ROUND((AF173-AH173),5)</f>
        <v>193.52</v>
      </c>
      <c r="AK173" s="8"/>
      <c r="AL173" s="9">
        <f>ROUND(IF(AH173=0, IF(AF173=0, 0, 1), AF173/AH173),5)</f>
        <v>6.8642399999999997</v>
      </c>
      <c r="AM173" s="8"/>
      <c r="AN173" s="7">
        <v>79.58</v>
      </c>
      <c r="AO173" s="8"/>
      <c r="AP173" s="7">
        <v>34</v>
      </c>
      <c r="AQ173" s="8"/>
      <c r="AR173" s="7">
        <f>ROUND((AN173-AP173),5)</f>
        <v>45.58</v>
      </c>
      <c r="AS173" s="8"/>
      <c r="AT173" s="9">
        <f>ROUND(IF(AP173=0, IF(AN173=0, 0, 1), AN173/AP173),5)</f>
        <v>2.3405900000000002</v>
      </c>
      <c r="AU173" s="8"/>
      <c r="AV173" s="7">
        <v>152.52000000000001</v>
      </c>
      <c r="AW173" s="8"/>
      <c r="AX173" s="7">
        <v>33</v>
      </c>
      <c r="AY173" s="8"/>
      <c r="AZ173" s="7">
        <f>ROUND((AV173-AX173),5)</f>
        <v>119.52</v>
      </c>
      <c r="BA173" s="8"/>
      <c r="BB173" s="9">
        <f>ROUND(IF(AX173=0, IF(AV173=0, 0, 1), AV173/AX173),5)</f>
        <v>4.6218199999999996</v>
      </c>
      <c r="BC173" s="8"/>
      <c r="BD173" s="7">
        <v>79.930000000000007</v>
      </c>
      <c r="BE173" s="8"/>
      <c r="BF173" s="7">
        <v>34</v>
      </c>
      <c r="BG173" s="8"/>
      <c r="BH173" s="7">
        <f>ROUND((BD173-BF173),5)</f>
        <v>45.93</v>
      </c>
      <c r="BI173" s="8"/>
      <c r="BJ173" s="9">
        <f>ROUND(IF(BF173=0, IF(BD173=0, 0, 1), BD173/BF173),5)</f>
        <v>2.3508800000000001</v>
      </c>
      <c r="BK173" s="8"/>
      <c r="BL173" s="7">
        <v>79.58</v>
      </c>
      <c r="BM173" s="8"/>
      <c r="BN173" s="7">
        <v>33</v>
      </c>
      <c r="BO173" s="8"/>
      <c r="BP173" s="7">
        <f>ROUND((BL173-BN173),5)</f>
        <v>46.58</v>
      </c>
      <c r="BQ173" s="8"/>
      <c r="BR173" s="9">
        <f>ROUND(IF(BN173=0, IF(BL173=0, 0, 1), BL173/BN173),5)</f>
        <v>2.4115199999999999</v>
      </c>
      <c r="BS173" s="8"/>
      <c r="BT173" s="7">
        <v>79.23</v>
      </c>
      <c r="BU173" s="8"/>
      <c r="BV173" s="7">
        <v>34</v>
      </c>
      <c r="BW173" s="8"/>
      <c r="BX173" s="7">
        <f>ROUND((BT173-BV173),5)</f>
        <v>45.23</v>
      </c>
      <c r="BY173" s="8"/>
      <c r="BZ173" s="9">
        <f>ROUND(IF(BV173=0, IF(BT173=0, 0, 1), BT173/BV173),5)</f>
        <v>2.3302900000000002</v>
      </c>
      <c r="CA173" s="8"/>
      <c r="CB173" s="7"/>
      <c r="CC173" s="8"/>
      <c r="CD173" s="7">
        <v>8.52</v>
      </c>
      <c r="CE173" s="8"/>
      <c r="CF173" s="7">
        <f>ROUND((CB173-CD173),5)</f>
        <v>-8.52</v>
      </c>
      <c r="CG173" s="8"/>
      <c r="CH173" s="9"/>
      <c r="CI173" s="8"/>
      <c r="CJ173" s="7">
        <f>ROUND(H173+P173+X173+AF173+AN173+AV173+BD173+BL173+BT173+CB173,5)</f>
        <v>994.54</v>
      </c>
      <c r="CK173" s="8"/>
      <c r="CL173" s="7">
        <v>400</v>
      </c>
      <c r="CM173" s="8"/>
      <c r="CN173" s="7">
        <f>ROUND((CJ173-CL173),5)</f>
        <v>594.54</v>
      </c>
      <c r="CO173" s="8"/>
      <c r="CP173" s="9">
        <f>ROUND(IF(CL173=0, IF(CJ173=0, 0, 1), CJ173/CL173),5)</f>
        <v>2.4863499999999998</v>
      </c>
      <c r="CQ173" s="76">
        <v>1500</v>
      </c>
      <c r="CR173" t="s">
        <v>426</v>
      </c>
    </row>
    <row r="174" spans="1:96" x14ac:dyDescent="0.3">
      <c r="A174" s="2"/>
      <c r="B174" s="2"/>
      <c r="C174" s="2"/>
      <c r="D174" s="2"/>
      <c r="E174" s="2" t="s">
        <v>202</v>
      </c>
      <c r="F174" s="2"/>
      <c r="G174" s="2"/>
      <c r="H174" s="7">
        <v>105</v>
      </c>
      <c r="I174" s="8"/>
      <c r="J174" s="7">
        <v>625</v>
      </c>
      <c r="K174" s="8"/>
      <c r="L174" s="7">
        <f>ROUND((H174-J174),5)</f>
        <v>-520</v>
      </c>
      <c r="M174" s="8"/>
      <c r="N174" s="9">
        <f>ROUND(IF(J174=0, IF(H174=0, 0, 1), H174/J174),5)</f>
        <v>0.16800000000000001</v>
      </c>
      <c r="O174" s="8"/>
      <c r="P174" s="7">
        <v>160</v>
      </c>
      <c r="Q174" s="8"/>
      <c r="R174" s="7">
        <v>625</v>
      </c>
      <c r="S174" s="8"/>
      <c r="T174" s="7">
        <f>ROUND((P174-R174),5)</f>
        <v>-465</v>
      </c>
      <c r="U174" s="8"/>
      <c r="V174" s="9">
        <f>ROUND(IF(R174=0, IF(P174=0, 0, 1), P174/R174),5)</f>
        <v>0.25600000000000001</v>
      </c>
      <c r="W174" s="8"/>
      <c r="X174" s="7"/>
      <c r="Y174" s="8"/>
      <c r="Z174" s="7">
        <v>625</v>
      </c>
      <c r="AA174" s="8"/>
      <c r="AB174" s="7">
        <f>ROUND((X174-Z174),5)</f>
        <v>-625</v>
      </c>
      <c r="AC174" s="8"/>
      <c r="AD174" s="9"/>
      <c r="AE174" s="8"/>
      <c r="AF174" s="7">
        <v>327.5</v>
      </c>
      <c r="AG174" s="8"/>
      <c r="AH174" s="7">
        <v>625</v>
      </c>
      <c r="AI174" s="8"/>
      <c r="AJ174" s="7">
        <f>ROUND((AF174-AH174),5)</f>
        <v>-297.5</v>
      </c>
      <c r="AK174" s="8"/>
      <c r="AL174" s="9">
        <f>ROUND(IF(AH174=0, IF(AF174=0, 0, 1), AF174/AH174),5)</f>
        <v>0.52400000000000002</v>
      </c>
      <c r="AM174" s="8"/>
      <c r="AN174" s="7">
        <v>1045</v>
      </c>
      <c r="AO174" s="8"/>
      <c r="AP174" s="7">
        <v>625</v>
      </c>
      <c r="AQ174" s="8"/>
      <c r="AR174" s="7">
        <f>ROUND((AN174-AP174),5)</f>
        <v>420</v>
      </c>
      <c r="AS174" s="8"/>
      <c r="AT174" s="9">
        <f>ROUND(IF(AP174=0, IF(AN174=0, 0, 1), AN174/AP174),5)</f>
        <v>1.6719999999999999</v>
      </c>
      <c r="AU174" s="8"/>
      <c r="AV174" s="7">
        <v>627.5</v>
      </c>
      <c r="AW174" s="8"/>
      <c r="AX174" s="7">
        <v>625</v>
      </c>
      <c r="AY174" s="8"/>
      <c r="AZ174" s="7">
        <f>ROUND((AV174-AX174),5)</f>
        <v>2.5</v>
      </c>
      <c r="BA174" s="8"/>
      <c r="BB174" s="9">
        <f>ROUND(IF(AX174=0, IF(AV174=0, 0, 1), AV174/AX174),5)</f>
        <v>1.004</v>
      </c>
      <c r="BC174" s="8"/>
      <c r="BD174" s="7">
        <v>6477.13</v>
      </c>
      <c r="BE174" s="8"/>
      <c r="BF174" s="7">
        <v>625</v>
      </c>
      <c r="BG174" s="8"/>
      <c r="BH174" s="7">
        <f>ROUND((BD174-BF174),5)</f>
        <v>5852.13</v>
      </c>
      <c r="BI174" s="8"/>
      <c r="BJ174" s="9">
        <f>ROUND(IF(BF174=0, IF(BD174=0, 0, 1), BD174/BF174),5)</f>
        <v>10.36341</v>
      </c>
      <c r="BK174" s="8"/>
      <c r="BL174" s="7">
        <v>112.5</v>
      </c>
      <c r="BM174" s="8"/>
      <c r="BN174" s="7">
        <v>625</v>
      </c>
      <c r="BO174" s="8"/>
      <c r="BP174" s="7">
        <f>ROUND((BL174-BN174),5)</f>
        <v>-512.5</v>
      </c>
      <c r="BQ174" s="8"/>
      <c r="BR174" s="9">
        <f>ROUND(IF(BN174=0, IF(BL174=0, 0, 1), BL174/BN174),5)</f>
        <v>0.18</v>
      </c>
      <c r="BS174" s="8"/>
      <c r="BT174" s="7">
        <v>345</v>
      </c>
      <c r="BU174" s="8"/>
      <c r="BV174" s="7">
        <v>625</v>
      </c>
      <c r="BW174" s="8"/>
      <c r="BX174" s="7">
        <f>ROUND((BT174-BV174),5)</f>
        <v>-280</v>
      </c>
      <c r="BY174" s="8"/>
      <c r="BZ174" s="9">
        <f>ROUND(IF(BV174=0, IF(BT174=0, 0, 1), BT174/BV174),5)</f>
        <v>0.55200000000000005</v>
      </c>
      <c r="CA174" s="8"/>
      <c r="CB174" s="7"/>
      <c r="CC174" s="8"/>
      <c r="CD174" s="7">
        <v>161.29</v>
      </c>
      <c r="CE174" s="8"/>
      <c r="CF174" s="7">
        <f>ROUND((CB174-CD174),5)</f>
        <v>-161.29</v>
      </c>
      <c r="CG174" s="8"/>
      <c r="CH174" s="9"/>
      <c r="CI174" s="8"/>
      <c r="CJ174" s="7">
        <f>ROUND(H174+P174+X174+AF174+AN174+AV174+BD174+BL174+BT174+CB174,5)</f>
        <v>9199.6299999999992</v>
      </c>
      <c r="CK174" s="8"/>
      <c r="CL174" s="7">
        <v>7500</v>
      </c>
      <c r="CM174" s="8"/>
      <c r="CN174" s="7">
        <f>ROUND((CJ174-CL174),5)</f>
        <v>1699.63</v>
      </c>
      <c r="CO174" s="8"/>
      <c r="CP174" s="9">
        <f>ROUND(IF(CL174=0, IF(CJ174=0, 0, 1), CJ174/CL174),5)</f>
        <v>1.22662</v>
      </c>
      <c r="CQ174" s="76">
        <v>7500</v>
      </c>
      <c r="CR174" t="s">
        <v>426</v>
      </c>
    </row>
    <row r="175" spans="1:96" x14ac:dyDescent="0.3">
      <c r="A175" s="2"/>
      <c r="B175" s="2"/>
      <c r="C175" s="2"/>
      <c r="D175" s="2"/>
      <c r="E175" s="2" t="s">
        <v>203</v>
      </c>
      <c r="F175" s="2"/>
      <c r="G175" s="2"/>
      <c r="H175" s="7"/>
      <c r="I175" s="8"/>
      <c r="J175" s="7"/>
      <c r="K175" s="8"/>
      <c r="L175" s="7"/>
      <c r="M175" s="8"/>
      <c r="N175" s="9"/>
      <c r="O175" s="8"/>
      <c r="P175" s="7"/>
      <c r="Q175" s="8"/>
      <c r="R175" s="7"/>
      <c r="S175" s="8"/>
      <c r="T175" s="7"/>
      <c r="U175" s="8"/>
      <c r="V175" s="9"/>
      <c r="W175" s="8"/>
      <c r="X175" s="7"/>
      <c r="Y175" s="8"/>
      <c r="Z175" s="7"/>
      <c r="AA175" s="8"/>
      <c r="AB175" s="7"/>
      <c r="AC175" s="8"/>
      <c r="AD175" s="9"/>
      <c r="AE175" s="8"/>
      <c r="AF175" s="7"/>
      <c r="AG175" s="8"/>
      <c r="AH175" s="7"/>
      <c r="AI175" s="8"/>
      <c r="AJ175" s="7"/>
      <c r="AK175" s="8"/>
      <c r="AL175" s="9"/>
      <c r="AM175" s="8"/>
      <c r="AN175" s="7"/>
      <c r="AO175" s="8"/>
      <c r="AP175" s="7"/>
      <c r="AQ175" s="8"/>
      <c r="AR175" s="7"/>
      <c r="AS175" s="8"/>
      <c r="AT175" s="9"/>
      <c r="AU175" s="8"/>
      <c r="AV175" s="7"/>
      <c r="AW175" s="8"/>
      <c r="AX175" s="7"/>
      <c r="AY175" s="8"/>
      <c r="AZ175" s="7"/>
      <c r="BA175" s="8"/>
      <c r="BB175" s="9"/>
      <c r="BC175" s="8"/>
      <c r="BD175" s="7"/>
      <c r="BE175" s="8"/>
      <c r="BF175" s="7"/>
      <c r="BG175" s="8"/>
      <c r="BH175" s="7"/>
      <c r="BI175" s="8"/>
      <c r="BJ175" s="9"/>
      <c r="BK175" s="8"/>
      <c r="BL175" s="7"/>
      <c r="BM175" s="8"/>
      <c r="BN175" s="7"/>
      <c r="BO175" s="8"/>
      <c r="BP175" s="7"/>
      <c r="BQ175" s="8"/>
      <c r="BR175" s="9"/>
      <c r="BS175" s="8"/>
      <c r="BT175" s="7"/>
      <c r="BU175" s="8"/>
      <c r="BV175" s="7"/>
      <c r="BW175" s="8"/>
      <c r="BX175" s="7"/>
      <c r="BY175" s="8"/>
      <c r="BZ175" s="9"/>
      <c r="CA175" s="8"/>
      <c r="CB175" s="7"/>
      <c r="CC175" s="8"/>
      <c r="CD175" s="7"/>
      <c r="CE175" s="8"/>
      <c r="CF175" s="7"/>
      <c r="CG175" s="8"/>
      <c r="CH175" s="9"/>
      <c r="CI175" s="8"/>
      <c r="CJ175" s="7"/>
      <c r="CK175" s="8"/>
      <c r="CL175" s="7"/>
      <c r="CM175" s="8"/>
      <c r="CN175" s="7"/>
      <c r="CO175" s="8"/>
      <c r="CP175" s="9"/>
      <c r="CQ175" s="76"/>
    </row>
    <row r="176" spans="1:96" hidden="1" x14ac:dyDescent="0.3">
      <c r="A176" s="2"/>
      <c r="B176" s="2"/>
      <c r="C176" s="2"/>
      <c r="D176" s="2"/>
      <c r="E176" s="2"/>
      <c r="F176" s="2" t="s">
        <v>204</v>
      </c>
      <c r="G176" s="2"/>
      <c r="H176" s="7"/>
      <c r="I176" s="8"/>
      <c r="J176" s="7"/>
      <c r="K176" s="8"/>
      <c r="L176" s="7"/>
      <c r="M176" s="8"/>
      <c r="N176" s="9"/>
      <c r="O176" s="8"/>
      <c r="P176" s="7"/>
      <c r="Q176" s="8"/>
      <c r="R176" s="7"/>
      <c r="S176" s="8"/>
      <c r="T176" s="7"/>
      <c r="U176" s="8"/>
      <c r="V176" s="9"/>
      <c r="W176" s="8"/>
      <c r="X176" s="7"/>
      <c r="Y176" s="8"/>
      <c r="Z176" s="7"/>
      <c r="AA176" s="8"/>
      <c r="AB176" s="7"/>
      <c r="AC176" s="8"/>
      <c r="AD176" s="9"/>
      <c r="AE176" s="8"/>
      <c r="AF176" s="7"/>
      <c r="AG176" s="8"/>
      <c r="AH176" s="7"/>
      <c r="AI176" s="8"/>
      <c r="AJ176" s="7"/>
      <c r="AK176" s="8"/>
      <c r="AL176" s="9"/>
      <c r="AM176" s="8"/>
      <c r="AN176" s="7"/>
      <c r="AO176" s="8"/>
      <c r="AP176" s="7"/>
      <c r="AQ176" s="8"/>
      <c r="AR176" s="7"/>
      <c r="AS176" s="8"/>
      <c r="AT176" s="9"/>
      <c r="AU176" s="8"/>
      <c r="AV176" s="7"/>
      <c r="AW176" s="8"/>
      <c r="AX176" s="7"/>
      <c r="AY176" s="8"/>
      <c r="AZ176" s="7"/>
      <c r="BA176" s="8"/>
      <c r="BB176" s="9"/>
      <c r="BC176" s="8"/>
      <c r="BD176" s="7"/>
      <c r="BE176" s="8"/>
      <c r="BF176" s="7"/>
      <c r="BG176" s="8"/>
      <c r="BH176" s="7"/>
      <c r="BI176" s="8"/>
      <c r="BJ176" s="9"/>
      <c r="BK176" s="8"/>
      <c r="BL176" s="7"/>
      <c r="BM176" s="8"/>
      <c r="BN176" s="7"/>
      <c r="BO176" s="8"/>
      <c r="BP176" s="7"/>
      <c r="BQ176" s="8"/>
      <c r="BR176" s="9"/>
      <c r="BS176" s="8"/>
      <c r="BT176" s="7"/>
      <c r="BU176" s="8"/>
      <c r="BV176" s="7"/>
      <c r="BW176" s="8"/>
      <c r="BX176" s="7"/>
      <c r="BY176" s="8"/>
      <c r="BZ176" s="9"/>
      <c r="CA176" s="8"/>
      <c r="CB176" s="7"/>
      <c r="CC176" s="8"/>
      <c r="CD176" s="7"/>
      <c r="CE176" s="8"/>
      <c r="CF176" s="7"/>
      <c r="CG176" s="8"/>
      <c r="CH176" s="9"/>
      <c r="CI176" s="8"/>
      <c r="CJ176" s="7"/>
      <c r="CK176" s="8"/>
      <c r="CL176" s="7"/>
      <c r="CM176" s="8"/>
      <c r="CN176" s="7"/>
      <c r="CO176" s="8"/>
      <c r="CP176" s="9"/>
      <c r="CQ176" s="76"/>
    </row>
    <row r="177" spans="1:95" hidden="1" x14ac:dyDescent="0.3">
      <c r="A177" s="2"/>
      <c r="B177" s="2"/>
      <c r="C177" s="2"/>
      <c r="D177" s="2"/>
      <c r="E177" s="2"/>
      <c r="F177" s="2" t="s">
        <v>205</v>
      </c>
      <c r="G177" s="2"/>
      <c r="H177" s="7"/>
      <c r="I177" s="8"/>
      <c r="J177" s="7"/>
      <c r="K177" s="8"/>
      <c r="L177" s="7"/>
      <c r="M177" s="8"/>
      <c r="N177" s="9"/>
      <c r="O177" s="8"/>
      <c r="P177" s="7"/>
      <c r="Q177" s="8"/>
      <c r="R177" s="7"/>
      <c r="S177" s="8"/>
      <c r="T177" s="7"/>
      <c r="U177" s="8"/>
      <c r="V177" s="9"/>
      <c r="W177" s="8"/>
      <c r="X177" s="7"/>
      <c r="Y177" s="8"/>
      <c r="Z177" s="7"/>
      <c r="AA177" s="8"/>
      <c r="AB177" s="7"/>
      <c r="AC177" s="8"/>
      <c r="AD177" s="9"/>
      <c r="AE177" s="8"/>
      <c r="AF177" s="7"/>
      <c r="AG177" s="8"/>
      <c r="AH177" s="7"/>
      <c r="AI177" s="8"/>
      <c r="AJ177" s="7"/>
      <c r="AK177" s="8"/>
      <c r="AL177" s="9"/>
      <c r="AM177" s="8"/>
      <c r="AN177" s="7"/>
      <c r="AO177" s="8"/>
      <c r="AP177" s="7"/>
      <c r="AQ177" s="8"/>
      <c r="AR177" s="7"/>
      <c r="AS177" s="8"/>
      <c r="AT177" s="9"/>
      <c r="AU177" s="8"/>
      <c r="AV177" s="7"/>
      <c r="AW177" s="8"/>
      <c r="AX177" s="7"/>
      <c r="AY177" s="8"/>
      <c r="AZ177" s="7"/>
      <c r="BA177" s="8"/>
      <c r="BB177" s="9"/>
      <c r="BC177" s="8"/>
      <c r="BD177" s="7"/>
      <c r="BE177" s="8"/>
      <c r="BF177" s="7"/>
      <c r="BG177" s="8"/>
      <c r="BH177" s="7"/>
      <c r="BI177" s="8"/>
      <c r="BJ177" s="9"/>
      <c r="BK177" s="8"/>
      <c r="BL177" s="7"/>
      <c r="BM177" s="8"/>
      <c r="BN177" s="7"/>
      <c r="BO177" s="8"/>
      <c r="BP177" s="7"/>
      <c r="BQ177" s="8"/>
      <c r="BR177" s="9"/>
      <c r="BS177" s="8"/>
      <c r="BT177" s="7"/>
      <c r="BU177" s="8"/>
      <c r="BV177" s="7"/>
      <c r="BW177" s="8"/>
      <c r="BX177" s="7"/>
      <c r="BY177" s="8"/>
      <c r="BZ177" s="9"/>
      <c r="CA177" s="8"/>
      <c r="CB177" s="7"/>
      <c r="CC177" s="8"/>
      <c r="CD177" s="7"/>
      <c r="CE177" s="8"/>
      <c r="CF177" s="7"/>
      <c r="CG177" s="8"/>
      <c r="CH177" s="9"/>
      <c r="CI177" s="8"/>
      <c r="CJ177" s="7"/>
      <c r="CK177" s="8"/>
      <c r="CL177" s="7"/>
      <c r="CM177" s="8"/>
      <c r="CN177" s="7"/>
      <c r="CO177" s="8"/>
      <c r="CP177" s="9"/>
      <c r="CQ177" s="76"/>
    </row>
    <row r="178" spans="1:95" x14ac:dyDescent="0.3">
      <c r="A178" s="2"/>
      <c r="B178" s="2"/>
      <c r="C178" s="2"/>
      <c r="D178" s="2"/>
      <c r="E178" s="2"/>
      <c r="F178" s="2" t="s">
        <v>206</v>
      </c>
      <c r="G178" s="2"/>
      <c r="H178" s="7"/>
      <c r="I178" s="8"/>
      <c r="J178" s="7"/>
      <c r="K178" s="8"/>
      <c r="L178" s="7"/>
      <c r="M178" s="8"/>
      <c r="N178" s="9"/>
      <c r="O178" s="8"/>
      <c r="P178" s="7"/>
      <c r="Q178" s="8"/>
      <c r="R178" s="7"/>
      <c r="S178" s="8"/>
      <c r="T178" s="7"/>
      <c r="U178" s="8"/>
      <c r="V178" s="9"/>
      <c r="W178" s="8"/>
      <c r="X178" s="7"/>
      <c r="Y178" s="8"/>
      <c r="Z178" s="7"/>
      <c r="AA178" s="8"/>
      <c r="AB178" s="7"/>
      <c r="AC178" s="8"/>
      <c r="AD178" s="9"/>
      <c r="AE178" s="8"/>
      <c r="AF178" s="7"/>
      <c r="AG178" s="8"/>
      <c r="AH178" s="7"/>
      <c r="AI178" s="8"/>
      <c r="AJ178" s="7"/>
      <c r="AK178" s="8"/>
      <c r="AL178" s="9"/>
      <c r="AM178" s="8"/>
      <c r="AN178" s="7"/>
      <c r="AO178" s="8"/>
      <c r="AP178" s="7"/>
      <c r="AQ178" s="8"/>
      <c r="AR178" s="7"/>
      <c r="AS178" s="8"/>
      <c r="AT178" s="9"/>
      <c r="AU178" s="8"/>
      <c r="AV178" s="7"/>
      <c r="AW178" s="8"/>
      <c r="AX178" s="7"/>
      <c r="AY178" s="8"/>
      <c r="AZ178" s="7"/>
      <c r="BA178" s="8"/>
      <c r="BB178" s="9"/>
      <c r="BC178" s="8"/>
      <c r="BD178" s="7"/>
      <c r="BE178" s="8"/>
      <c r="BF178" s="7"/>
      <c r="BG178" s="8"/>
      <c r="BH178" s="7"/>
      <c r="BI178" s="8"/>
      <c r="BJ178" s="9"/>
      <c r="BK178" s="8"/>
      <c r="BL178" s="7"/>
      <c r="BM178" s="8"/>
      <c r="BN178" s="7"/>
      <c r="BO178" s="8"/>
      <c r="BP178" s="7"/>
      <c r="BQ178" s="8"/>
      <c r="BR178" s="9"/>
      <c r="BS178" s="8"/>
      <c r="BT178" s="7"/>
      <c r="BU178" s="8"/>
      <c r="BV178" s="7"/>
      <c r="BW178" s="8"/>
      <c r="BX178" s="7"/>
      <c r="BY178" s="8"/>
      <c r="BZ178" s="9"/>
      <c r="CA178" s="8"/>
      <c r="CB178" s="7"/>
      <c r="CC178" s="8"/>
      <c r="CD178" s="7"/>
      <c r="CE178" s="8"/>
      <c r="CF178" s="7"/>
      <c r="CG178" s="8"/>
      <c r="CH178" s="9"/>
      <c r="CI178" s="8"/>
      <c r="CJ178" s="7"/>
      <c r="CK178" s="8"/>
      <c r="CL178" s="7"/>
      <c r="CM178" s="8"/>
      <c r="CN178" s="7"/>
      <c r="CO178" s="8"/>
      <c r="CP178" s="9"/>
      <c r="CQ178" s="76"/>
    </row>
    <row r="179" spans="1:95" x14ac:dyDescent="0.3">
      <c r="A179" s="2"/>
      <c r="B179" s="2"/>
      <c r="C179" s="2"/>
      <c r="D179" s="2"/>
      <c r="E179" s="2"/>
      <c r="F179" s="2" t="s">
        <v>207</v>
      </c>
      <c r="G179" s="2"/>
      <c r="H179" s="7">
        <v>330</v>
      </c>
      <c r="I179" s="8"/>
      <c r="J179" s="7">
        <v>525</v>
      </c>
      <c r="K179" s="8"/>
      <c r="L179" s="7">
        <f>ROUND((H179-J179),5)</f>
        <v>-195</v>
      </c>
      <c r="M179" s="8"/>
      <c r="N179" s="9">
        <f>ROUND(IF(J179=0, IF(H179=0, 0, 1), H179/J179),5)</f>
        <v>0.62856999999999996</v>
      </c>
      <c r="O179" s="8"/>
      <c r="P179" s="7">
        <v>375</v>
      </c>
      <c r="Q179" s="8"/>
      <c r="R179" s="7">
        <v>525</v>
      </c>
      <c r="S179" s="8"/>
      <c r="T179" s="7">
        <f>ROUND((P179-R179),5)</f>
        <v>-150</v>
      </c>
      <c r="U179" s="8"/>
      <c r="V179" s="9">
        <f>ROUND(IF(R179=0, IF(P179=0, 0, 1), P179/R179),5)</f>
        <v>0.71428999999999998</v>
      </c>
      <c r="W179" s="8"/>
      <c r="X179" s="7">
        <v>405</v>
      </c>
      <c r="Y179" s="8"/>
      <c r="Z179" s="7">
        <v>525</v>
      </c>
      <c r="AA179" s="8"/>
      <c r="AB179" s="7">
        <f>ROUND((X179-Z179),5)</f>
        <v>-120</v>
      </c>
      <c r="AC179" s="8"/>
      <c r="AD179" s="9">
        <f>ROUND(IF(Z179=0, IF(X179=0, 0, 1), X179/Z179),5)</f>
        <v>0.77142999999999995</v>
      </c>
      <c r="AE179" s="8"/>
      <c r="AF179" s="7">
        <v>810</v>
      </c>
      <c r="AG179" s="8"/>
      <c r="AH179" s="7">
        <v>825</v>
      </c>
      <c r="AI179" s="8"/>
      <c r="AJ179" s="7">
        <f t="shared" ref="AJ179:AJ191" si="6">ROUND((AF179-AH179),5)</f>
        <v>-15</v>
      </c>
      <c r="AK179" s="8"/>
      <c r="AL179" s="9">
        <f>ROUND(IF(AH179=0, IF(AF179=0, 0, 1), AF179/AH179),5)</f>
        <v>0.98182000000000003</v>
      </c>
      <c r="AM179" s="8"/>
      <c r="AN179" s="7">
        <v>615</v>
      </c>
      <c r="AO179" s="8"/>
      <c r="AP179" s="7">
        <v>525</v>
      </c>
      <c r="AQ179" s="8"/>
      <c r="AR179" s="7">
        <f>ROUND((AN179-AP179),5)</f>
        <v>90</v>
      </c>
      <c r="AS179" s="8"/>
      <c r="AT179" s="9">
        <f>ROUND(IF(AP179=0, IF(AN179=0, 0, 1), AN179/AP179),5)</f>
        <v>1.17143</v>
      </c>
      <c r="AU179" s="8"/>
      <c r="AV179" s="7">
        <v>675</v>
      </c>
      <c r="AW179" s="8"/>
      <c r="AX179" s="7">
        <v>550</v>
      </c>
      <c r="AY179" s="8"/>
      <c r="AZ179" s="7">
        <f>ROUND((AV179-AX179),5)</f>
        <v>125</v>
      </c>
      <c r="BA179" s="8"/>
      <c r="BB179" s="9">
        <f>ROUND(IF(AX179=0, IF(AV179=0, 0, 1), AV179/AX179),5)</f>
        <v>1.2272700000000001</v>
      </c>
      <c r="BC179" s="8"/>
      <c r="BD179" s="7">
        <v>525</v>
      </c>
      <c r="BE179" s="8"/>
      <c r="BF179" s="7">
        <v>550</v>
      </c>
      <c r="BG179" s="8"/>
      <c r="BH179" s="7">
        <f>ROUND((BD179-BF179),5)</f>
        <v>-25</v>
      </c>
      <c r="BI179" s="8"/>
      <c r="BJ179" s="9">
        <f>ROUND(IF(BF179=0, IF(BD179=0, 0, 1), BD179/BF179),5)</f>
        <v>0.95455000000000001</v>
      </c>
      <c r="BK179" s="8"/>
      <c r="BL179" s="7">
        <v>615</v>
      </c>
      <c r="BM179" s="8"/>
      <c r="BN179" s="7">
        <v>550</v>
      </c>
      <c r="BO179" s="8"/>
      <c r="BP179" s="7">
        <f>ROUND((BL179-BN179),5)</f>
        <v>65</v>
      </c>
      <c r="BQ179" s="8"/>
      <c r="BR179" s="9">
        <f>ROUND(IF(BN179=0, IF(BL179=0, 0, 1), BL179/BN179),5)</f>
        <v>1.11818</v>
      </c>
      <c r="BS179" s="8"/>
      <c r="BT179" s="7">
        <v>660</v>
      </c>
      <c r="BU179" s="8"/>
      <c r="BV179" s="7">
        <v>550</v>
      </c>
      <c r="BW179" s="8"/>
      <c r="BX179" s="7">
        <f>ROUND((BT179-BV179),5)</f>
        <v>110</v>
      </c>
      <c r="BY179" s="8"/>
      <c r="BZ179" s="9">
        <f>ROUND(IF(BV179=0, IF(BT179=0, 0, 1), BT179/BV179),5)</f>
        <v>1.2</v>
      </c>
      <c r="CA179" s="8"/>
      <c r="CB179" s="7">
        <v>240</v>
      </c>
      <c r="CC179" s="8"/>
      <c r="CD179" s="7">
        <v>212.9</v>
      </c>
      <c r="CE179" s="8"/>
      <c r="CF179" s="7">
        <f>ROUND((CB179-CD179),5)</f>
        <v>27.1</v>
      </c>
      <c r="CG179" s="8"/>
      <c r="CH179" s="9">
        <f>ROUND(IF(CD179=0, IF(CB179=0, 0, 1), CB179/CD179),5)</f>
        <v>1.1272899999999999</v>
      </c>
      <c r="CI179" s="8"/>
      <c r="CJ179" s="7">
        <f t="shared" ref="CJ179:CJ191" si="7">ROUND(H179+P179+X179+AF179+AN179+AV179+BD179+BL179+BT179+CB179,5)</f>
        <v>5250</v>
      </c>
      <c r="CK179" s="8"/>
      <c r="CL179" s="7">
        <v>7000</v>
      </c>
      <c r="CM179" s="8"/>
      <c r="CN179" s="7">
        <f t="shared" ref="CN179:CN191" si="8">ROUND((CJ179-CL179),5)</f>
        <v>-1750</v>
      </c>
      <c r="CO179" s="8"/>
      <c r="CP179" s="9">
        <f t="shared" ref="CP179:CP191" si="9">ROUND(IF(CL179=0, IF(CJ179=0, 0, 1), CJ179/CL179),5)</f>
        <v>0.75</v>
      </c>
      <c r="CQ179" s="76">
        <v>7000</v>
      </c>
    </row>
    <row r="180" spans="1:95" x14ac:dyDescent="0.3">
      <c r="A180" s="2"/>
      <c r="B180" s="2"/>
      <c r="C180" s="2"/>
      <c r="D180" s="2"/>
      <c r="E180" s="2"/>
      <c r="F180" s="2" t="s">
        <v>208</v>
      </c>
      <c r="G180" s="2"/>
      <c r="H180" s="7">
        <v>33.840000000000003</v>
      </c>
      <c r="I180" s="8"/>
      <c r="J180" s="7"/>
      <c r="K180" s="8"/>
      <c r="L180" s="7">
        <f>ROUND((H180-J180),5)</f>
        <v>33.840000000000003</v>
      </c>
      <c r="M180" s="8"/>
      <c r="N180" s="9">
        <f>ROUND(IF(J180=0, IF(H180=0, 0, 1), H180/J180),5)</f>
        <v>1</v>
      </c>
      <c r="O180" s="8"/>
      <c r="P180" s="7"/>
      <c r="Q180" s="8"/>
      <c r="R180" s="7">
        <v>50</v>
      </c>
      <c r="S180" s="8"/>
      <c r="T180" s="7">
        <f>ROUND((P180-R180),5)</f>
        <v>-50</v>
      </c>
      <c r="U180" s="8"/>
      <c r="V180" s="9"/>
      <c r="W180" s="8"/>
      <c r="X180" s="7"/>
      <c r="Y180" s="8"/>
      <c r="Z180" s="7"/>
      <c r="AA180" s="8"/>
      <c r="AB180" s="7"/>
      <c r="AC180" s="8"/>
      <c r="AD180" s="9"/>
      <c r="AE180" s="8"/>
      <c r="AF180" s="7"/>
      <c r="AG180" s="8"/>
      <c r="AH180" s="7">
        <v>50</v>
      </c>
      <c r="AI180" s="8"/>
      <c r="AJ180" s="7">
        <f t="shared" si="6"/>
        <v>-50</v>
      </c>
      <c r="AK180" s="8"/>
      <c r="AL180" s="9"/>
      <c r="AM180" s="8"/>
      <c r="AN180" s="7"/>
      <c r="AO180" s="8"/>
      <c r="AP180" s="7"/>
      <c r="AQ180" s="8"/>
      <c r="AR180" s="7"/>
      <c r="AS180" s="8"/>
      <c r="AT180" s="9"/>
      <c r="AU180" s="8"/>
      <c r="AV180" s="7"/>
      <c r="AW180" s="8"/>
      <c r="AX180" s="7">
        <v>50</v>
      </c>
      <c r="AY180" s="8"/>
      <c r="AZ180" s="7">
        <f>ROUND((AV180-AX180),5)</f>
        <v>-50</v>
      </c>
      <c r="BA180" s="8"/>
      <c r="BB180" s="9"/>
      <c r="BC180" s="8"/>
      <c r="BD180" s="7"/>
      <c r="BE180" s="8"/>
      <c r="BF180" s="7"/>
      <c r="BG180" s="8"/>
      <c r="BH180" s="7"/>
      <c r="BI180" s="8"/>
      <c r="BJ180" s="9"/>
      <c r="BK180" s="8"/>
      <c r="BL180" s="7"/>
      <c r="BM180" s="8"/>
      <c r="BN180" s="7"/>
      <c r="BO180" s="8"/>
      <c r="BP180" s="7"/>
      <c r="BQ180" s="8"/>
      <c r="BR180" s="9"/>
      <c r="BS180" s="8"/>
      <c r="BT180" s="7"/>
      <c r="BU180" s="8"/>
      <c r="BV180" s="7">
        <v>50</v>
      </c>
      <c r="BW180" s="8"/>
      <c r="BX180" s="7">
        <f>ROUND((BT180-BV180),5)</f>
        <v>-50</v>
      </c>
      <c r="BY180" s="8"/>
      <c r="BZ180" s="9"/>
      <c r="CA180" s="8"/>
      <c r="CB180" s="7"/>
      <c r="CC180" s="8"/>
      <c r="CD180" s="7"/>
      <c r="CE180" s="8"/>
      <c r="CF180" s="7"/>
      <c r="CG180" s="8"/>
      <c r="CH180" s="9"/>
      <c r="CI180" s="8"/>
      <c r="CJ180" s="7">
        <f t="shared" si="7"/>
        <v>33.840000000000003</v>
      </c>
      <c r="CK180" s="8"/>
      <c r="CL180" s="7">
        <v>250</v>
      </c>
      <c r="CM180" s="8"/>
      <c r="CN180" s="7">
        <f t="shared" si="8"/>
        <v>-216.16</v>
      </c>
      <c r="CO180" s="8"/>
      <c r="CP180" s="9">
        <f t="shared" si="9"/>
        <v>0.13536000000000001</v>
      </c>
      <c r="CQ180" s="76">
        <v>100</v>
      </c>
    </row>
    <row r="181" spans="1:95" x14ac:dyDescent="0.3">
      <c r="A181" s="2"/>
      <c r="B181" s="2"/>
      <c r="C181" s="2"/>
      <c r="D181" s="2"/>
      <c r="E181" s="2"/>
      <c r="F181" s="2" t="s">
        <v>209</v>
      </c>
      <c r="G181" s="2"/>
      <c r="H181" s="7"/>
      <c r="I181" s="8"/>
      <c r="J181" s="7"/>
      <c r="K181" s="8"/>
      <c r="L181" s="7"/>
      <c r="M181" s="8"/>
      <c r="N181" s="9"/>
      <c r="O181" s="8"/>
      <c r="P181" s="7"/>
      <c r="Q181" s="8"/>
      <c r="R181" s="7"/>
      <c r="S181" s="8"/>
      <c r="T181" s="7"/>
      <c r="U181" s="8"/>
      <c r="V181" s="9"/>
      <c r="W181" s="8"/>
      <c r="X181" s="7"/>
      <c r="Y181" s="8"/>
      <c r="Z181" s="7"/>
      <c r="AA181" s="8"/>
      <c r="AB181" s="7"/>
      <c r="AC181" s="8"/>
      <c r="AD181" s="9"/>
      <c r="AE181" s="8"/>
      <c r="AF181" s="7">
        <v>800</v>
      </c>
      <c r="AG181" s="8"/>
      <c r="AH181" s="7"/>
      <c r="AI181" s="8"/>
      <c r="AJ181" s="7">
        <f t="shared" si="6"/>
        <v>800</v>
      </c>
      <c r="AK181" s="8"/>
      <c r="AL181" s="9">
        <f t="shared" ref="AL181:AL191" si="10">ROUND(IF(AH181=0, IF(AF181=0, 0, 1), AF181/AH181),5)</f>
        <v>1</v>
      </c>
      <c r="AM181" s="8"/>
      <c r="AN181" s="7">
        <v>35.049999999999997</v>
      </c>
      <c r="AO181" s="8"/>
      <c r="AP181" s="7">
        <v>250</v>
      </c>
      <c r="AQ181" s="8"/>
      <c r="AR181" s="7">
        <f t="shared" ref="AR181:AR191" si="11">ROUND((AN181-AP181),5)</f>
        <v>-214.95</v>
      </c>
      <c r="AS181" s="8"/>
      <c r="AT181" s="9">
        <f t="shared" ref="AT181:AT191" si="12">ROUND(IF(AP181=0, IF(AN181=0, 0, 1), AN181/AP181),5)</f>
        <v>0.14019999999999999</v>
      </c>
      <c r="AU181" s="8"/>
      <c r="AV181" s="7"/>
      <c r="AW181" s="8"/>
      <c r="AX181" s="7"/>
      <c r="AY181" s="8"/>
      <c r="AZ181" s="7"/>
      <c r="BA181" s="8"/>
      <c r="BB181" s="9"/>
      <c r="BC181" s="8"/>
      <c r="BD181" s="7"/>
      <c r="BE181" s="8"/>
      <c r="BF181" s="7"/>
      <c r="BG181" s="8"/>
      <c r="BH181" s="7"/>
      <c r="BI181" s="8"/>
      <c r="BJ181" s="9"/>
      <c r="BK181" s="8"/>
      <c r="BL181" s="7"/>
      <c r="BM181" s="8"/>
      <c r="BN181" s="7"/>
      <c r="BO181" s="8"/>
      <c r="BP181" s="7"/>
      <c r="BQ181" s="8"/>
      <c r="BR181" s="9"/>
      <c r="BS181" s="8"/>
      <c r="BT181" s="7"/>
      <c r="BU181" s="8"/>
      <c r="BV181" s="7"/>
      <c r="BW181" s="8"/>
      <c r="BX181" s="7"/>
      <c r="BY181" s="8"/>
      <c r="BZ181" s="9"/>
      <c r="CA181" s="8"/>
      <c r="CB181" s="7"/>
      <c r="CC181" s="8"/>
      <c r="CD181" s="7">
        <v>64.52</v>
      </c>
      <c r="CE181" s="8"/>
      <c r="CF181" s="7">
        <f t="shared" ref="CF181:CF191" si="13">ROUND((CB181-CD181),5)</f>
        <v>-64.52</v>
      </c>
      <c r="CG181" s="8"/>
      <c r="CH181" s="9"/>
      <c r="CI181" s="8"/>
      <c r="CJ181" s="7">
        <f t="shared" si="7"/>
        <v>835.05</v>
      </c>
      <c r="CK181" s="8"/>
      <c r="CL181" s="7">
        <v>500</v>
      </c>
      <c r="CM181" s="8"/>
      <c r="CN181" s="7">
        <f t="shared" si="8"/>
        <v>335.05</v>
      </c>
      <c r="CO181" s="8"/>
      <c r="CP181" s="9">
        <f t="shared" si="9"/>
        <v>1.6700999999999999</v>
      </c>
      <c r="CQ181" s="76">
        <v>750</v>
      </c>
    </row>
    <row r="182" spans="1:95" x14ac:dyDescent="0.3">
      <c r="A182" s="2"/>
      <c r="B182" s="2"/>
      <c r="C182" s="2"/>
      <c r="D182" s="2"/>
      <c r="E182" s="2"/>
      <c r="F182" s="2" t="s">
        <v>210</v>
      </c>
      <c r="G182" s="2"/>
      <c r="H182" s="7">
        <v>199.3</v>
      </c>
      <c r="I182" s="8"/>
      <c r="J182" s="7">
        <v>208.33</v>
      </c>
      <c r="K182" s="8"/>
      <c r="L182" s="7">
        <f t="shared" ref="L182:L191" si="14">ROUND((H182-J182),5)</f>
        <v>-9.0299999999999994</v>
      </c>
      <c r="M182" s="8"/>
      <c r="N182" s="9">
        <f t="shared" ref="N182:N191" si="15">ROUND(IF(J182=0, IF(H182=0, 0, 1), H182/J182),5)</f>
        <v>0.95665999999999995</v>
      </c>
      <c r="O182" s="8"/>
      <c r="P182" s="7">
        <v>199.3</v>
      </c>
      <c r="Q182" s="8"/>
      <c r="R182" s="7">
        <v>208.33</v>
      </c>
      <c r="S182" s="8"/>
      <c r="T182" s="7">
        <f t="shared" ref="T182:T191" si="16">ROUND((P182-R182),5)</f>
        <v>-9.0299999999999994</v>
      </c>
      <c r="U182" s="8"/>
      <c r="V182" s="9">
        <f>ROUND(IF(R182=0, IF(P182=0, 0, 1), P182/R182),5)</f>
        <v>0.95665999999999995</v>
      </c>
      <c r="W182" s="8"/>
      <c r="X182" s="7"/>
      <c r="Y182" s="8"/>
      <c r="Z182" s="7">
        <v>208.34</v>
      </c>
      <c r="AA182" s="8"/>
      <c r="AB182" s="7">
        <f t="shared" ref="AB182:AB191" si="17">ROUND((X182-Z182),5)</f>
        <v>-208.34</v>
      </c>
      <c r="AC182" s="8"/>
      <c r="AD182" s="9"/>
      <c r="AE182" s="8"/>
      <c r="AF182" s="7">
        <v>404.27</v>
      </c>
      <c r="AG182" s="8"/>
      <c r="AH182" s="7">
        <v>208.33</v>
      </c>
      <c r="AI182" s="8"/>
      <c r="AJ182" s="7">
        <f t="shared" si="6"/>
        <v>195.94</v>
      </c>
      <c r="AK182" s="8"/>
      <c r="AL182" s="9">
        <f t="shared" si="10"/>
        <v>1.9405300000000001</v>
      </c>
      <c r="AM182" s="8"/>
      <c r="AN182" s="7">
        <v>199.33</v>
      </c>
      <c r="AO182" s="8"/>
      <c r="AP182" s="7">
        <v>208.33</v>
      </c>
      <c r="AQ182" s="8"/>
      <c r="AR182" s="7">
        <f t="shared" si="11"/>
        <v>-9</v>
      </c>
      <c r="AS182" s="8"/>
      <c r="AT182" s="9">
        <f t="shared" si="12"/>
        <v>0.95679999999999998</v>
      </c>
      <c r="AU182" s="8"/>
      <c r="AV182" s="7">
        <v>199.33</v>
      </c>
      <c r="AW182" s="8"/>
      <c r="AX182" s="7">
        <v>208.34</v>
      </c>
      <c r="AY182" s="8"/>
      <c r="AZ182" s="7">
        <f t="shared" ref="AZ182:AZ191" si="18">ROUND((AV182-AX182),5)</f>
        <v>-9.01</v>
      </c>
      <c r="BA182" s="8"/>
      <c r="BB182" s="9">
        <f>ROUND(IF(AX182=0, IF(AV182=0, 0, 1), AV182/AX182),5)</f>
        <v>0.95674999999999999</v>
      </c>
      <c r="BC182" s="8"/>
      <c r="BD182" s="7">
        <v>200.2</v>
      </c>
      <c r="BE182" s="8"/>
      <c r="BF182" s="7">
        <v>208.33</v>
      </c>
      <c r="BG182" s="8"/>
      <c r="BH182" s="7">
        <f t="shared" ref="BH182:BH191" si="19">ROUND((BD182-BF182),5)</f>
        <v>-8.1300000000000008</v>
      </c>
      <c r="BI182" s="8"/>
      <c r="BJ182" s="9">
        <f t="shared" ref="BJ182:BJ191" si="20">ROUND(IF(BF182=0, IF(BD182=0, 0, 1), BD182/BF182),5)</f>
        <v>0.96097999999999995</v>
      </c>
      <c r="BK182" s="8"/>
      <c r="BL182" s="7">
        <v>665.75</v>
      </c>
      <c r="BM182" s="8"/>
      <c r="BN182" s="7">
        <v>208.34</v>
      </c>
      <c r="BO182" s="8"/>
      <c r="BP182" s="7">
        <f t="shared" ref="BP182:BP191" si="21">ROUND((BL182-BN182),5)</f>
        <v>457.41</v>
      </c>
      <c r="BQ182" s="8"/>
      <c r="BR182" s="9">
        <f t="shared" ref="BR182:BR191" si="22">ROUND(IF(BN182=0, IF(BL182=0, 0, 1), BL182/BN182),5)</f>
        <v>3.1955</v>
      </c>
      <c r="BS182" s="8"/>
      <c r="BT182" s="7">
        <v>200.2</v>
      </c>
      <c r="BU182" s="8"/>
      <c r="BV182" s="7">
        <v>208.33</v>
      </c>
      <c r="BW182" s="8"/>
      <c r="BX182" s="7">
        <f t="shared" ref="BX182:BX191" si="23">ROUND((BT182-BV182),5)</f>
        <v>-8.1300000000000008</v>
      </c>
      <c r="BY182" s="8"/>
      <c r="BZ182" s="9">
        <f t="shared" ref="BZ182:BZ191" si="24">ROUND(IF(BV182=0, IF(BT182=0, 0, 1), BT182/BV182),5)</f>
        <v>0.96097999999999995</v>
      </c>
      <c r="CA182" s="8"/>
      <c r="CB182" s="7"/>
      <c r="CC182" s="8"/>
      <c r="CD182" s="7">
        <v>53.76</v>
      </c>
      <c r="CE182" s="8"/>
      <c r="CF182" s="7">
        <f t="shared" si="13"/>
        <v>-53.76</v>
      </c>
      <c r="CG182" s="8"/>
      <c r="CH182" s="9"/>
      <c r="CI182" s="8"/>
      <c r="CJ182" s="7">
        <f t="shared" si="7"/>
        <v>2267.6799999999998</v>
      </c>
      <c r="CK182" s="8"/>
      <c r="CL182" s="7">
        <v>2500</v>
      </c>
      <c r="CM182" s="8"/>
      <c r="CN182" s="7">
        <f t="shared" si="8"/>
        <v>-232.32</v>
      </c>
      <c r="CO182" s="8"/>
      <c r="CP182" s="9">
        <f t="shared" si="9"/>
        <v>0.90707000000000004</v>
      </c>
      <c r="CQ182" s="76">
        <v>2800</v>
      </c>
    </row>
    <row r="183" spans="1:95" x14ac:dyDescent="0.3">
      <c r="A183" s="2"/>
      <c r="B183" s="2"/>
      <c r="C183" s="2"/>
      <c r="D183" s="2"/>
      <c r="E183" s="2"/>
      <c r="F183" s="2" t="s">
        <v>211</v>
      </c>
      <c r="G183" s="2"/>
      <c r="H183" s="7">
        <v>52.8</v>
      </c>
      <c r="I183" s="8"/>
      <c r="J183" s="7">
        <v>37.5</v>
      </c>
      <c r="K183" s="8"/>
      <c r="L183" s="7">
        <f t="shared" si="14"/>
        <v>15.3</v>
      </c>
      <c r="M183" s="8"/>
      <c r="N183" s="9">
        <f t="shared" si="15"/>
        <v>1.4079999999999999</v>
      </c>
      <c r="O183" s="8"/>
      <c r="P183" s="7"/>
      <c r="Q183" s="8"/>
      <c r="R183" s="7">
        <v>37.5</v>
      </c>
      <c r="S183" s="8"/>
      <c r="T183" s="7">
        <f t="shared" si="16"/>
        <v>-37.5</v>
      </c>
      <c r="U183" s="8"/>
      <c r="V183" s="9"/>
      <c r="W183" s="8"/>
      <c r="X183" s="7">
        <v>18.059999999999999</v>
      </c>
      <c r="Y183" s="8"/>
      <c r="Z183" s="7">
        <v>37.5</v>
      </c>
      <c r="AA183" s="8"/>
      <c r="AB183" s="7">
        <f t="shared" si="17"/>
        <v>-19.440000000000001</v>
      </c>
      <c r="AC183" s="8"/>
      <c r="AD183" s="9">
        <f>ROUND(IF(Z183=0, IF(X183=0, 0, 1), X183/Z183),5)</f>
        <v>0.48159999999999997</v>
      </c>
      <c r="AE183" s="8"/>
      <c r="AF183" s="7">
        <v>22.2</v>
      </c>
      <c r="AG183" s="8"/>
      <c r="AH183" s="7">
        <v>37.5</v>
      </c>
      <c r="AI183" s="8"/>
      <c r="AJ183" s="7">
        <f t="shared" si="6"/>
        <v>-15.3</v>
      </c>
      <c r="AK183" s="8"/>
      <c r="AL183" s="9">
        <f t="shared" si="10"/>
        <v>0.59199999999999997</v>
      </c>
      <c r="AM183" s="8"/>
      <c r="AN183" s="7">
        <v>42.24</v>
      </c>
      <c r="AO183" s="8"/>
      <c r="AP183" s="7">
        <v>37.5</v>
      </c>
      <c r="AQ183" s="8"/>
      <c r="AR183" s="7">
        <f t="shared" si="11"/>
        <v>4.74</v>
      </c>
      <c r="AS183" s="8"/>
      <c r="AT183" s="9">
        <f t="shared" si="12"/>
        <v>1.1264000000000001</v>
      </c>
      <c r="AU183" s="8"/>
      <c r="AV183" s="7"/>
      <c r="AW183" s="8"/>
      <c r="AX183" s="7">
        <v>37.5</v>
      </c>
      <c r="AY183" s="8"/>
      <c r="AZ183" s="7">
        <f t="shared" si="18"/>
        <v>-37.5</v>
      </c>
      <c r="BA183" s="8"/>
      <c r="BB183" s="9"/>
      <c r="BC183" s="8"/>
      <c r="BD183" s="7">
        <v>21.12</v>
      </c>
      <c r="BE183" s="8"/>
      <c r="BF183" s="7">
        <v>37.5</v>
      </c>
      <c r="BG183" s="8"/>
      <c r="BH183" s="7">
        <f t="shared" si="19"/>
        <v>-16.38</v>
      </c>
      <c r="BI183" s="8"/>
      <c r="BJ183" s="9">
        <f t="shared" si="20"/>
        <v>0.56320000000000003</v>
      </c>
      <c r="BK183" s="8"/>
      <c r="BL183" s="7">
        <v>66.47</v>
      </c>
      <c r="BM183" s="8"/>
      <c r="BN183" s="7">
        <v>37.5</v>
      </c>
      <c r="BO183" s="8"/>
      <c r="BP183" s="7">
        <f t="shared" si="21"/>
        <v>28.97</v>
      </c>
      <c r="BQ183" s="8"/>
      <c r="BR183" s="9">
        <f t="shared" si="22"/>
        <v>1.7725299999999999</v>
      </c>
      <c r="BS183" s="8"/>
      <c r="BT183" s="7">
        <v>23.5</v>
      </c>
      <c r="BU183" s="8"/>
      <c r="BV183" s="7">
        <v>37.5</v>
      </c>
      <c r="BW183" s="8"/>
      <c r="BX183" s="7">
        <f t="shared" si="23"/>
        <v>-14</v>
      </c>
      <c r="BY183" s="8"/>
      <c r="BZ183" s="9">
        <f t="shared" si="24"/>
        <v>0.62666999999999995</v>
      </c>
      <c r="CA183" s="8"/>
      <c r="CB183" s="7"/>
      <c r="CC183" s="8"/>
      <c r="CD183" s="7">
        <v>9.68</v>
      </c>
      <c r="CE183" s="8"/>
      <c r="CF183" s="7">
        <f t="shared" si="13"/>
        <v>-9.68</v>
      </c>
      <c r="CG183" s="8"/>
      <c r="CH183" s="9"/>
      <c r="CI183" s="8"/>
      <c r="CJ183" s="7">
        <f t="shared" si="7"/>
        <v>246.39</v>
      </c>
      <c r="CK183" s="8"/>
      <c r="CL183" s="7">
        <v>450</v>
      </c>
      <c r="CM183" s="8"/>
      <c r="CN183" s="7">
        <f t="shared" si="8"/>
        <v>-203.61</v>
      </c>
      <c r="CO183" s="8"/>
      <c r="CP183" s="9">
        <f t="shared" si="9"/>
        <v>0.54752999999999996</v>
      </c>
      <c r="CQ183" s="76">
        <v>300</v>
      </c>
    </row>
    <row r="184" spans="1:95" x14ac:dyDescent="0.3">
      <c r="A184" s="2"/>
      <c r="B184" s="2"/>
      <c r="C184" s="2"/>
      <c r="D184" s="2"/>
      <c r="E184" s="2"/>
      <c r="F184" s="2" t="s">
        <v>212</v>
      </c>
      <c r="G184" s="2"/>
      <c r="H184" s="7">
        <v>28</v>
      </c>
      <c r="I184" s="8"/>
      <c r="J184" s="7">
        <v>33.33</v>
      </c>
      <c r="K184" s="8"/>
      <c r="L184" s="7">
        <f t="shared" si="14"/>
        <v>-5.33</v>
      </c>
      <c r="M184" s="8"/>
      <c r="N184" s="9">
        <f t="shared" si="15"/>
        <v>0.84008000000000005</v>
      </c>
      <c r="O184" s="8"/>
      <c r="P184" s="7">
        <v>56</v>
      </c>
      <c r="Q184" s="8"/>
      <c r="R184" s="7">
        <v>33.340000000000003</v>
      </c>
      <c r="S184" s="8"/>
      <c r="T184" s="7">
        <f t="shared" si="16"/>
        <v>22.66</v>
      </c>
      <c r="U184" s="8"/>
      <c r="V184" s="9">
        <f t="shared" ref="V184:V191" si="25">ROUND(IF(R184=0, IF(P184=0, 0, 1), P184/R184),5)</f>
        <v>1.6796599999999999</v>
      </c>
      <c r="W184" s="8"/>
      <c r="X184" s="7"/>
      <c r="Y184" s="8"/>
      <c r="Z184" s="7">
        <v>33.33</v>
      </c>
      <c r="AA184" s="8"/>
      <c r="AB184" s="7">
        <f t="shared" si="17"/>
        <v>-33.33</v>
      </c>
      <c r="AC184" s="8"/>
      <c r="AD184" s="9"/>
      <c r="AE184" s="8"/>
      <c r="AF184" s="7">
        <v>56</v>
      </c>
      <c r="AG184" s="8"/>
      <c r="AH184" s="7">
        <v>33.340000000000003</v>
      </c>
      <c r="AI184" s="8"/>
      <c r="AJ184" s="7">
        <f t="shared" si="6"/>
        <v>22.66</v>
      </c>
      <c r="AK184" s="8"/>
      <c r="AL184" s="9">
        <f t="shared" si="10"/>
        <v>1.6796599999999999</v>
      </c>
      <c r="AM184" s="8"/>
      <c r="AN184" s="7">
        <v>28</v>
      </c>
      <c r="AO184" s="8"/>
      <c r="AP184" s="7">
        <v>33.33</v>
      </c>
      <c r="AQ184" s="8"/>
      <c r="AR184" s="7">
        <f t="shared" si="11"/>
        <v>-5.33</v>
      </c>
      <c r="AS184" s="8"/>
      <c r="AT184" s="9">
        <f t="shared" si="12"/>
        <v>0.84008000000000005</v>
      </c>
      <c r="AU184" s="8"/>
      <c r="AV184" s="7">
        <v>28</v>
      </c>
      <c r="AW184" s="8"/>
      <c r="AX184" s="7">
        <v>33.340000000000003</v>
      </c>
      <c r="AY184" s="8"/>
      <c r="AZ184" s="7">
        <f t="shared" si="18"/>
        <v>-5.34</v>
      </c>
      <c r="BA184" s="8"/>
      <c r="BB184" s="9">
        <f>ROUND(IF(AX184=0, IF(AV184=0, 0, 1), AV184/AX184),5)</f>
        <v>0.83982999999999997</v>
      </c>
      <c r="BC184" s="8"/>
      <c r="BD184" s="7">
        <v>28</v>
      </c>
      <c r="BE184" s="8"/>
      <c r="BF184" s="7">
        <v>33.33</v>
      </c>
      <c r="BG184" s="8"/>
      <c r="BH184" s="7">
        <f t="shared" si="19"/>
        <v>-5.33</v>
      </c>
      <c r="BI184" s="8"/>
      <c r="BJ184" s="9">
        <f t="shared" si="20"/>
        <v>0.84008000000000005</v>
      </c>
      <c r="BK184" s="8"/>
      <c r="BL184" s="7">
        <v>28</v>
      </c>
      <c r="BM184" s="8"/>
      <c r="BN184" s="7">
        <v>33.33</v>
      </c>
      <c r="BO184" s="8"/>
      <c r="BP184" s="7">
        <f t="shared" si="21"/>
        <v>-5.33</v>
      </c>
      <c r="BQ184" s="8"/>
      <c r="BR184" s="9">
        <f t="shared" si="22"/>
        <v>0.84008000000000005</v>
      </c>
      <c r="BS184" s="8"/>
      <c r="BT184" s="7">
        <v>41.6</v>
      </c>
      <c r="BU184" s="8"/>
      <c r="BV184" s="7">
        <v>33.33</v>
      </c>
      <c r="BW184" s="8"/>
      <c r="BX184" s="7">
        <f t="shared" si="23"/>
        <v>8.27</v>
      </c>
      <c r="BY184" s="8"/>
      <c r="BZ184" s="9">
        <f t="shared" si="24"/>
        <v>1.2481199999999999</v>
      </c>
      <c r="CA184" s="8"/>
      <c r="CB184" s="7"/>
      <c r="CC184" s="8"/>
      <c r="CD184" s="7">
        <v>8.6</v>
      </c>
      <c r="CE184" s="8"/>
      <c r="CF184" s="7">
        <f t="shared" si="13"/>
        <v>-8.6</v>
      </c>
      <c r="CG184" s="8"/>
      <c r="CH184" s="9"/>
      <c r="CI184" s="8"/>
      <c r="CJ184" s="7">
        <f t="shared" si="7"/>
        <v>293.60000000000002</v>
      </c>
      <c r="CK184" s="8"/>
      <c r="CL184" s="7">
        <v>400</v>
      </c>
      <c r="CM184" s="8"/>
      <c r="CN184" s="7">
        <f t="shared" si="8"/>
        <v>-106.4</v>
      </c>
      <c r="CO184" s="8"/>
      <c r="CP184" s="9">
        <f t="shared" si="9"/>
        <v>0.73399999999999999</v>
      </c>
      <c r="CQ184" s="76">
        <v>350</v>
      </c>
    </row>
    <row r="185" spans="1:95" x14ac:dyDescent="0.3">
      <c r="A185" s="2"/>
      <c r="B185" s="2"/>
      <c r="C185" s="2"/>
      <c r="D185" s="2"/>
      <c r="E185" s="2"/>
      <c r="F185" s="2" t="s">
        <v>213</v>
      </c>
      <c r="G185" s="2"/>
      <c r="H185" s="7">
        <v>466.53</v>
      </c>
      <c r="I185" s="8"/>
      <c r="J185" s="7">
        <v>410</v>
      </c>
      <c r="K185" s="8"/>
      <c r="L185" s="7">
        <f t="shared" si="14"/>
        <v>56.53</v>
      </c>
      <c r="M185" s="8"/>
      <c r="N185" s="9">
        <f t="shared" si="15"/>
        <v>1.13788</v>
      </c>
      <c r="O185" s="8"/>
      <c r="P185" s="7">
        <v>434.32</v>
      </c>
      <c r="Q185" s="8"/>
      <c r="R185" s="7">
        <v>410</v>
      </c>
      <c r="S185" s="8"/>
      <c r="T185" s="7">
        <f t="shared" si="16"/>
        <v>24.32</v>
      </c>
      <c r="U185" s="8"/>
      <c r="V185" s="9">
        <f t="shared" si="25"/>
        <v>1.05932</v>
      </c>
      <c r="W185" s="8"/>
      <c r="X185" s="7">
        <v>167.02</v>
      </c>
      <c r="Y185" s="8"/>
      <c r="Z185" s="7">
        <v>410</v>
      </c>
      <c r="AA185" s="8"/>
      <c r="AB185" s="7">
        <f t="shared" si="17"/>
        <v>-242.98</v>
      </c>
      <c r="AC185" s="8"/>
      <c r="AD185" s="9">
        <f>ROUND(IF(Z185=0, IF(X185=0, 0, 1), X185/Z185),5)</f>
        <v>0.40737000000000001</v>
      </c>
      <c r="AE185" s="8"/>
      <c r="AF185" s="7">
        <v>838.77</v>
      </c>
      <c r="AG185" s="8"/>
      <c r="AH185" s="7">
        <v>410</v>
      </c>
      <c r="AI185" s="8"/>
      <c r="AJ185" s="7">
        <f t="shared" si="6"/>
        <v>428.77</v>
      </c>
      <c r="AK185" s="8"/>
      <c r="AL185" s="9">
        <f t="shared" si="10"/>
        <v>2.0457800000000002</v>
      </c>
      <c r="AM185" s="8"/>
      <c r="AN185" s="7">
        <v>494.78</v>
      </c>
      <c r="AO185" s="8"/>
      <c r="AP185" s="7">
        <v>420</v>
      </c>
      <c r="AQ185" s="8"/>
      <c r="AR185" s="7">
        <f t="shared" si="11"/>
        <v>74.78</v>
      </c>
      <c r="AS185" s="8"/>
      <c r="AT185" s="9">
        <f t="shared" si="12"/>
        <v>1.17805</v>
      </c>
      <c r="AU185" s="8"/>
      <c r="AV185" s="7">
        <v>619.73</v>
      </c>
      <c r="AW185" s="8"/>
      <c r="AX185" s="7">
        <v>430</v>
      </c>
      <c r="AY185" s="8"/>
      <c r="AZ185" s="7">
        <f t="shared" si="18"/>
        <v>189.73</v>
      </c>
      <c r="BA185" s="8"/>
      <c r="BB185" s="9">
        <f>ROUND(IF(AX185=0, IF(AV185=0, 0, 1), AV185/AX185),5)</f>
        <v>1.44123</v>
      </c>
      <c r="BC185" s="8"/>
      <c r="BD185" s="7">
        <v>123.6</v>
      </c>
      <c r="BE185" s="8"/>
      <c r="BF185" s="7">
        <v>430</v>
      </c>
      <c r="BG185" s="8"/>
      <c r="BH185" s="7">
        <f t="shared" si="19"/>
        <v>-306.39999999999998</v>
      </c>
      <c r="BI185" s="8"/>
      <c r="BJ185" s="9">
        <f t="shared" si="20"/>
        <v>0.28743999999999997</v>
      </c>
      <c r="BK185" s="8"/>
      <c r="BL185" s="7">
        <v>490.56</v>
      </c>
      <c r="BM185" s="8"/>
      <c r="BN185" s="7">
        <v>430</v>
      </c>
      <c r="BO185" s="8"/>
      <c r="BP185" s="7">
        <f t="shared" si="21"/>
        <v>60.56</v>
      </c>
      <c r="BQ185" s="8"/>
      <c r="BR185" s="9">
        <f t="shared" si="22"/>
        <v>1.1408400000000001</v>
      </c>
      <c r="BS185" s="8"/>
      <c r="BT185" s="7">
        <v>754.03</v>
      </c>
      <c r="BU185" s="8"/>
      <c r="BV185" s="7">
        <v>420</v>
      </c>
      <c r="BW185" s="8"/>
      <c r="BX185" s="7">
        <f t="shared" si="23"/>
        <v>334.03</v>
      </c>
      <c r="BY185" s="8"/>
      <c r="BZ185" s="9">
        <f t="shared" si="24"/>
        <v>1.79531</v>
      </c>
      <c r="CA185" s="8"/>
      <c r="CB185" s="7"/>
      <c r="CC185" s="8"/>
      <c r="CD185" s="7">
        <v>105.81</v>
      </c>
      <c r="CE185" s="8"/>
      <c r="CF185" s="7">
        <f t="shared" si="13"/>
        <v>-105.81</v>
      </c>
      <c r="CG185" s="8"/>
      <c r="CH185" s="9"/>
      <c r="CI185" s="8"/>
      <c r="CJ185" s="7">
        <f t="shared" si="7"/>
        <v>4389.34</v>
      </c>
      <c r="CK185" s="8"/>
      <c r="CL185" s="7">
        <v>5000</v>
      </c>
      <c r="CM185" s="8"/>
      <c r="CN185" s="7">
        <f t="shared" si="8"/>
        <v>-610.66</v>
      </c>
      <c r="CO185" s="8"/>
      <c r="CP185" s="9">
        <f t="shared" si="9"/>
        <v>0.87787000000000004</v>
      </c>
      <c r="CQ185" s="76">
        <v>4750</v>
      </c>
    </row>
    <row r="186" spans="1:95" x14ac:dyDescent="0.3">
      <c r="A186" s="2"/>
      <c r="B186" s="2"/>
      <c r="C186" s="2"/>
      <c r="D186" s="2"/>
      <c r="E186" s="2"/>
      <c r="F186" s="2" t="s">
        <v>214</v>
      </c>
      <c r="G186" s="2"/>
      <c r="H186" s="7">
        <v>14.5</v>
      </c>
      <c r="I186" s="8"/>
      <c r="J186" s="7">
        <v>16</v>
      </c>
      <c r="K186" s="8"/>
      <c r="L186" s="7">
        <f t="shared" si="14"/>
        <v>-1.5</v>
      </c>
      <c r="M186" s="8"/>
      <c r="N186" s="9">
        <f t="shared" si="15"/>
        <v>0.90625</v>
      </c>
      <c r="O186" s="8"/>
      <c r="P186" s="7">
        <v>14.18</v>
      </c>
      <c r="Q186" s="8"/>
      <c r="R186" s="7">
        <v>16</v>
      </c>
      <c r="S186" s="8"/>
      <c r="T186" s="7">
        <f t="shared" si="16"/>
        <v>-1.82</v>
      </c>
      <c r="U186" s="8"/>
      <c r="V186" s="9">
        <f t="shared" si="25"/>
        <v>0.88624999999999998</v>
      </c>
      <c r="W186" s="8"/>
      <c r="X186" s="7">
        <v>14.91</v>
      </c>
      <c r="Y186" s="8"/>
      <c r="Z186" s="7">
        <v>16</v>
      </c>
      <c r="AA186" s="8"/>
      <c r="AB186" s="7">
        <f t="shared" si="17"/>
        <v>-1.0900000000000001</v>
      </c>
      <c r="AC186" s="8"/>
      <c r="AD186" s="9">
        <f>ROUND(IF(Z186=0, IF(X186=0, 0, 1), X186/Z186),5)</f>
        <v>0.93188000000000004</v>
      </c>
      <c r="AE186" s="8"/>
      <c r="AF186" s="7">
        <v>11.71</v>
      </c>
      <c r="AG186" s="8"/>
      <c r="AH186" s="7">
        <v>16</v>
      </c>
      <c r="AI186" s="8"/>
      <c r="AJ186" s="7">
        <f t="shared" si="6"/>
        <v>-4.29</v>
      </c>
      <c r="AK186" s="8"/>
      <c r="AL186" s="9">
        <f t="shared" si="10"/>
        <v>0.73187999999999998</v>
      </c>
      <c r="AM186" s="8"/>
      <c r="AN186" s="7">
        <v>16.690000000000001</v>
      </c>
      <c r="AO186" s="8"/>
      <c r="AP186" s="7">
        <v>24</v>
      </c>
      <c r="AQ186" s="8"/>
      <c r="AR186" s="7">
        <f t="shared" si="11"/>
        <v>-7.31</v>
      </c>
      <c r="AS186" s="8"/>
      <c r="AT186" s="9">
        <f t="shared" si="12"/>
        <v>0.69542000000000004</v>
      </c>
      <c r="AU186" s="8"/>
      <c r="AV186" s="7">
        <v>13.52</v>
      </c>
      <c r="AW186" s="8"/>
      <c r="AX186" s="7">
        <v>16</v>
      </c>
      <c r="AY186" s="8"/>
      <c r="AZ186" s="7">
        <f t="shared" si="18"/>
        <v>-2.48</v>
      </c>
      <c r="BA186" s="8"/>
      <c r="BB186" s="9">
        <f>ROUND(IF(AX186=0, IF(AV186=0, 0, 1), AV186/AX186),5)</f>
        <v>0.84499999999999997</v>
      </c>
      <c r="BC186" s="8"/>
      <c r="BD186" s="7">
        <v>13.87</v>
      </c>
      <c r="BE186" s="8"/>
      <c r="BF186" s="7">
        <v>16</v>
      </c>
      <c r="BG186" s="8"/>
      <c r="BH186" s="7">
        <f t="shared" si="19"/>
        <v>-2.13</v>
      </c>
      <c r="BI186" s="8"/>
      <c r="BJ186" s="9">
        <f t="shared" si="20"/>
        <v>0.86687999999999998</v>
      </c>
      <c r="BK186" s="8"/>
      <c r="BL186" s="7">
        <v>11.45</v>
      </c>
      <c r="BM186" s="8"/>
      <c r="BN186" s="7">
        <v>16</v>
      </c>
      <c r="BO186" s="8"/>
      <c r="BP186" s="7">
        <f t="shared" si="21"/>
        <v>-4.55</v>
      </c>
      <c r="BQ186" s="8"/>
      <c r="BR186" s="9">
        <f t="shared" si="22"/>
        <v>0.71562999999999999</v>
      </c>
      <c r="BS186" s="8"/>
      <c r="BT186" s="7">
        <v>31.52</v>
      </c>
      <c r="BU186" s="8"/>
      <c r="BV186" s="7">
        <v>16</v>
      </c>
      <c r="BW186" s="8"/>
      <c r="BX186" s="7">
        <f t="shared" si="23"/>
        <v>15.52</v>
      </c>
      <c r="BY186" s="8"/>
      <c r="BZ186" s="9">
        <f t="shared" si="24"/>
        <v>1.97</v>
      </c>
      <c r="CA186" s="8"/>
      <c r="CB186" s="7"/>
      <c r="CC186" s="8"/>
      <c r="CD186" s="7">
        <v>4.13</v>
      </c>
      <c r="CE186" s="8"/>
      <c r="CF186" s="7">
        <f t="shared" si="13"/>
        <v>-4.13</v>
      </c>
      <c r="CG186" s="8"/>
      <c r="CH186" s="9"/>
      <c r="CI186" s="8"/>
      <c r="CJ186" s="7">
        <f t="shared" si="7"/>
        <v>142.35</v>
      </c>
      <c r="CK186" s="8"/>
      <c r="CL186" s="7">
        <v>200</v>
      </c>
      <c r="CM186" s="8"/>
      <c r="CN186" s="7">
        <f t="shared" si="8"/>
        <v>-57.65</v>
      </c>
      <c r="CO186" s="8"/>
      <c r="CP186" s="9">
        <f t="shared" si="9"/>
        <v>0.71174999999999999</v>
      </c>
      <c r="CQ186" s="76">
        <v>200</v>
      </c>
    </row>
    <row r="187" spans="1:95" x14ac:dyDescent="0.3">
      <c r="A187" s="2"/>
      <c r="B187" s="2"/>
      <c r="C187" s="2"/>
      <c r="D187" s="2"/>
      <c r="E187" s="2"/>
      <c r="F187" s="2" t="s">
        <v>215</v>
      </c>
      <c r="G187" s="2"/>
      <c r="H187" s="7">
        <v>30.99</v>
      </c>
      <c r="I187" s="8"/>
      <c r="J187" s="7">
        <v>16</v>
      </c>
      <c r="K187" s="8"/>
      <c r="L187" s="7">
        <f t="shared" si="14"/>
        <v>14.99</v>
      </c>
      <c r="M187" s="8"/>
      <c r="N187" s="9">
        <f t="shared" si="15"/>
        <v>1.9368799999999999</v>
      </c>
      <c r="O187" s="8"/>
      <c r="P187" s="7">
        <v>0.23</v>
      </c>
      <c r="Q187" s="8"/>
      <c r="R187" s="7">
        <v>16</v>
      </c>
      <c r="S187" s="8"/>
      <c r="T187" s="7">
        <f t="shared" si="16"/>
        <v>-15.77</v>
      </c>
      <c r="U187" s="8"/>
      <c r="V187" s="9">
        <f t="shared" si="25"/>
        <v>1.438E-2</v>
      </c>
      <c r="W187" s="8"/>
      <c r="X187" s="7">
        <v>15.38</v>
      </c>
      <c r="Y187" s="8"/>
      <c r="Z187" s="7">
        <v>16</v>
      </c>
      <c r="AA187" s="8"/>
      <c r="AB187" s="7">
        <f t="shared" si="17"/>
        <v>-0.62</v>
      </c>
      <c r="AC187" s="8"/>
      <c r="AD187" s="9">
        <f>ROUND(IF(Z187=0, IF(X187=0, 0, 1), X187/Z187),5)</f>
        <v>0.96125000000000005</v>
      </c>
      <c r="AE187" s="8"/>
      <c r="AF187" s="7">
        <v>15.38</v>
      </c>
      <c r="AG187" s="8"/>
      <c r="AH187" s="7">
        <v>16</v>
      </c>
      <c r="AI187" s="8"/>
      <c r="AJ187" s="7">
        <f t="shared" si="6"/>
        <v>-0.62</v>
      </c>
      <c r="AK187" s="8"/>
      <c r="AL187" s="9">
        <f t="shared" si="10"/>
        <v>0.96125000000000005</v>
      </c>
      <c r="AM187" s="8"/>
      <c r="AN187" s="7">
        <v>30.84</v>
      </c>
      <c r="AO187" s="8"/>
      <c r="AP187" s="7">
        <v>16</v>
      </c>
      <c r="AQ187" s="8"/>
      <c r="AR187" s="7">
        <f t="shared" si="11"/>
        <v>14.84</v>
      </c>
      <c r="AS187" s="8"/>
      <c r="AT187" s="9">
        <f t="shared" si="12"/>
        <v>1.9275</v>
      </c>
      <c r="AU187" s="8"/>
      <c r="AV187" s="7"/>
      <c r="AW187" s="8"/>
      <c r="AX187" s="7">
        <v>16</v>
      </c>
      <c r="AY187" s="8"/>
      <c r="AZ187" s="7">
        <f t="shared" si="18"/>
        <v>-16</v>
      </c>
      <c r="BA187" s="8"/>
      <c r="BB187" s="9"/>
      <c r="BC187" s="8"/>
      <c r="BD187" s="7">
        <v>15.42</v>
      </c>
      <c r="BE187" s="8"/>
      <c r="BF187" s="7">
        <v>16</v>
      </c>
      <c r="BG187" s="8"/>
      <c r="BH187" s="7">
        <f t="shared" si="19"/>
        <v>-0.57999999999999996</v>
      </c>
      <c r="BI187" s="8"/>
      <c r="BJ187" s="9">
        <f t="shared" si="20"/>
        <v>0.96375</v>
      </c>
      <c r="BK187" s="8"/>
      <c r="BL187" s="7">
        <v>30.96</v>
      </c>
      <c r="BM187" s="8"/>
      <c r="BN187" s="7">
        <v>24</v>
      </c>
      <c r="BO187" s="8"/>
      <c r="BP187" s="7">
        <f t="shared" si="21"/>
        <v>6.96</v>
      </c>
      <c r="BQ187" s="8"/>
      <c r="BR187" s="9">
        <f t="shared" si="22"/>
        <v>1.29</v>
      </c>
      <c r="BS187" s="8"/>
      <c r="BT187" s="7">
        <v>15.48</v>
      </c>
      <c r="BU187" s="8"/>
      <c r="BV187" s="7">
        <v>16</v>
      </c>
      <c r="BW187" s="8"/>
      <c r="BX187" s="7">
        <f t="shared" si="23"/>
        <v>-0.52</v>
      </c>
      <c r="BY187" s="8"/>
      <c r="BZ187" s="9">
        <f t="shared" si="24"/>
        <v>0.96750000000000003</v>
      </c>
      <c r="CA187" s="8"/>
      <c r="CB187" s="7"/>
      <c r="CC187" s="8"/>
      <c r="CD187" s="7">
        <v>4.13</v>
      </c>
      <c r="CE187" s="8"/>
      <c r="CF187" s="7">
        <f t="shared" si="13"/>
        <v>-4.13</v>
      </c>
      <c r="CG187" s="8"/>
      <c r="CH187" s="9"/>
      <c r="CI187" s="8"/>
      <c r="CJ187" s="7">
        <f t="shared" si="7"/>
        <v>154.68</v>
      </c>
      <c r="CK187" s="8"/>
      <c r="CL187" s="7">
        <v>200</v>
      </c>
      <c r="CM187" s="8"/>
      <c r="CN187" s="7">
        <f t="shared" si="8"/>
        <v>-45.32</v>
      </c>
      <c r="CO187" s="8"/>
      <c r="CP187" s="9">
        <f t="shared" si="9"/>
        <v>0.77339999999999998</v>
      </c>
      <c r="CQ187" s="76">
        <v>200</v>
      </c>
    </row>
    <row r="188" spans="1:95" x14ac:dyDescent="0.3">
      <c r="A188" s="2"/>
      <c r="B188" s="2"/>
      <c r="C188" s="2"/>
      <c r="D188" s="2"/>
      <c r="E188" s="2"/>
      <c r="F188" s="2" t="s">
        <v>216</v>
      </c>
      <c r="G188" s="2"/>
      <c r="H188" s="7">
        <v>147.62</v>
      </c>
      <c r="I188" s="8"/>
      <c r="J188" s="7">
        <v>150</v>
      </c>
      <c r="K188" s="8"/>
      <c r="L188" s="7">
        <f t="shared" si="14"/>
        <v>-2.38</v>
      </c>
      <c r="M188" s="8"/>
      <c r="N188" s="9">
        <f t="shared" si="15"/>
        <v>0.98412999999999995</v>
      </c>
      <c r="O188" s="8"/>
      <c r="P188" s="7">
        <v>161.84</v>
      </c>
      <c r="Q188" s="8"/>
      <c r="R188" s="7">
        <v>150</v>
      </c>
      <c r="S188" s="8"/>
      <c r="T188" s="7">
        <f t="shared" si="16"/>
        <v>11.84</v>
      </c>
      <c r="U188" s="8"/>
      <c r="V188" s="9">
        <f t="shared" si="25"/>
        <v>1.0789299999999999</v>
      </c>
      <c r="W188" s="8"/>
      <c r="X188" s="7">
        <v>132.91999999999999</v>
      </c>
      <c r="Y188" s="8"/>
      <c r="Z188" s="7">
        <v>150</v>
      </c>
      <c r="AA188" s="8"/>
      <c r="AB188" s="7">
        <f t="shared" si="17"/>
        <v>-17.079999999999998</v>
      </c>
      <c r="AC188" s="8"/>
      <c r="AD188" s="9">
        <f>ROUND(IF(Z188=0, IF(X188=0, 0, 1), X188/Z188),5)</f>
        <v>0.88612999999999997</v>
      </c>
      <c r="AE188" s="8"/>
      <c r="AF188" s="7">
        <v>114.51</v>
      </c>
      <c r="AG188" s="8"/>
      <c r="AH188" s="7">
        <v>150</v>
      </c>
      <c r="AI188" s="8"/>
      <c r="AJ188" s="7">
        <f t="shared" si="6"/>
        <v>-35.49</v>
      </c>
      <c r="AK188" s="8"/>
      <c r="AL188" s="9">
        <f t="shared" si="10"/>
        <v>0.76339999999999997</v>
      </c>
      <c r="AM188" s="8"/>
      <c r="AN188" s="7">
        <v>124.16</v>
      </c>
      <c r="AO188" s="8"/>
      <c r="AP188" s="7">
        <v>150</v>
      </c>
      <c r="AQ188" s="8"/>
      <c r="AR188" s="7">
        <f t="shared" si="11"/>
        <v>-25.84</v>
      </c>
      <c r="AS188" s="8"/>
      <c r="AT188" s="9">
        <f t="shared" si="12"/>
        <v>0.82772999999999997</v>
      </c>
      <c r="AU188" s="8"/>
      <c r="AV188" s="7">
        <v>106.74</v>
      </c>
      <c r="AW188" s="8"/>
      <c r="AX188" s="7">
        <v>350</v>
      </c>
      <c r="AY188" s="8"/>
      <c r="AZ188" s="7">
        <f t="shared" si="18"/>
        <v>-243.26</v>
      </c>
      <c r="BA188" s="8"/>
      <c r="BB188" s="9">
        <f>ROUND(IF(AX188=0, IF(AV188=0, 0, 1), AV188/AX188),5)</f>
        <v>0.30497000000000002</v>
      </c>
      <c r="BC188" s="8"/>
      <c r="BD188" s="7">
        <v>94.02</v>
      </c>
      <c r="BE188" s="8"/>
      <c r="BF188" s="7">
        <v>750</v>
      </c>
      <c r="BG188" s="8"/>
      <c r="BH188" s="7">
        <f t="shared" si="19"/>
        <v>-655.98</v>
      </c>
      <c r="BI188" s="8"/>
      <c r="BJ188" s="9">
        <f t="shared" si="20"/>
        <v>0.12536</v>
      </c>
      <c r="BK188" s="8"/>
      <c r="BL188" s="7">
        <v>86.26</v>
      </c>
      <c r="BM188" s="8"/>
      <c r="BN188" s="7">
        <v>550</v>
      </c>
      <c r="BO188" s="8"/>
      <c r="BP188" s="7">
        <f t="shared" si="21"/>
        <v>-463.74</v>
      </c>
      <c r="BQ188" s="8"/>
      <c r="BR188" s="9">
        <f t="shared" si="22"/>
        <v>0.15684000000000001</v>
      </c>
      <c r="BS188" s="8"/>
      <c r="BT188" s="7">
        <v>179.97</v>
      </c>
      <c r="BU188" s="8"/>
      <c r="BV188" s="7">
        <v>150</v>
      </c>
      <c r="BW188" s="8"/>
      <c r="BX188" s="7">
        <f t="shared" si="23"/>
        <v>29.97</v>
      </c>
      <c r="BY188" s="8"/>
      <c r="BZ188" s="9">
        <f t="shared" si="24"/>
        <v>1.1998</v>
      </c>
      <c r="CA188" s="8"/>
      <c r="CB188" s="7"/>
      <c r="CC188" s="8"/>
      <c r="CD188" s="7">
        <v>38.71</v>
      </c>
      <c r="CE188" s="8"/>
      <c r="CF188" s="7">
        <f t="shared" si="13"/>
        <v>-38.71</v>
      </c>
      <c r="CG188" s="8"/>
      <c r="CH188" s="9"/>
      <c r="CI188" s="8"/>
      <c r="CJ188" s="7">
        <f t="shared" si="7"/>
        <v>1148.04</v>
      </c>
      <c r="CK188" s="8"/>
      <c r="CL188" s="7">
        <v>3000</v>
      </c>
      <c r="CM188" s="8"/>
      <c r="CN188" s="7">
        <f t="shared" si="8"/>
        <v>-1851.96</v>
      </c>
      <c r="CO188" s="8"/>
      <c r="CP188" s="9">
        <f t="shared" si="9"/>
        <v>0.38268000000000002</v>
      </c>
      <c r="CQ188" s="76">
        <v>1250</v>
      </c>
    </row>
    <row r="189" spans="1:95" x14ac:dyDescent="0.3">
      <c r="A189" s="2"/>
      <c r="B189" s="2"/>
      <c r="C189" s="2"/>
      <c r="D189" s="2"/>
      <c r="E189" s="2"/>
      <c r="F189" s="2" t="s">
        <v>217</v>
      </c>
      <c r="G189" s="2"/>
      <c r="H189" s="7">
        <v>116.43</v>
      </c>
      <c r="I189" s="8"/>
      <c r="J189" s="7">
        <v>140</v>
      </c>
      <c r="K189" s="8"/>
      <c r="L189" s="7">
        <f t="shared" si="14"/>
        <v>-23.57</v>
      </c>
      <c r="M189" s="8"/>
      <c r="N189" s="9">
        <f t="shared" si="15"/>
        <v>0.83164000000000005</v>
      </c>
      <c r="O189" s="8"/>
      <c r="P189" s="7">
        <v>144.38</v>
      </c>
      <c r="Q189" s="8"/>
      <c r="R189" s="7">
        <v>140</v>
      </c>
      <c r="S189" s="8"/>
      <c r="T189" s="7">
        <f t="shared" si="16"/>
        <v>4.38</v>
      </c>
      <c r="U189" s="8"/>
      <c r="V189" s="9">
        <f t="shared" si="25"/>
        <v>1.03129</v>
      </c>
      <c r="W189" s="8"/>
      <c r="X189" s="7">
        <v>122.84</v>
      </c>
      <c r="Y189" s="8"/>
      <c r="Z189" s="7">
        <v>40</v>
      </c>
      <c r="AA189" s="8"/>
      <c r="AB189" s="7">
        <f t="shared" si="17"/>
        <v>82.84</v>
      </c>
      <c r="AC189" s="8"/>
      <c r="AD189" s="9">
        <f>ROUND(IF(Z189=0, IF(X189=0, 0, 1), X189/Z189),5)</f>
        <v>3.0710000000000002</v>
      </c>
      <c r="AE189" s="8"/>
      <c r="AF189" s="7">
        <v>66.760000000000005</v>
      </c>
      <c r="AG189" s="8"/>
      <c r="AH189" s="7">
        <v>40</v>
      </c>
      <c r="AI189" s="8"/>
      <c r="AJ189" s="7">
        <f t="shared" si="6"/>
        <v>26.76</v>
      </c>
      <c r="AK189" s="8"/>
      <c r="AL189" s="9">
        <f t="shared" si="10"/>
        <v>1.669</v>
      </c>
      <c r="AM189" s="8"/>
      <c r="AN189" s="7">
        <v>34.69</v>
      </c>
      <c r="AO189" s="8"/>
      <c r="AP189" s="7">
        <v>40</v>
      </c>
      <c r="AQ189" s="8"/>
      <c r="AR189" s="7">
        <f t="shared" si="11"/>
        <v>-5.31</v>
      </c>
      <c r="AS189" s="8"/>
      <c r="AT189" s="9">
        <f t="shared" si="12"/>
        <v>0.86724999999999997</v>
      </c>
      <c r="AU189" s="8"/>
      <c r="AV189" s="7">
        <v>28.65</v>
      </c>
      <c r="AW189" s="8"/>
      <c r="AX189" s="7">
        <v>40</v>
      </c>
      <c r="AY189" s="8"/>
      <c r="AZ189" s="7">
        <f t="shared" si="18"/>
        <v>-11.35</v>
      </c>
      <c r="BA189" s="8"/>
      <c r="BB189" s="9">
        <f>ROUND(IF(AX189=0, IF(AV189=0, 0, 1), AV189/AX189),5)</f>
        <v>0.71625000000000005</v>
      </c>
      <c r="BC189" s="8"/>
      <c r="BD189" s="7">
        <v>19.62</v>
      </c>
      <c r="BE189" s="8"/>
      <c r="BF189" s="7">
        <v>40</v>
      </c>
      <c r="BG189" s="8"/>
      <c r="BH189" s="7">
        <f t="shared" si="19"/>
        <v>-20.38</v>
      </c>
      <c r="BI189" s="8"/>
      <c r="BJ189" s="9">
        <f t="shared" si="20"/>
        <v>0.49049999999999999</v>
      </c>
      <c r="BK189" s="8"/>
      <c r="BL189" s="7">
        <v>19.79</v>
      </c>
      <c r="BM189" s="8"/>
      <c r="BN189" s="7">
        <v>40</v>
      </c>
      <c r="BO189" s="8"/>
      <c r="BP189" s="7">
        <f t="shared" si="21"/>
        <v>-20.21</v>
      </c>
      <c r="BQ189" s="8"/>
      <c r="BR189" s="9">
        <f t="shared" si="22"/>
        <v>0.49475000000000002</v>
      </c>
      <c r="BS189" s="8"/>
      <c r="BT189" s="7">
        <v>15.86</v>
      </c>
      <c r="BU189" s="8"/>
      <c r="BV189" s="7">
        <v>40</v>
      </c>
      <c r="BW189" s="8"/>
      <c r="BX189" s="7">
        <f t="shared" si="23"/>
        <v>-24.14</v>
      </c>
      <c r="BY189" s="8"/>
      <c r="BZ189" s="9">
        <f t="shared" si="24"/>
        <v>0.39650000000000002</v>
      </c>
      <c r="CA189" s="8"/>
      <c r="CB189" s="7"/>
      <c r="CC189" s="8"/>
      <c r="CD189" s="7">
        <v>10.32</v>
      </c>
      <c r="CE189" s="8"/>
      <c r="CF189" s="7">
        <f t="shared" si="13"/>
        <v>-10.32</v>
      </c>
      <c r="CG189" s="8"/>
      <c r="CH189" s="9"/>
      <c r="CI189" s="8"/>
      <c r="CJ189" s="7">
        <f t="shared" si="7"/>
        <v>569.02</v>
      </c>
      <c r="CK189" s="8"/>
      <c r="CL189" s="7">
        <v>700</v>
      </c>
      <c r="CM189" s="8"/>
      <c r="CN189" s="7">
        <f t="shared" si="8"/>
        <v>-130.97999999999999</v>
      </c>
      <c r="CO189" s="8"/>
      <c r="CP189" s="9">
        <f t="shared" si="9"/>
        <v>0.81289</v>
      </c>
      <c r="CQ189" s="76">
        <v>700</v>
      </c>
    </row>
    <row r="190" spans="1:95" x14ac:dyDescent="0.3">
      <c r="A190" s="2"/>
      <c r="B190" s="2"/>
      <c r="C190" s="2"/>
      <c r="D190" s="2"/>
      <c r="E190" s="2"/>
      <c r="F190" s="2" t="s">
        <v>218</v>
      </c>
      <c r="G190" s="2"/>
      <c r="H190" s="7">
        <v>285.55</v>
      </c>
      <c r="I190" s="8"/>
      <c r="J190" s="7">
        <v>225</v>
      </c>
      <c r="K190" s="8"/>
      <c r="L190" s="7">
        <f t="shared" si="14"/>
        <v>60.55</v>
      </c>
      <c r="M190" s="8"/>
      <c r="N190" s="9">
        <f t="shared" si="15"/>
        <v>1.26911</v>
      </c>
      <c r="O190" s="8"/>
      <c r="P190" s="7">
        <v>285.55</v>
      </c>
      <c r="Q190" s="8"/>
      <c r="R190" s="7">
        <v>225</v>
      </c>
      <c r="S190" s="8"/>
      <c r="T190" s="7">
        <f t="shared" si="16"/>
        <v>60.55</v>
      </c>
      <c r="U190" s="8"/>
      <c r="V190" s="9">
        <f t="shared" si="25"/>
        <v>1.26911</v>
      </c>
      <c r="W190" s="8"/>
      <c r="X190" s="7"/>
      <c r="Y190" s="8"/>
      <c r="Z190" s="7">
        <v>225</v>
      </c>
      <c r="AA190" s="8"/>
      <c r="AB190" s="7">
        <f t="shared" si="17"/>
        <v>-225</v>
      </c>
      <c r="AC190" s="8"/>
      <c r="AD190" s="9"/>
      <c r="AE190" s="8"/>
      <c r="AF190" s="7">
        <v>580.94000000000005</v>
      </c>
      <c r="AG190" s="8"/>
      <c r="AH190" s="7">
        <v>225</v>
      </c>
      <c r="AI190" s="8"/>
      <c r="AJ190" s="7">
        <f t="shared" si="6"/>
        <v>355.94</v>
      </c>
      <c r="AK190" s="8"/>
      <c r="AL190" s="9">
        <f t="shared" si="10"/>
        <v>2.58196</v>
      </c>
      <c r="AM190" s="8"/>
      <c r="AN190" s="7">
        <v>285.39</v>
      </c>
      <c r="AO190" s="8"/>
      <c r="AP190" s="7">
        <v>225</v>
      </c>
      <c r="AQ190" s="8"/>
      <c r="AR190" s="7">
        <f t="shared" si="11"/>
        <v>60.39</v>
      </c>
      <c r="AS190" s="8"/>
      <c r="AT190" s="9">
        <f t="shared" si="12"/>
        <v>1.2684</v>
      </c>
      <c r="AU190" s="8"/>
      <c r="AV190" s="7">
        <v>285.39</v>
      </c>
      <c r="AW190" s="8"/>
      <c r="AX190" s="7">
        <v>225</v>
      </c>
      <c r="AY190" s="8"/>
      <c r="AZ190" s="7">
        <f t="shared" si="18"/>
        <v>60.39</v>
      </c>
      <c r="BA190" s="8"/>
      <c r="BB190" s="9">
        <f>ROUND(IF(AX190=0, IF(AV190=0, 0, 1), AV190/AX190),5)</f>
        <v>1.2684</v>
      </c>
      <c r="BC190" s="8"/>
      <c r="BD190" s="7">
        <v>299.52999999999997</v>
      </c>
      <c r="BE190" s="8"/>
      <c r="BF190" s="7">
        <v>225</v>
      </c>
      <c r="BG190" s="8"/>
      <c r="BH190" s="7">
        <f t="shared" si="19"/>
        <v>74.53</v>
      </c>
      <c r="BI190" s="8"/>
      <c r="BJ190" s="9">
        <f t="shared" si="20"/>
        <v>1.33124</v>
      </c>
      <c r="BK190" s="8"/>
      <c r="BL190" s="7">
        <v>303.32</v>
      </c>
      <c r="BM190" s="8"/>
      <c r="BN190" s="7">
        <v>225</v>
      </c>
      <c r="BO190" s="8"/>
      <c r="BP190" s="7">
        <f t="shared" si="21"/>
        <v>78.319999999999993</v>
      </c>
      <c r="BQ190" s="8"/>
      <c r="BR190" s="9">
        <f t="shared" si="22"/>
        <v>1.34809</v>
      </c>
      <c r="BS190" s="8"/>
      <c r="BT190" s="7">
        <v>303.32</v>
      </c>
      <c r="BU190" s="8"/>
      <c r="BV190" s="7">
        <v>225</v>
      </c>
      <c r="BW190" s="8"/>
      <c r="BX190" s="7">
        <f t="shared" si="23"/>
        <v>78.319999999999993</v>
      </c>
      <c r="BY190" s="8"/>
      <c r="BZ190" s="9">
        <f t="shared" si="24"/>
        <v>1.34809</v>
      </c>
      <c r="CA190" s="8"/>
      <c r="CB190" s="7"/>
      <c r="CC190" s="8"/>
      <c r="CD190" s="7">
        <v>58.06</v>
      </c>
      <c r="CE190" s="8"/>
      <c r="CF190" s="7">
        <f t="shared" si="13"/>
        <v>-58.06</v>
      </c>
      <c r="CG190" s="8"/>
      <c r="CH190" s="9"/>
      <c r="CI190" s="8"/>
      <c r="CJ190" s="7">
        <f t="shared" si="7"/>
        <v>2628.99</v>
      </c>
      <c r="CK190" s="8"/>
      <c r="CL190" s="7">
        <v>2700</v>
      </c>
      <c r="CM190" s="8"/>
      <c r="CN190" s="7">
        <f t="shared" si="8"/>
        <v>-71.010000000000005</v>
      </c>
      <c r="CO190" s="8"/>
      <c r="CP190" s="9">
        <f t="shared" si="9"/>
        <v>0.97370000000000001</v>
      </c>
      <c r="CQ190" s="76">
        <v>3500</v>
      </c>
    </row>
    <row r="191" spans="1:95" x14ac:dyDescent="0.3">
      <c r="A191" s="2"/>
      <c r="B191" s="2"/>
      <c r="C191" s="2"/>
      <c r="D191" s="2"/>
      <c r="E191" s="2"/>
      <c r="F191" s="2" t="s">
        <v>219</v>
      </c>
      <c r="G191" s="2"/>
      <c r="H191" s="7">
        <v>7.24</v>
      </c>
      <c r="I191" s="8"/>
      <c r="J191" s="7">
        <v>141.66</v>
      </c>
      <c r="K191" s="8"/>
      <c r="L191" s="7">
        <f t="shared" si="14"/>
        <v>-134.41999999999999</v>
      </c>
      <c r="M191" s="8"/>
      <c r="N191" s="9">
        <f t="shared" si="15"/>
        <v>5.1110000000000003E-2</v>
      </c>
      <c r="O191" s="8"/>
      <c r="P191" s="7">
        <v>283.08</v>
      </c>
      <c r="Q191" s="8"/>
      <c r="R191" s="7">
        <v>141.66999999999999</v>
      </c>
      <c r="S191" s="8"/>
      <c r="T191" s="7">
        <f t="shared" si="16"/>
        <v>141.41</v>
      </c>
      <c r="U191" s="8"/>
      <c r="V191" s="9">
        <f t="shared" si="25"/>
        <v>1.9981599999999999</v>
      </c>
      <c r="W191" s="8"/>
      <c r="X191" s="7">
        <v>7.24</v>
      </c>
      <c r="Y191" s="8"/>
      <c r="Z191" s="7">
        <v>141.66999999999999</v>
      </c>
      <c r="AA191" s="8"/>
      <c r="AB191" s="7">
        <f t="shared" si="17"/>
        <v>-134.43</v>
      </c>
      <c r="AC191" s="8"/>
      <c r="AD191" s="9">
        <f>ROUND(IF(Z191=0, IF(X191=0, 0, 1), X191/Z191),5)</f>
        <v>5.11E-2</v>
      </c>
      <c r="AE191" s="8"/>
      <c r="AF191" s="7">
        <v>145.16</v>
      </c>
      <c r="AG191" s="8"/>
      <c r="AH191" s="7">
        <v>141.66</v>
      </c>
      <c r="AI191" s="8"/>
      <c r="AJ191" s="7">
        <f t="shared" si="6"/>
        <v>3.5</v>
      </c>
      <c r="AK191" s="8"/>
      <c r="AL191" s="9">
        <f t="shared" si="10"/>
        <v>1.02471</v>
      </c>
      <c r="AM191" s="8"/>
      <c r="AN191" s="7">
        <v>283.08</v>
      </c>
      <c r="AO191" s="8"/>
      <c r="AP191" s="7">
        <v>141.66999999999999</v>
      </c>
      <c r="AQ191" s="8"/>
      <c r="AR191" s="7">
        <f t="shared" si="11"/>
        <v>141.41</v>
      </c>
      <c r="AS191" s="8"/>
      <c r="AT191" s="9">
        <f t="shared" si="12"/>
        <v>1.9981599999999999</v>
      </c>
      <c r="AU191" s="8"/>
      <c r="AV191" s="7">
        <v>145.16</v>
      </c>
      <c r="AW191" s="8"/>
      <c r="AX191" s="7">
        <v>141.66999999999999</v>
      </c>
      <c r="AY191" s="8"/>
      <c r="AZ191" s="7">
        <f t="shared" si="18"/>
        <v>3.49</v>
      </c>
      <c r="BA191" s="8"/>
      <c r="BB191" s="9">
        <f>ROUND(IF(AX191=0, IF(AV191=0, 0, 1), AV191/AX191),5)</f>
        <v>1.0246299999999999</v>
      </c>
      <c r="BC191" s="8"/>
      <c r="BD191" s="7">
        <v>145.16</v>
      </c>
      <c r="BE191" s="8"/>
      <c r="BF191" s="7">
        <v>141.66</v>
      </c>
      <c r="BG191" s="8"/>
      <c r="BH191" s="7">
        <f t="shared" si="19"/>
        <v>3.5</v>
      </c>
      <c r="BI191" s="8"/>
      <c r="BJ191" s="9">
        <f t="shared" si="20"/>
        <v>1.02471</v>
      </c>
      <c r="BK191" s="8"/>
      <c r="BL191" s="7">
        <v>148.66</v>
      </c>
      <c r="BM191" s="8"/>
      <c r="BN191" s="7">
        <v>141.66</v>
      </c>
      <c r="BO191" s="8"/>
      <c r="BP191" s="7">
        <f t="shared" si="21"/>
        <v>7</v>
      </c>
      <c r="BQ191" s="8"/>
      <c r="BR191" s="9">
        <f t="shared" si="22"/>
        <v>1.04941</v>
      </c>
      <c r="BS191" s="8"/>
      <c r="BT191" s="7">
        <v>148.66</v>
      </c>
      <c r="BU191" s="8"/>
      <c r="BV191" s="7">
        <v>141.66999999999999</v>
      </c>
      <c r="BW191" s="8"/>
      <c r="BX191" s="7">
        <f t="shared" si="23"/>
        <v>6.99</v>
      </c>
      <c r="BY191" s="8"/>
      <c r="BZ191" s="9">
        <f t="shared" si="24"/>
        <v>1.0493399999999999</v>
      </c>
      <c r="CA191" s="8"/>
      <c r="CB191" s="7"/>
      <c r="CC191" s="8"/>
      <c r="CD191" s="7">
        <v>36.56</v>
      </c>
      <c r="CE191" s="8"/>
      <c r="CF191" s="7">
        <f t="shared" si="13"/>
        <v>-36.56</v>
      </c>
      <c r="CG191" s="8"/>
      <c r="CH191" s="9"/>
      <c r="CI191" s="8"/>
      <c r="CJ191" s="7">
        <f t="shared" si="7"/>
        <v>1313.44</v>
      </c>
      <c r="CK191" s="8"/>
      <c r="CL191" s="7">
        <v>1700</v>
      </c>
      <c r="CM191" s="8"/>
      <c r="CN191" s="7">
        <f t="shared" si="8"/>
        <v>-386.56</v>
      </c>
      <c r="CO191" s="8"/>
      <c r="CP191" s="9">
        <f t="shared" si="9"/>
        <v>0.77261000000000002</v>
      </c>
      <c r="CQ191" s="76">
        <v>1800</v>
      </c>
    </row>
    <row r="192" spans="1:95" x14ac:dyDescent="0.3">
      <c r="A192" s="2"/>
      <c r="B192" s="2"/>
      <c r="C192" s="2"/>
      <c r="D192" s="2"/>
      <c r="E192" s="2"/>
      <c r="F192" s="2" t="s">
        <v>220</v>
      </c>
      <c r="G192" s="2"/>
      <c r="H192" s="7"/>
      <c r="I192" s="8"/>
      <c r="J192" s="7"/>
      <c r="K192" s="8"/>
      <c r="L192" s="7"/>
      <c r="M192" s="8"/>
      <c r="N192" s="9"/>
      <c r="O192" s="8"/>
      <c r="P192" s="7"/>
      <c r="Q192" s="8"/>
      <c r="R192" s="7"/>
      <c r="S192" s="8"/>
      <c r="T192" s="7"/>
      <c r="U192" s="8"/>
      <c r="V192" s="9"/>
      <c r="W192" s="8"/>
      <c r="X192" s="7"/>
      <c r="Y192" s="8"/>
      <c r="Z192" s="7"/>
      <c r="AA192" s="8"/>
      <c r="AB192" s="7"/>
      <c r="AC192" s="8"/>
      <c r="AD192" s="9"/>
      <c r="AE192" s="8"/>
      <c r="AF192" s="7"/>
      <c r="AG192" s="8"/>
      <c r="AH192" s="7"/>
      <c r="AI192" s="8"/>
      <c r="AJ192" s="7"/>
      <c r="AK192" s="8"/>
      <c r="AL192" s="9"/>
      <c r="AM192" s="8"/>
      <c r="AN192" s="7"/>
      <c r="AO192" s="8"/>
      <c r="AP192" s="7"/>
      <c r="AQ192" s="8"/>
      <c r="AR192" s="7"/>
      <c r="AS192" s="8"/>
      <c r="AT192" s="9"/>
      <c r="AU192" s="8"/>
      <c r="AV192" s="7"/>
      <c r="AW192" s="8"/>
      <c r="AX192" s="7"/>
      <c r="AY192" s="8"/>
      <c r="AZ192" s="7"/>
      <c r="BA192" s="8"/>
      <c r="BB192" s="9"/>
      <c r="BC192" s="8"/>
      <c r="BD192" s="7"/>
      <c r="BE192" s="8"/>
      <c r="BF192" s="7"/>
      <c r="BG192" s="8"/>
      <c r="BH192" s="7"/>
      <c r="BI192" s="8"/>
      <c r="BJ192" s="9"/>
      <c r="BK192" s="8"/>
      <c r="BL192" s="7"/>
      <c r="BM192" s="8"/>
      <c r="BN192" s="7"/>
      <c r="BO192" s="8"/>
      <c r="BP192" s="7"/>
      <c r="BQ192" s="8"/>
      <c r="BR192" s="9"/>
      <c r="BS192" s="8"/>
      <c r="BT192" s="7"/>
      <c r="BU192" s="8"/>
      <c r="BV192" s="7"/>
      <c r="BW192" s="8"/>
      <c r="BX192" s="7"/>
      <c r="BY192" s="8"/>
      <c r="BZ192" s="9"/>
      <c r="CA192" s="8"/>
      <c r="CB192" s="7"/>
      <c r="CC192" s="8"/>
      <c r="CD192" s="7"/>
      <c r="CE192" s="8"/>
      <c r="CF192" s="7"/>
      <c r="CG192" s="8"/>
      <c r="CH192" s="9"/>
      <c r="CI192" s="8"/>
      <c r="CJ192" s="7"/>
      <c r="CK192" s="8"/>
      <c r="CL192" s="7"/>
      <c r="CM192" s="8"/>
      <c r="CN192" s="7"/>
      <c r="CO192" s="8"/>
      <c r="CP192" s="9"/>
      <c r="CQ192" s="76"/>
    </row>
    <row r="193" spans="1:98" hidden="1" x14ac:dyDescent="0.3">
      <c r="A193" s="2"/>
      <c r="B193" s="2"/>
      <c r="C193" s="2"/>
      <c r="D193" s="2"/>
      <c r="E193" s="2"/>
      <c r="F193" s="2" t="s">
        <v>221</v>
      </c>
      <c r="G193" s="2"/>
      <c r="H193" s="7"/>
      <c r="I193" s="8"/>
      <c r="J193" s="7"/>
      <c r="K193" s="8"/>
      <c r="L193" s="7"/>
      <c r="M193" s="8"/>
      <c r="N193" s="9"/>
      <c r="O193" s="8"/>
      <c r="P193" s="7"/>
      <c r="Q193" s="8"/>
      <c r="R193" s="7"/>
      <c r="S193" s="8"/>
      <c r="T193" s="7"/>
      <c r="U193" s="8"/>
      <c r="V193" s="9"/>
      <c r="W193" s="8"/>
      <c r="X193" s="7"/>
      <c r="Y193" s="8"/>
      <c r="Z193" s="7"/>
      <c r="AA193" s="8"/>
      <c r="AB193" s="7"/>
      <c r="AC193" s="8"/>
      <c r="AD193" s="9"/>
      <c r="AE193" s="8"/>
      <c r="AF193" s="7"/>
      <c r="AG193" s="8"/>
      <c r="AH193" s="7"/>
      <c r="AI193" s="8"/>
      <c r="AJ193" s="7"/>
      <c r="AK193" s="8"/>
      <c r="AL193" s="9"/>
      <c r="AM193" s="8"/>
      <c r="AN193" s="7"/>
      <c r="AO193" s="8"/>
      <c r="AP193" s="7"/>
      <c r="AQ193" s="8"/>
      <c r="AR193" s="7"/>
      <c r="AS193" s="8"/>
      <c r="AT193" s="9"/>
      <c r="AU193" s="8"/>
      <c r="AV193" s="7"/>
      <c r="AW193" s="8"/>
      <c r="AX193" s="7"/>
      <c r="AY193" s="8"/>
      <c r="AZ193" s="7"/>
      <c r="BA193" s="8"/>
      <c r="BB193" s="9"/>
      <c r="BC193" s="8"/>
      <c r="BD193" s="7"/>
      <c r="BE193" s="8"/>
      <c r="BF193" s="7"/>
      <c r="BG193" s="8"/>
      <c r="BH193" s="7"/>
      <c r="BI193" s="8"/>
      <c r="BJ193" s="9"/>
      <c r="BK193" s="8"/>
      <c r="BL193" s="7"/>
      <c r="BM193" s="8"/>
      <c r="BN193" s="7"/>
      <c r="BO193" s="8"/>
      <c r="BP193" s="7"/>
      <c r="BQ193" s="8"/>
      <c r="BR193" s="9"/>
      <c r="BS193" s="8"/>
      <c r="BT193" s="7"/>
      <c r="BU193" s="8"/>
      <c r="BV193" s="7"/>
      <c r="BW193" s="8"/>
      <c r="BX193" s="7"/>
      <c r="BY193" s="8"/>
      <c r="BZ193" s="9"/>
      <c r="CA193" s="8"/>
      <c r="CB193" s="7"/>
      <c r="CC193" s="8"/>
      <c r="CD193" s="7"/>
      <c r="CE193" s="8"/>
      <c r="CF193" s="7"/>
      <c r="CG193" s="8"/>
      <c r="CH193" s="9"/>
      <c r="CI193" s="8"/>
      <c r="CJ193" s="7"/>
      <c r="CK193" s="8"/>
      <c r="CL193" s="7"/>
      <c r="CM193" s="8"/>
      <c r="CN193" s="7"/>
      <c r="CO193" s="8"/>
      <c r="CP193" s="9"/>
      <c r="CQ193" s="76"/>
    </row>
    <row r="194" spans="1:98" hidden="1" x14ac:dyDescent="0.3">
      <c r="A194" s="2"/>
      <c r="B194" s="2"/>
      <c r="C194" s="2"/>
      <c r="D194" s="2"/>
      <c r="E194" s="2"/>
      <c r="F194" s="2" t="s">
        <v>222</v>
      </c>
      <c r="G194" s="2"/>
      <c r="H194" s="7"/>
      <c r="I194" s="8"/>
      <c r="J194" s="7"/>
      <c r="K194" s="8"/>
      <c r="L194" s="7"/>
      <c r="M194" s="8"/>
      <c r="N194" s="9"/>
      <c r="O194" s="8"/>
      <c r="P194" s="7"/>
      <c r="Q194" s="8"/>
      <c r="R194" s="7"/>
      <c r="S194" s="8"/>
      <c r="T194" s="7"/>
      <c r="U194" s="8"/>
      <c r="V194" s="9"/>
      <c r="W194" s="8"/>
      <c r="X194" s="7"/>
      <c r="Y194" s="8"/>
      <c r="Z194" s="7"/>
      <c r="AA194" s="8"/>
      <c r="AB194" s="7"/>
      <c r="AC194" s="8"/>
      <c r="AD194" s="9"/>
      <c r="AE194" s="8"/>
      <c r="AF194" s="7"/>
      <c r="AG194" s="8"/>
      <c r="AH194" s="7"/>
      <c r="AI194" s="8"/>
      <c r="AJ194" s="7"/>
      <c r="AK194" s="8"/>
      <c r="AL194" s="9"/>
      <c r="AM194" s="8"/>
      <c r="AN194" s="7"/>
      <c r="AO194" s="8"/>
      <c r="AP194" s="7"/>
      <c r="AQ194" s="8"/>
      <c r="AR194" s="7"/>
      <c r="AS194" s="8"/>
      <c r="AT194" s="9"/>
      <c r="AU194" s="8"/>
      <c r="AV194" s="7"/>
      <c r="AW194" s="8"/>
      <c r="AX194" s="7"/>
      <c r="AY194" s="8"/>
      <c r="AZ194" s="7"/>
      <c r="BA194" s="8"/>
      <c r="BB194" s="9"/>
      <c r="BC194" s="8"/>
      <c r="BD194" s="7"/>
      <c r="BE194" s="8"/>
      <c r="BF194" s="7"/>
      <c r="BG194" s="8"/>
      <c r="BH194" s="7"/>
      <c r="BI194" s="8"/>
      <c r="BJ194" s="9"/>
      <c r="BK194" s="8"/>
      <c r="BL194" s="7"/>
      <c r="BM194" s="8"/>
      <c r="BN194" s="7"/>
      <c r="BO194" s="8"/>
      <c r="BP194" s="7"/>
      <c r="BQ194" s="8"/>
      <c r="BR194" s="9"/>
      <c r="BS194" s="8"/>
      <c r="BT194" s="7"/>
      <c r="BU194" s="8"/>
      <c r="BV194" s="7"/>
      <c r="BW194" s="8"/>
      <c r="BX194" s="7"/>
      <c r="BY194" s="8"/>
      <c r="BZ194" s="9"/>
      <c r="CA194" s="8"/>
      <c r="CB194" s="7"/>
      <c r="CC194" s="8"/>
      <c r="CD194" s="7"/>
      <c r="CE194" s="8"/>
      <c r="CF194" s="7"/>
      <c r="CG194" s="8"/>
      <c r="CH194" s="9"/>
      <c r="CI194" s="8"/>
      <c r="CJ194" s="7"/>
      <c r="CK194" s="8"/>
      <c r="CL194" s="7"/>
      <c r="CM194" s="8"/>
      <c r="CN194" s="7"/>
      <c r="CO194" s="8"/>
      <c r="CP194" s="9"/>
      <c r="CQ194" s="76"/>
    </row>
    <row r="195" spans="1:98" hidden="1" x14ac:dyDescent="0.3">
      <c r="A195" s="2"/>
      <c r="B195" s="2"/>
      <c r="C195" s="2"/>
      <c r="D195" s="2"/>
      <c r="E195" s="2"/>
      <c r="F195" s="2" t="s">
        <v>223</v>
      </c>
      <c r="G195" s="2"/>
      <c r="H195" s="7"/>
      <c r="I195" s="8"/>
      <c r="J195" s="7"/>
      <c r="K195" s="8"/>
      <c r="L195" s="7"/>
      <c r="M195" s="8"/>
      <c r="N195" s="9"/>
      <c r="O195" s="8"/>
      <c r="P195" s="7"/>
      <c r="Q195" s="8"/>
      <c r="R195" s="7"/>
      <c r="S195" s="8"/>
      <c r="T195" s="7"/>
      <c r="U195" s="8"/>
      <c r="V195" s="9"/>
      <c r="W195" s="8"/>
      <c r="X195" s="7"/>
      <c r="Y195" s="8"/>
      <c r="Z195" s="7"/>
      <c r="AA195" s="8"/>
      <c r="AB195" s="7"/>
      <c r="AC195" s="8"/>
      <c r="AD195" s="9"/>
      <c r="AE195" s="8"/>
      <c r="AF195" s="7"/>
      <c r="AG195" s="8"/>
      <c r="AH195" s="7"/>
      <c r="AI195" s="8"/>
      <c r="AJ195" s="7"/>
      <c r="AK195" s="8"/>
      <c r="AL195" s="9"/>
      <c r="AM195" s="8"/>
      <c r="AN195" s="7"/>
      <c r="AO195" s="8"/>
      <c r="AP195" s="7"/>
      <c r="AQ195" s="8"/>
      <c r="AR195" s="7"/>
      <c r="AS195" s="8"/>
      <c r="AT195" s="9"/>
      <c r="AU195" s="8"/>
      <c r="AV195" s="7"/>
      <c r="AW195" s="8"/>
      <c r="AX195" s="7"/>
      <c r="AY195" s="8"/>
      <c r="AZ195" s="7"/>
      <c r="BA195" s="8"/>
      <c r="BB195" s="9"/>
      <c r="BC195" s="8"/>
      <c r="BD195" s="7"/>
      <c r="BE195" s="8"/>
      <c r="BF195" s="7"/>
      <c r="BG195" s="8"/>
      <c r="BH195" s="7"/>
      <c r="BI195" s="8"/>
      <c r="BJ195" s="9"/>
      <c r="BK195" s="8"/>
      <c r="BL195" s="7"/>
      <c r="BM195" s="8"/>
      <c r="BN195" s="7"/>
      <c r="BO195" s="8"/>
      <c r="BP195" s="7"/>
      <c r="BQ195" s="8"/>
      <c r="BR195" s="9"/>
      <c r="BS195" s="8"/>
      <c r="BT195" s="7"/>
      <c r="BU195" s="8"/>
      <c r="BV195" s="7"/>
      <c r="BW195" s="8"/>
      <c r="BX195" s="7"/>
      <c r="BY195" s="8"/>
      <c r="BZ195" s="9"/>
      <c r="CA195" s="8"/>
      <c r="CB195" s="7"/>
      <c r="CC195" s="8"/>
      <c r="CD195" s="7"/>
      <c r="CE195" s="8"/>
      <c r="CF195" s="7"/>
      <c r="CG195" s="8"/>
      <c r="CH195" s="9"/>
      <c r="CI195" s="8"/>
      <c r="CJ195" s="7"/>
      <c r="CK195" s="8"/>
      <c r="CL195" s="7"/>
      <c r="CM195" s="8"/>
      <c r="CN195" s="7"/>
      <c r="CO195" s="8"/>
      <c r="CP195" s="9"/>
      <c r="CQ195" s="76"/>
    </row>
    <row r="196" spans="1:98" hidden="1" x14ac:dyDescent="0.3">
      <c r="A196" s="2"/>
      <c r="B196" s="2"/>
      <c r="C196" s="2"/>
      <c r="D196" s="2"/>
      <c r="E196" s="2"/>
      <c r="F196" s="2" t="s">
        <v>224</v>
      </c>
      <c r="G196" s="2"/>
      <c r="H196" s="7"/>
      <c r="I196" s="8"/>
      <c r="J196" s="7"/>
      <c r="K196" s="8"/>
      <c r="L196" s="7"/>
      <c r="M196" s="8"/>
      <c r="N196" s="9"/>
      <c r="O196" s="8"/>
      <c r="P196" s="7"/>
      <c r="Q196" s="8"/>
      <c r="R196" s="7"/>
      <c r="S196" s="8"/>
      <c r="T196" s="7"/>
      <c r="U196" s="8"/>
      <c r="V196" s="9"/>
      <c r="W196" s="8"/>
      <c r="X196" s="7"/>
      <c r="Y196" s="8"/>
      <c r="Z196" s="7"/>
      <c r="AA196" s="8"/>
      <c r="AB196" s="7"/>
      <c r="AC196" s="8"/>
      <c r="AD196" s="9"/>
      <c r="AE196" s="8"/>
      <c r="AF196" s="7"/>
      <c r="AG196" s="8"/>
      <c r="AH196" s="7"/>
      <c r="AI196" s="8"/>
      <c r="AJ196" s="7"/>
      <c r="AK196" s="8"/>
      <c r="AL196" s="9"/>
      <c r="AM196" s="8"/>
      <c r="AN196" s="7"/>
      <c r="AO196" s="8"/>
      <c r="AP196" s="7"/>
      <c r="AQ196" s="8"/>
      <c r="AR196" s="7"/>
      <c r="AS196" s="8"/>
      <c r="AT196" s="9"/>
      <c r="AU196" s="8"/>
      <c r="AV196" s="7"/>
      <c r="AW196" s="8"/>
      <c r="AX196" s="7"/>
      <c r="AY196" s="8"/>
      <c r="AZ196" s="7"/>
      <c r="BA196" s="8"/>
      <c r="BB196" s="9"/>
      <c r="BC196" s="8"/>
      <c r="BD196" s="7"/>
      <c r="BE196" s="8"/>
      <c r="BF196" s="7"/>
      <c r="BG196" s="8"/>
      <c r="BH196" s="7"/>
      <c r="BI196" s="8"/>
      <c r="BJ196" s="9"/>
      <c r="BK196" s="8"/>
      <c r="BL196" s="7"/>
      <c r="BM196" s="8"/>
      <c r="BN196" s="7"/>
      <c r="BO196" s="8"/>
      <c r="BP196" s="7"/>
      <c r="BQ196" s="8"/>
      <c r="BR196" s="9"/>
      <c r="BS196" s="8"/>
      <c r="BT196" s="7"/>
      <c r="BU196" s="8"/>
      <c r="BV196" s="7"/>
      <c r="BW196" s="8"/>
      <c r="BX196" s="7"/>
      <c r="BY196" s="8"/>
      <c r="BZ196" s="9"/>
      <c r="CA196" s="8"/>
      <c r="CB196" s="7"/>
      <c r="CC196" s="8"/>
      <c r="CD196" s="7"/>
      <c r="CE196" s="8"/>
      <c r="CF196" s="7"/>
      <c r="CG196" s="8"/>
      <c r="CH196" s="9"/>
      <c r="CI196" s="8"/>
      <c r="CJ196" s="7"/>
      <c r="CK196" s="8"/>
      <c r="CL196" s="7"/>
      <c r="CM196" s="8"/>
      <c r="CN196" s="7"/>
      <c r="CO196" s="8"/>
      <c r="CP196" s="9"/>
      <c r="CQ196" s="76"/>
    </row>
    <row r="197" spans="1:98" hidden="1" x14ac:dyDescent="0.3">
      <c r="A197" s="2"/>
      <c r="B197" s="2"/>
      <c r="C197" s="2"/>
      <c r="D197" s="2"/>
      <c r="E197" s="2"/>
      <c r="F197" s="2" t="s">
        <v>225</v>
      </c>
      <c r="G197" s="2"/>
      <c r="H197" s="7"/>
      <c r="I197" s="8"/>
      <c r="J197" s="7"/>
      <c r="K197" s="8"/>
      <c r="L197" s="7"/>
      <c r="M197" s="8"/>
      <c r="N197" s="9"/>
      <c r="O197" s="8"/>
      <c r="P197" s="7"/>
      <c r="Q197" s="8"/>
      <c r="R197" s="7"/>
      <c r="S197" s="8"/>
      <c r="T197" s="7"/>
      <c r="U197" s="8"/>
      <c r="V197" s="9"/>
      <c r="W197" s="8"/>
      <c r="X197" s="7"/>
      <c r="Y197" s="8"/>
      <c r="Z197" s="7"/>
      <c r="AA197" s="8"/>
      <c r="AB197" s="7"/>
      <c r="AC197" s="8"/>
      <c r="AD197" s="9"/>
      <c r="AE197" s="8"/>
      <c r="AF197" s="7"/>
      <c r="AG197" s="8"/>
      <c r="AH197" s="7"/>
      <c r="AI197" s="8"/>
      <c r="AJ197" s="7"/>
      <c r="AK197" s="8"/>
      <c r="AL197" s="9"/>
      <c r="AM197" s="8"/>
      <c r="AN197" s="7"/>
      <c r="AO197" s="8"/>
      <c r="AP197" s="7"/>
      <c r="AQ197" s="8"/>
      <c r="AR197" s="7"/>
      <c r="AS197" s="8"/>
      <c r="AT197" s="9"/>
      <c r="AU197" s="8"/>
      <c r="AV197" s="7"/>
      <c r="AW197" s="8"/>
      <c r="AX197" s="7"/>
      <c r="AY197" s="8"/>
      <c r="AZ197" s="7"/>
      <c r="BA197" s="8"/>
      <c r="BB197" s="9"/>
      <c r="BC197" s="8"/>
      <c r="BD197" s="7"/>
      <c r="BE197" s="8"/>
      <c r="BF197" s="7"/>
      <c r="BG197" s="8"/>
      <c r="BH197" s="7"/>
      <c r="BI197" s="8"/>
      <c r="BJ197" s="9"/>
      <c r="BK197" s="8"/>
      <c r="BL197" s="7"/>
      <c r="BM197" s="8"/>
      <c r="BN197" s="7"/>
      <c r="BO197" s="8"/>
      <c r="BP197" s="7"/>
      <c r="BQ197" s="8"/>
      <c r="BR197" s="9"/>
      <c r="BS197" s="8"/>
      <c r="BT197" s="7"/>
      <c r="BU197" s="8"/>
      <c r="BV197" s="7"/>
      <c r="BW197" s="8"/>
      <c r="BX197" s="7"/>
      <c r="BY197" s="8"/>
      <c r="BZ197" s="9"/>
      <c r="CA197" s="8"/>
      <c r="CB197" s="7"/>
      <c r="CC197" s="8"/>
      <c r="CD197" s="7"/>
      <c r="CE197" s="8"/>
      <c r="CF197" s="7"/>
      <c r="CG197" s="8"/>
      <c r="CH197" s="9"/>
      <c r="CI197" s="8"/>
      <c r="CJ197" s="7"/>
      <c r="CK197" s="8"/>
      <c r="CL197" s="7"/>
      <c r="CM197" s="8"/>
      <c r="CN197" s="7"/>
      <c r="CO197" s="8"/>
      <c r="CP197" s="9"/>
      <c r="CQ197" s="76"/>
    </row>
    <row r="198" spans="1:98" ht="15" thickBot="1" x14ac:dyDescent="0.35">
      <c r="A198" s="2"/>
      <c r="B198" s="2"/>
      <c r="C198" s="2"/>
      <c r="D198" s="2"/>
      <c r="E198" s="2"/>
      <c r="F198" s="2" t="s">
        <v>226</v>
      </c>
      <c r="G198" s="2"/>
      <c r="H198" s="10"/>
      <c r="I198" s="8"/>
      <c r="J198" s="10"/>
      <c r="K198" s="8"/>
      <c r="L198" s="10"/>
      <c r="M198" s="8"/>
      <c r="N198" s="11"/>
      <c r="O198" s="8"/>
      <c r="P198" s="10"/>
      <c r="Q198" s="8"/>
      <c r="R198" s="10"/>
      <c r="S198" s="8"/>
      <c r="T198" s="10"/>
      <c r="U198" s="8"/>
      <c r="V198" s="11"/>
      <c r="W198" s="8"/>
      <c r="X198" s="10"/>
      <c r="Y198" s="8"/>
      <c r="Z198" s="10"/>
      <c r="AA198" s="8"/>
      <c r="AB198" s="10"/>
      <c r="AC198" s="8"/>
      <c r="AD198" s="11"/>
      <c r="AE198" s="8"/>
      <c r="AF198" s="10"/>
      <c r="AG198" s="8"/>
      <c r="AH198" s="10"/>
      <c r="AI198" s="8"/>
      <c r="AJ198" s="10"/>
      <c r="AK198" s="8"/>
      <c r="AL198" s="11"/>
      <c r="AM198" s="8"/>
      <c r="AN198" s="10"/>
      <c r="AO198" s="8"/>
      <c r="AP198" s="10"/>
      <c r="AQ198" s="8"/>
      <c r="AR198" s="10"/>
      <c r="AS198" s="8"/>
      <c r="AT198" s="11"/>
      <c r="AU198" s="8"/>
      <c r="AV198" s="10"/>
      <c r="AW198" s="8"/>
      <c r="AX198" s="10"/>
      <c r="AY198" s="8"/>
      <c r="AZ198" s="10"/>
      <c r="BA198" s="8"/>
      <c r="BB198" s="11"/>
      <c r="BC198" s="8"/>
      <c r="BD198" s="10"/>
      <c r="BE198" s="8"/>
      <c r="BF198" s="10"/>
      <c r="BG198" s="8"/>
      <c r="BH198" s="10"/>
      <c r="BI198" s="8"/>
      <c r="BJ198" s="11"/>
      <c r="BK198" s="8"/>
      <c r="BL198" s="10"/>
      <c r="BM198" s="8"/>
      <c r="BN198" s="10"/>
      <c r="BO198" s="8"/>
      <c r="BP198" s="10"/>
      <c r="BQ198" s="8"/>
      <c r="BR198" s="11"/>
      <c r="BS198" s="8"/>
      <c r="BT198" s="10"/>
      <c r="BU198" s="8"/>
      <c r="BV198" s="10"/>
      <c r="BW198" s="8"/>
      <c r="BX198" s="10"/>
      <c r="BY198" s="8"/>
      <c r="BZ198" s="11"/>
      <c r="CA198" s="8"/>
      <c r="CB198" s="10"/>
      <c r="CC198" s="8"/>
      <c r="CD198" s="10"/>
      <c r="CE198" s="8"/>
      <c r="CF198" s="10"/>
      <c r="CG198" s="8"/>
      <c r="CH198" s="11"/>
      <c r="CI198" s="8"/>
      <c r="CJ198" s="10"/>
      <c r="CK198" s="8"/>
      <c r="CL198" s="10"/>
      <c r="CM198" s="8"/>
      <c r="CN198" s="10"/>
      <c r="CO198" s="8"/>
      <c r="CP198" s="11"/>
      <c r="CQ198" s="10"/>
    </row>
    <row r="199" spans="1:98" x14ac:dyDescent="0.3">
      <c r="A199" s="2"/>
      <c r="B199" s="2"/>
      <c r="C199" s="2"/>
      <c r="D199" s="2"/>
      <c r="E199" s="2" t="s">
        <v>227</v>
      </c>
      <c r="F199" s="2"/>
      <c r="G199" s="2"/>
      <c r="H199" s="7">
        <f>ROUND(SUM(H175:H198),5)</f>
        <v>1712.8</v>
      </c>
      <c r="I199" s="8"/>
      <c r="J199" s="7">
        <f>ROUND(SUM(J175:J198),5)</f>
        <v>1902.82</v>
      </c>
      <c r="K199" s="8"/>
      <c r="L199" s="7">
        <f>ROUND((H199-J199),5)</f>
        <v>-190.02</v>
      </c>
      <c r="M199" s="8"/>
      <c r="N199" s="9">
        <f>ROUND(IF(J199=0, IF(H199=0, 0, 1), H199/J199),5)</f>
        <v>0.90014000000000005</v>
      </c>
      <c r="O199" s="8"/>
      <c r="P199" s="7">
        <f>ROUND(SUM(P175:P198),5)</f>
        <v>1953.88</v>
      </c>
      <c r="Q199" s="8"/>
      <c r="R199" s="7">
        <f>ROUND(SUM(R175:R198),5)</f>
        <v>1952.84</v>
      </c>
      <c r="S199" s="8"/>
      <c r="T199" s="7">
        <f>ROUND((P199-R199),5)</f>
        <v>1.04</v>
      </c>
      <c r="U199" s="8"/>
      <c r="V199" s="9">
        <f>ROUND(IF(R199=0, IF(P199=0, 0, 1), P199/R199),5)</f>
        <v>1.0005299999999999</v>
      </c>
      <c r="W199" s="8"/>
      <c r="X199" s="7">
        <f>ROUND(SUM(X175:X198),5)</f>
        <v>883.37</v>
      </c>
      <c r="Y199" s="8"/>
      <c r="Z199" s="7">
        <f>ROUND(SUM(Z175:Z198),5)</f>
        <v>1802.84</v>
      </c>
      <c r="AA199" s="8"/>
      <c r="AB199" s="7">
        <f>ROUND((X199-Z199),5)</f>
        <v>-919.47</v>
      </c>
      <c r="AC199" s="8"/>
      <c r="AD199" s="9">
        <f>ROUND(IF(Z199=0, IF(X199=0, 0, 1), X199/Z199),5)</f>
        <v>0.48998999999999998</v>
      </c>
      <c r="AE199" s="8"/>
      <c r="AF199" s="7">
        <f>ROUND(SUM(AF175:AF198),5)</f>
        <v>3865.7</v>
      </c>
      <c r="AG199" s="8"/>
      <c r="AH199" s="7">
        <f>ROUND(SUM(AH175:AH198),5)</f>
        <v>2152.83</v>
      </c>
      <c r="AI199" s="8"/>
      <c r="AJ199" s="7">
        <f>ROUND((AF199-AH199),5)</f>
        <v>1712.87</v>
      </c>
      <c r="AK199" s="8"/>
      <c r="AL199" s="9">
        <f>ROUND(IF(AH199=0, IF(AF199=0, 0, 1), AF199/AH199),5)</f>
        <v>1.7956399999999999</v>
      </c>
      <c r="AM199" s="8"/>
      <c r="AN199" s="7">
        <f>ROUND(SUM(AN175:AN198),5)</f>
        <v>2189.25</v>
      </c>
      <c r="AO199" s="8"/>
      <c r="AP199" s="7">
        <f>ROUND(SUM(AP175:AP198),5)</f>
        <v>2070.83</v>
      </c>
      <c r="AQ199" s="8"/>
      <c r="AR199" s="7">
        <f>ROUND((AN199-AP199),5)</f>
        <v>118.42</v>
      </c>
      <c r="AS199" s="8"/>
      <c r="AT199" s="9">
        <f>ROUND(IF(AP199=0, IF(AN199=0, 0, 1), AN199/AP199),5)</f>
        <v>1.05718</v>
      </c>
      <c r="AU199" s="8"/>
      <c r="AV199" s="7">
        <f>ROUND(SUM(AV175:AV198),5)</f>
        <v>2101.52</v>
      </c>
      <c r="AW199" s="8"/>
      <c r="AX199" s="7">
        <f>ROUND(SUM(AX175:AX198),5)</f>
        <v>2097.85</v>
      </c>
      <c r="AY199" s="8"/>
      <c r="AZ199" s="7">
        <f>ROUND((AV199-AX199),5)</f>
        <v>3.67</v>
      </c>
      <c r="BA199" s="8"/>
      <c r="BB199" s="9">
        <f>ROUND(IF(AX199=0, IF(AV199=0, 0, 1), AV199/AX199),5)</f>
        <v>1.0017499999999999</v>
      </c>
      <c r="BC199" s="8"/>
      <c r="BD199" s="7">
        <f>ROUND(SUM(BD175:BD198),5)</f>
        <v>1485.54</v>
      </c>
      <c r="BE199" s="8"/>
      <c r="BF199" s="7">
        <f>ROUND(SUM(BF175:BF198),5)</f>
        <v>2447.8200000000002</v>
      </c>
      <c r="BG199" s="8"/>
      <c r="BH199" s="7">
        <f>ROUND((BD199-BF199),5)</f>
        <v>-962.28</v>
      </c>
      <c r="BI199" s="8"/>
      <c r="BJ199" s="9">
        <f>ROUND(IF(BF199=0, IF(BD199=0, 0, 1), BD199/BF199),5)</f>
        <v>0.60687999999999998</v>
      </c>
      <c r="BK199" s="8"/>
      <c r="BL199" s="7">
        <f>ROUND(SUM(BL175:BL198),5)</f>
        <v>2466.2199999999998</v>
      </c>
      <c r="BM199" s="8"/>
      <c r="BN199" s="7">
        <f>ROUND(SUM(BN175:BN198),5)</f>
        <v>2255.83</v>
      </c>
      <c r="BO199" s="8"/>
      <c r="BP199" s="7">
        <f>ROUND((BL199-BN199),5)</f>
        <v>210.39</v>
      </c>
      <c r="BQ199" s="8"/>
      <c r="BR199" s="9">
        <f>ROUND(IF(BN199=0, IF(BL199=0, 0, 1), BL199/BN199),5)</f>
        <v>1.09327</v>
      </c>
      <c r="BS199" s="8"/>
      <c r="BT199" s="7">
        <f>ROUND(SUM(BT175:BT198),5)</f>
        <v>2374.14</v>
      </c>
      <c r="BU199" s="8"/>
      <c r="BV199" s="7">
        <f>ROUND(SUM(BV175:BV198),5)</f>
        <v>1887.83</v>
      </c>
      <c r="BW199" s="8"/>
      <c r="BX199" s="7">
        <f>ROUND((BT199-BV199),5)</f>
        <v>486.31</v>
      </c>
      <c r="BY199" s="8"/>
      <c r="BZ199" s="9">
        <f>ROUND(IF(BV199=0, IF(BT199=0, 0, 1), BT199/BV199),5)</f>
        <v>1.2576000000000001</v>
      </c>
      <c r="CA199" s="8"/>
      <c r="CB199" s="7">
        <f>ROUND(SUM(CB175:CB198),5)</f>
        <v>240</v>
      </c>
      <c r="CC199" s="8"/>
      <c r="CD199" s="7">
        <f>ROUND(SUM(CD175:CD198),5)</f>
        <v>607.17999999999995</v>
      </c>
      <c r="CE199" s="8"/>
      <c r="CF199" s="7">
        <f>ROUND((CB199-CD199),5)</f>
        <v>-367.18</v>
      </c>
      <c r="CG199" s="8"/>
      <c r="CH199" s="9">
        <f>ROUND(IF(CD199=0, IF(CB199=0, 0, 1), CB199/CD199),5)</f>
        <v>0.39527000000000001</v>
      </c>
      <c r="CI199" s="8"/>
      <c r="CJ199" s="7">
        <f>ROUND(H199+P199+X199+AF199+AN199+AV199+BD199+BL199+BT199+CB199,5)</f>
        <v>19272.419999999998</v>
      </c>
      <c r="CK199" s="8"/>
      <c r="CL199" s="7">
        <f>SUM(CL179:CL198)</f>
        <v>24600</v>
      </c>
      <c r="CM199" s="8"/>
      <c r="CN199" s="7">
        <f>ROUND((CJ199-CL199),5)</f>
        <v>-5327.58</v>
      </c>
      <c r="CO199" s="8"/>
      <c r="CP199" s="9">
        <f>ROUND(IF(CL199=0, IF(CJ199=0, 0, 1), CJ199/CL199),5)</f>
        <v>0.78342999999999996</v>
      </c>
      <c r="CQ199" s="76">
        <f>SUM(CQ179:CQ191)</f>
        <v>23700</v>
      </c>
      <c r="CR199" t="s">
        <v>426</v>
      </c>
    </row>
    <row r="200" spans="1:98" ht="28.8" customHeight="1" x14ac:dyDescent="0.3">
      <c r="A200" s="87"/>
      <c r="B200" s="87"/>
      <c r="C200" s="87"/>
      <c r="D200" s="87"/>
      <c r="E200" s="87" t="s">
        <v>228</v>
      </c>
      <c r="F200" s="87"/>
      <c r="G200" s="87"/>
      <c r="H200" s="7"/>
      <c r="I200" s="8"/>
      <c r="J200" s="7"/>
      <c r="K200" s="8"/>
      <c r="L200" s="7"/>
      <c r="M200" s="8"/>
      <c r="N200" s="9"/>
      <c r="O200" s="8"/>
      <c r="P200" s="7"/>
      <c r="Q200" s="8"/>
      <c r="R200" s="7"/>
      <c r="S200" s="8"/>
      <c r="T200" s="7"/>
      <c r="U200" s="8"/>
      <c r="V200" s="9"/>
      <c r="W200" s="8"/>
      <c r="X200" s="7"/>
      <c r="Y200" s="8"/>
      <c r="Z200" s="7"/>
      <c r="AA200" s="8"/>
      <c r="AB200" s="7"/>
      <c r="AC200" s="8"/>
      <c r="AD200" s="9"/>
      <c r="AE200" s="8"/>
      <c r="AF200" s="7"/>
      <c r="AG200" s="8"/>
      <c r="AH200" s="7"/>
      <c r="AI200" s="8"/>
      <c r="AJ200" s="7"/>
      <c r="AK200" s="8"/>
      <c r="AL200" s="9"/>
      <c r="AM200" s="8"/>
      <c r="AN200" s="7"/>
      <c r="AO200" s="8"/>
      <c r="AP200" s="7"/>
      <c r="AQ200" s="8"/>
      <c r="AR200" s="7"/>
      <c r="AS200" s="8"/>
      <c r="AT200" s="9"/>
      <c r="AU200" s="8"/>
      <c r="AV200" s="7"/>
      <c r="AW200" s="8"/>
      <c r="AX200" s="7"/>
      <c r="AY200" s="8"/>
      <c r="AZ200" s="7"/>
      <c r="BA200" s="8"/>
      <c r="BB200" s="9"/>
      <c r="BC200" s="8"/>
      <c r="BD200" s="7"/>
      <c r="BE200" s="8"/>
      <c r="BF200" s="7"/>
      <c r="BG200" s="8"/>
      <c r="BH200" s="7"/>
      <c r="BI200" s="8"/>
      <c r="BJ200" s="9"/>
      <c r="BK200" s="8"/>
      <c r="BL200" s="7"/>
      <c r="BM200" s="8"/>
      <c r="BN200" s="7"/>
      <c r="BO200" s="8"/>
      <c r="BP200" s="7"/>
      <c r="BQ200" s="8"/>
      <c r="BR200" s="9"/>
      <c r="BS200" s="8"/>
      <c r="BT200" s="7"/>
      <c r="BU200" s="8"/>
      <c r="BV200" s="7"/>
      <c r="BW200" s="8"/>
      <c r="BX200" s="7"/>
      <c r="BY200" s="8"/>
      <c r="BZ200" s="9"/>
      <c r="CA200" s="8"/>
      <c r="CB200" s="7"/>
      <c r="CC200" s="8"/>
      <c r="CD200" s="7"/>
      <c r="CE200" s="8"/>
      <c r="CF200" s="7"/>
      <c r="CG200" s="8"/>
      <c r="CH200" s="9"/>
      <c r="CI200" s="8"/>
      <c r="CJ200" s="7"/>
      <c r="CK200" s="8"/>
      <c r="CL200" s="7"/>
      <c r="CM200" s="8"/>
      <c r="CN200" s="7"/>
      <c r="CO200" s="8"/>
      <c r="CP200" s="9"/>
      <c r="CQ200" s="76"/>
    </row>
    <row r="201" spans="1:98" x14ac:dyDescent="0.3">
      <c r="A201" s="2"/>
      <c r="B201" s="2"/>
      <c r="C201" s="2"/>
      <c r="D201" s="2"/>
      <c r="E201" s="2"/>
      <c r="F201" s="93" t="s">
        <v>229</v>
      </c>
      <c r="G201" s="93"/>
      <c r="H201" s="7">
        <v>19713.29</v>
      </c>
      <c r="I201" s="8"/>
      <c r="J201" s="7">
        <v>16400</v>
      </c>
      <c r="K201" s="8"/>
      <c r="L201" s="7">
        <f>ROUND((H201-J201),5)</f>
        <v>3313.29</v>
      </c>
      <c r="M201" s="8"/>
      <c r="N201" s="9">
        <f>ROUND(IF(J201=0, IF(H201=0, 0, 1), H201/J201),5)</f>
        <v>1.2020299999999999</v>
      </c>
      <c r="O201" s="8"/>
      <c r="P201" s="7">
        <v>18286.12</v>
      </c>
      <c r="Q201" s="8"/>
      <c r="R201" s="7">
        <v>16400</v>
      </c>
      <c r="S201" s="8"/>
      <c r="T201" s="7">
        <f>ROUND((P201-R201),5)</f>
        <v>1886.12</v>
      </c>
      <c r="U201" s="8"/>
      <c r="V201" s="9">
        <f>ROUND(IF(R201=0, IF(P201=0, 0, 1), P201/R201),5)</f>
        <v>1.1150100000000001</v>
      </c>
      <c r="W201" s="8"/>
      <c r="X201" s="7">
        <v>17809.919999999998</v>
      </c>
      <c r="Y201" s="8"/>
      <c r="Z201" s="7">
        <v>16400</v>
      </c>
      <c r="AA201" s="8"/>
      <c r="AB201" s="7">
        <f>ROUND((X201-Z201),5)</f>
        <v>1409.92</v>
      </c>
      <c r="AC201" s="8"/>
      <c r="AD201" s="9">
        <f>ROUND(IF(Z201=0, IF(X201=0, 0, 1), X201/Z201),5)</f>
        <v>1.0859700000000001</v>
      </c>
      <c r="AE201" s="8"/>
      <c r="AF201" s="7">
        <v>28072.05</v>
      </c>
      <c r="AG201" s="8"/>
      <c r="AH201" s="7">
        <v>33000</v>
      </c>
      <c r="AI201" s="8"/>
      <c r="AJ201" s="7">
        <f>ROUND((AF201-AH201),5)</f>
        <v>-4927.95</v>
      </c>
      <c r="AK201" s="8"/>
      <c r="AL201" s="9">
        <f>ROUND(IF(AH201=0, IF(AF201=0, 0, 1), AF201/AH201),5)</f>
        <v>0.85067000000000004</v>
      </c>
      <c r="AM201" s="8"/>
      <c r="AN201" s="7">
        <v>20076.77</v>
      </c>
      <c r="AO201" s="8"/>
      <c r="AP201" s="7">
        <v>16400</v>
      </c>
      <c r="AQ201" s="8"/>
      <c r="AR201" s="7">
        <f>ROUND((AN201-AP201),5)</f>
        <v>3676.77</v>
      </c>
      <c r="AS201" s="8"/>
      <c r="AT201" s="9">
        <f>ROUND(IF(AP201=0, IF(AN201=0, 0, 1), AN201/AP201),5)</f>
        <v>1.2241899999999999</v>
      </c>
      <c r="AU201" s="8"/>
      <c r="AV201" s="7">
        <v>15471.34</v>
      </c>
      <c r="AW201" s="8"/>
      <c r="AX201" s="7">
        <v>16400</v>
      </c>
      <c r="AY201" s="8"/>
      <c r="AZ201" s="7">
        <f>ROUND((AV201-AX201),5)</f>
        <v>-928.66</v>
      </c>
      <c r="BA201" s="8"/>
      <c r="BB201" s="9">
        <f>ROUND(IF(AX201=0, IF(AV201=0, 0, 1), AV201/AX201),5)</f>
        <v>0.94337000000000004</v>
      </c>
      <c r="BC201" s="8"/>
      <c r="BD201" s="7">
        <v>17984.400000000001</v>
      </c>
      <c r="BE201" s="8"/>
      <c r="BF201" s="7">
        <v>16400</v>
      </c>
      <c r="BG201" s="8"/>
      <c r="BH201" s="7">
        <f>ROUND((BD201-BF201),5)</f>
        <v>1584.4</v>
      </c>
      <c r="BI201" s="8"/>
      <c r="BJ201" s="9">
        <f>ROUND(IF(BF201=0, IF(BD201=0, 0, 1), BD201/BF201),5)</f>
        <v>1.0966100000000001</v>
      </c>
      <c r="BK201" s="8"/>
      <c r="BL201" s="7">
        <v>18759.05</v>
      </c>
      <c r="BM201" s="8"/>
      <c r="BN201" s="7">
        <v>16400</v>
      </c>
      <c r="BO201" s="8"/>
      <c r="BP201" s="7">
        <f>ROUND((BL201-BN201),5)</f>
        <v>2359.0500000000002</v>
      </c>
      <c r="BQ201" s="8"/>
      <c r="BR201" s="9">
        <f>ROUND(IF(BN201=0, IF(BL201=0, 0, 1), BL201/BN201),5)</f>
        <v>1.14384</v>
      </c>
      <c r="BS201" s="8"/>
      <c r="BT201" s="7">
        <v>16792.03</v>
      </c>
      <c r="BU201" s="8"/>
      <c r="BV201" s="7">
        <v>16400</v>
      </c>
      <c r="BW201" s="8"/>
      <c r="BX201" s="7">
        <f>ROUND((BT201-BV201),5)</f>
        <v>392.03</v>
      </c>
      <c r="BY201" s="8"/>
      <c r="BZ201" s="9">
        <f>ROUND(IF(BV201=0, IF(BT201=0, 0, 1), BT201/BV201),5)</f>
        <v>1.0239</v>
      </c>
      <c r="CA201" s="8"/>
      <c r="CB201" s="7">
        <v>9067.3799999999992</v>
      </c>
      <c r="CC201" s="8"/>
      <c r="CD201" s="7">
        <v>8516.1299999999992</v>
      </c>
      <c r="CE201" s="8"/>
      <c r="CF201" s="7">
        <f>ROUND((CB201-CD201),5)</f>
        <v>551.25</v>
      </c>
      <c r="CG201" s="8"/>
      <c r="CH201" s="9">
        <f>ROUND(IF(CD201=0, IF(CB201=0, 0, 1), CB201/CD201),5)</f>
        <v>1.06473</v>
      </c>
      <c r="CI201" s="8"/>
      <c r="CJ201" s="7">
        <f>ROUND(H201+P201+X201+AF201+AN201+AV201+BD201+BL201+BT201+CB201,5)</f>
        <v>182032.35</v>
      </c>
      <c r="CK201" s="8"/>
      <c r="CL201" s="7">
        <v>230000</v>
      </c>
      <c r="CM201" s="8"/>
      <c r="CN201" s="7">
        <f>ROUND((CJ201-CL201),5)</f>
        <v>-47967.65</v>
      </c>
      <c r="CO201" s="8"/>
      <c r="CP201" s="9">
        <f>ROUND(IF(CL201=0, IF(CJ201=0, 0, 1), CJ201/CL201),5)</f>
        <v>0.79144999999999999</v>
      </c>
      <c r="CQ201" s="76">
        <v>232850</v>
      </c>
      <c r="CS201" s="76"/>
      <c r="CT201" s="99"/>
    </row>
    <row r="202" spans="1:98" x14ac:dyDescent="0.3">
      <c r="A202" s="2"/>
      <c r="B202" s="2"/>
      <c r="C202" s="2"/>
      <c r="D202" s="2"/>
      <c r="E202" s="2"/>
      <c r="F202" s="93" t="s">
        <v>230</v>
      </c>
      <c r="G202" s="93"/>
      <c r="H202" s="7"/>
      <c r="I202" s="8"/>
      <c r="J202" s="7">
        <v>225</v>
      </c>
      <c r="K202" s="8"/>
      <c r="L202" s="7">
        <f>ROUND((H202-J202),5)</f>
        <v>-225</v>
      </c>
      <c r="M202" s="8"/>
      <c r="N202" s="9"/>
      <c r="O202" s="8"/>
      <c r="P202" s="7"/>
      <c r="Q202" s="8"/>
      <c r="R202" s="7">
        <v>225</v>
      </c>
      <c r="S202" s="8"/>
      <c r="T202" s="7">
        <f>ROUND((P202-R202),5)</f>
        <v>-225</v>
      </c>
      <c r="U202" s="8"/>
      <c r="V202" s="9"/>
      <c r="W202" s="8"/>
      <c r="X202" s="7"/>
      <c r="Y202" s="8"/>
      <c r="Z202" s="7">
        <v>225</v>
      </c>
      <c r="AA202" s="8"/>
      <c r="AB202" s="7">
        <f>ROUND((X202-Z202),5)</f>
        <v>-225</v>
      </c>
      <c r="AC202" s="8"/>
      <c r="AD202" s="9"/>
      <c r="AE202" s="8"/>
      <c r="AF202" s="7"/>
      <c r="AG202" s="8"/>
      <c r="AH202" s="7">
        <v>325</v>
      </c>
      <c r="AI202" s="8"/>
      <c r="AJ202" s="7">
        <f>ROUND((AF202-AH202),5)</f>
        <v>-325</v>
      </c>
      <c r="AK202" s="8"/>
      <c r="AL202" s="9"/>
      <c r="AM202" s="8"/>
      <c r="AN202" s="7"/>
      <c r="AO202" s="8"/>
      <c r="AP202" s="7">
        <v>225</v>
      </c>
      <c r="AQ202" s="8"/>
      <c r="AR202" s="7">
        <f>ROUND((AN202-AP202),5)</f>
        <v>-225</v>
      </c>
      <c r="AS202" s="8"/>
      <c r="AT202" s="9"/>
      <c r="AU202" s="8"/>
      <c r="AV202" s="7"/>
      <c r="AW202" s="8"/>
      <c r="AX202" s="7">
        <v>225</v>
      </c>
      <c r="AY202" s="8"/>
      <c r="AZ202" s="7">
        <f>ROUND((AV202-AX202),5)</f>
        <v>-225</v>
      </c>
      <c r="BA202" s="8"/>
      <c r="BB202" s="9"/>
      <c r="BC202" s="8"/>
      <c r="BD202" s="7"/>
      <c r="BE202" s="8"/>
      <c r="BF202" s="7">
        <v>225</v>
      </c>
      <c r="BG202" s="8"/>
      <c r="BH202" s="7">
        <f>ROUND((BD202-BF202),5)</f>
        <v>-225</v>
      </c>
      <c r="BI202" s="8"/>
      <c r="BJ202" s="9"/>
      <c r="BK202" s="8"/>
      <c r="BL202" s="7"/>
      <c r="BM202" s="8"/>
      <c r="BN202" s="7">
        <v>225</v>
      </c>
      <c r="BO202" s="8"/>
      <c r="BP202" s="7">
        <f>ROUND((BL202-BN202),5)</f>
        <v>-225</v>
      </c>
      <c r="BQ202" s="8"/>
      <c r="BR202" s="9"/>
      <c r="BS202" s="8"/>
      <c r="BT202" s="7"/>
      <c r="BU202" s="8"/>
      <c r="BV202" s="7">
        <v>225</v>
      </c>
      <c r="BW202" s="8"/>
      <c r="BX202" s="7">
        <f>ROUND((BT202-BV202),5)</f>
        <v>-225</v>
      </c>
      <c r="BY202" s="8"/>
      <c r="BZ202" s="9"/>
      <c r="CA202" s="8"/>
      <c r="CB202" s="7"/>
      <c r="CC202" s="8"/>
      <c r="CD202" s="7">
        <v>90.32</v>
      </c>
      <c r="CE202" s="8"/>
      <c r="CF202" s="7">
        <f>ROUND((CB202-CD202),5)</f>
        <v>-90.32</v>
      </c>
      <c r="CG202" s="8"/>
      <c r="CH202" s="9"/>
      <c r="CI202" s="8"/>
      <c r="CJ202" s="82">
        <v>0</v>
      </c>
      <c r="CK202" s="8"/>
      <c r="CL202" s="7">
        <v>2800</v>
      </c>
      <c r="CM202" s="8"/>
      <c r="CN202" s="7">
        <f>ROUND((CJ202-CL202),5)</f>
        <v>-2800</v>
      </c>
      <c r="CO202" s="8"/>
      <c r="CP202" s="9"/>
      <c r="CQ202" s="76">
        <v>0</v>
      </c>
      <c r="CS202" s="76"/>
    </row>
    <row r="203" spans="1:98" x14ac:dyDescent="0.3">
      <c r="A203" s="2"/>
      <c r="B203" s="2"/>
      <c r="C203" s="2"/>
      <c r="D203" s="2"/>
      <c r="E203" s="2"/>
      <c r="F203" s="2" t="s">
        <v>231</v>
      </c>
      <c r="G203" s="2"/>
      <c r="H203" s="7">
        <v>2616.89</v>
      </c>
      <c r="I203" s="8"/>
      <c r="J203" s="7">
        <v>5025</v>
      </c>
      <c r="K203" s="8"/>
      <c r="L203" s="7">
        <f>ROUND((H203-J203),5)</f>
        <v>-2408.11</v>
      </c>
      <c r="M203" s="8"/>
      <c r="N203" s="9">
        <f>ROUND(IF(J203=0, IF(H203=0, 0, 1), H203/J203),5)</f>
        <v>0.52076999999999996</v>
      </c>
      <c r="O203" s="8"/>
      <c r="P203" s="7">
        <v>2839.97</v>
      </c>
      <c r="Q203" s="8"/>
      <c r="R203" s="7">
        <v>5025</v>
      </c>
      <c r="S203" s="8"/>
      <c r="T203" s="7">
        <f>ROUND((P203-R203),5)</f>
        <v>-2185.0300000000002</v>
      </c>
      <c r="U203" s="8"/>
      <c r="V203" s="9">
        <f>ROUND(IF(R203=0, IF(P203=0, 0, 1), P203/R203),5)</f>
        <v>0.56516999999999995</v>
      </c>
      <c r="W203" s="8"/>
      <c r="X203" s="7"/>
      <c r="Y203" s="8"/>
      <c r="Z203" s="7">
        <v>5025</v>
      </c>
      <c r="AA203" s="8"/>
      <c r="AB203" s="7">
        <f>ROUND((X203-Z203),5)</f>
        <v>-5025</v>
      </c>
      <c r="AC203" s="8"/>
      <c r="AD203" s="9"/>
      <c r="AE203" s="8"/>
      <c r="AF203" s="7">
        <v>5442.38</v>
      </c>
      <c r="AG203" s="8"/>
      <c r="AH203" s="7">
        <v>5025</v>
      </c>
      <c r="AI203" s="8"/>
      <c r="AJ203" s="7">
        <f>ROUND((AF203-AH203),5)</f>
        <v>417.38</v>
      </c>
      <c r="AK203" s="8"/>
      <c r="AL203" s="9">
        <f>ROUND(IF(AH203=0, IF(AF203=0, 0, 1), AF203/AH203),5)</f>
        <v>1.0830599999999999</v>
      </c>
      <c r="AM203" s="8"/>
      <c r="AN203" s="7">
        <v>2724.81</v>
      </c>
      <c r="AO203" s="8"/>
      <c r="AP203" s="7">
        <v>5025</v>
      </c>
      <c r="AQ203" s="8"/>
      <c r="AR203" s="7">
        <f>ROUND((AN203-AP203),5)</f>
        <v>-2300.19</v>
      </c>
      <c r="AS203" s="8"/>
      <c r="AT203" s="9">
        <f>ROUND(IF(AP203=0, IF(AN203=0, 0, 1), AN203/AP203),5)</f>
        <v>0.54225000000000001</v>
      </c>
      <c r="AU203" s="8"/>
      <c r="AV203" s="7">
        <v>94.12</v>
      </c>
      <c r="AW203" s="8"/>
      <c r="AX203" s="7">
        <v>5025</v>
      </c>
      <c r="AY203" s="8"/>
      <c r="AZ203" s="7">
        <f>ROUND((AV203-AX203),5)</f>
        <v>-4930.88</v>
      </c>
      <c r="BA203" s="8"/>
      <c r="BB203" s="9">
        <f>ROUND(IF(AX203=0, IF(AV203=0, 0, 1), AV203/AX203),5)</f>
        <v>1.873E-2</v>
      </c>
      <c r="BC203" s="8"/>
      <c r="BD203" s="7">
        <v>7107.79</v>
      </c>
      <c r="BE203" s="8"/>
      <c r="BF203" s="7">
        <v>5025</v>
      </c>
      <c r="BG203" s="8"/>
      <c r="BH203" s="7">
        <f>ROUND((BD203-BF203),5)</f>
        <v>2082.79</v>
      </c>
      <c r="BI203" s="8"/>
      <c r="BJ203" s="9">
        <f>ROUND(IF(BF203=0, IF(BD203=0, 0, 1), BD203/BF203),5)</f>
        <v>1.41449</v>
      </c>
      <c r="BK203" s="8"/>
      <c r="BL203" s="7">
        <v>2417.5300000000002</v>
      </c>
      <c r="BM203" s="8"/>
      <c r="BN203" s="7">
        <v>5025</v>
      </c>
      <c r="BO203" s="8"/>
      <c r="BP203" s="7">
        <f>ROUND((BL203-BN203),5)</f>
        <v>-2607.4699999999998</v>
      </c>
      <c r="BQ203" s="8"/>
      <c r="BR203" s="9">
        <f>ROUND(IF(BN203=0, IF(BL203=0, 0, 1), BL203/BN203),5)</f>
        <v>0.48110000000000003</v>
      </c>
      <c r="BS203" s="8"/>
      <c r="BT203" s="7">
        <v>94.12</v>
      </c>
      <c r="BU203" s="8"/>
      <c r="BV203" s="7">
        <v>5025</v>
      </c>
      <c r="BW203" s="8"/>
      <c r="BX203" s="7">
        <f>ROUND((BT203-BV203),5)</f>
        <v>-4930.88</v>
      </c>
      <c r="BY203" s="8"/>
      <c r="BZ203" s="9">
        <f>ROUND(IF(BV203=0, IF(BT203=0, 0, 1), BT203/BV203),5)</f>
        <v>1.873E-2</v>
      </c>
      <c r="CA203" s="8"/>
      <c r="CB203" s="7"/>
      <c r="CC203" s="8"/>
      <c r="CD203" s="7">
        <v>1296.77</v>
      </c>
      <c r="CE203" s="8"/>
      <c r="CF203" s="7">
        <f>ROUND((CB203-CD203),5)</f>
        <v>-1296.77</v>
      </c>
      <c r="CG203" s="8"/>
      <c r="CH203" s="9"/>
      <c r="CI203" s="8"/>
      <c r="CJ203" s="7">
        <f>ROUND(H203+P203+X203+AF203+AN203+AV203+BD203+BL203+BT203+CB203,5)</f>
        <v>23337.61</v>
      </c>
      <c r="CK203" s="8"/>
      <c r="CL203" s="7">
        <v>60500</v>
      </c>
      <c r="CM203" s="8"/>
      <c r="CN203" s="7">
        <f>ROUND((CJ203-CL203),5)</f>
        <v>-37162.39</v>
      </c>
      <c r="CO203" s="8"/>
      <c r="CP203" s="9">
        <f>ROUND(IF(CL203=0, IF(CJ203=0, 0, 1), CJ203/CL203),5)</f>
        <v>0.38574999999999998</v>
      </c>
      <c r="CQ203" s="76">
        <v>33000</v>
      </c>
      <c r="CS203" s="76"/>
    </row>
    <row r="204" spans="1:98" hidden="1" x14ac:dyDescent="0.3">
      <c r="A204" s="2"/>
      <c r="B204" s="2"/>
      <c r="C204" s="2"/>
      <c r="D204" s="2"/>
      <c r="E204" s="2"/>
      <c r="F204" s="2" t="s">
        <v>232</v>
      </c>
      <c r="G204" s="2"/>
      <c r="H204" s="7"/>
      <c r="I204" s="8"/>
      <c r="J204" s="7"/>
      <c r="K204" s="8"/>
      <c r="L204" s="7"/>
      <c r="M204" s="8"/>
      <c r="N204" s="9"/>
      <c r="O204" s="8"/>
      <c r="P204" s="7"/>
      <c r="Q204" s="8"/>
      <c r="R204" s="7"/>
      <c r="S204" s="8"/>
      <c r="T204" s="7"/>
      <c r="U204" s="8"/>
      <c r="V204" s="9"/>
      <c r="W204" s="8"/>
      <c r="X204" s="7"/>
      <c r="Y204" s="8"/>
      <c r="Z204" s="7"/>
      <c r="AA204" s="8"/>
      <c r="AB204" s="7"/>
      <c r="AC204" s="8"/>
      <c r="AD204" s="9"/>
      <c r="AE204" s="8"/>
      <c r="AF204" s="7"/>
      <c r="AG204" s="8"/>
      <c r="AH204" s="7"/>
      <c r="AI204" s="8"/>
      <c r="AJ204" s="7"/>
      <c r="AK204" s="8"/>
      <c r="AL204" s="9"/>
      <c r="AM204" s="8"/>
      <c r="AN204" s="7"/>
      <c r="AO204" s="8"/>
      <c r="AP204" s="7"/>
      <c r="AQ204" s="8"/>
      <c r="AR204" s="7"/>
      <c r="AS204" s="8"/>
      <c r="AT204" s="9"/>
      <c r="AU204" s="8"/>
      <c r="AV204" s="7"/>
      <c r="AW204" s="8"/>
      <c r="AX204" s="7"/>
      <c r="AY204" s="8"/>
      <c r="AZ204" s="7"/>
      <c r="BA204" s="8"/>
      <c r="BB204" s="9"/>
      <c r="BC204" s="8"/>
      <c r="BD204" s="7"/>
      <c r="BE204" s="8"/>
      <c r="BF204" s="7"/>
      <c r="BG204" s="8"/>
      <c r="BH204" s="7"/>
      <c r="BI204" s="8"/>
      <c r="BJ204" s="9"/>
      <c r="BK204" s="8"/>
      <c r="BL204" s="7"/>
      <c r="BM204" s="8"/>
      <c r="BN204" s="7"/>
      <c r="BO204" s="8"/>
      <c r="BP204" s="7"/>
      <c r="BQ204" s="8"/>
      <c r="BR204" s="9"/>
      <c r="BS204" s="8"/>
      <c r="BT204" s="7"/>
      <c r="BU204" s="8"/>
      <c r="BV204" s="7"/>
      <c r="BW204" s="8"/>
      <c r="BX204" s="7"/>
      <c r="BY204" s="8"/>
      <c r="BZ204" s="9"/>
      <c r="CA204" s="8"/>
      <c r="CB204" s="7"/>
      <c r="CC204" s="8"/>
      <c r="CD204" s="7"/>
      <c r="CE204" s="8"/>
      <c r="CF204" s="7"/>
      <c r="CG204" s="8"/>
      <c r="CH204" s="9"/>
      <c r="CI204" s="8"/>
      <c r="CJ204" s="7"/>
      <c r="CK204" s="8"/>
      <c r="CL204" s="7"/>
      <c r="CM204" s="8"/>
      <c r="CN204" s="7"/>
      <c r="CO204" s="8"/>
      <c r="CP204" s="9"/>
      <c r="CQ204" s="76"/>
      <c r="CS204" s="76"/>
    </row>
    <row r="205" spans="1:98" hidden="1" x14ac:dyDescent="0.3">
      <c r="A205" s="2"/>
      <c r="B205" s="2"/>
      <c r="C205" s="2"/>
      <c r="D205" s="2"/>
      <c r="E205" s="2"/>
      <c r="F205" s="2" t="s">
        <v>233</v>
      </c>
      <c r="G205" s="2"/>
      <c r="H205" s="7"/>
      <c r="I205" s="8"/>
      <c r="J205" s="7"/>
      <c r="K205" s="8"/>
      <c r="L205" s="7"/>
      <c r="M205" s="8"/>
      <c r="N205" s="9"/>
      <c r="O205" s="8"/>
      <c r="P205" s="7"/>
      <c r="Q205" s="8"/>
      <c r="R205" s="7"/>
      <c r="S205" s="8"/>
      <c r="T205" s="7"/>
      <c r="U205" s="8"/>
      <c r="V205" s="9"/>
      <c r="W205" s="8"/>
      <c r="X205" s="7"/>
      <c r="Y205" s="8"/>
      <c r="Z205" s="7"/>
      <c r="AA205" s="8"/>
      <c r="AB205" s="7"/>
      <c r="AC205" s="8"/>
      <c r="AD205" s="9"/>
      <c r="AE205" s="8"/>
      <c r="AF205" s="7"/>
      <c r="AG205" s="8"/>
      <c r="AH205" s="7"/>
      <c r="AI205" s="8"/>
      <c r="AJ205" s="7"/>
      <c r="AK205" s="8"/>
      <c r="AL205" s="9"/>
      <c r="AM205" s="8"/>
      <c r="AN205" s="7"/>
      <c r="AO205" s="8"/>
      <c r="AP205" s="7"/>
      <c r="AQ205" s="8"/>
      <c r="AR205" s="7"/>
      <c r="AS205" s="8"/>
      <c r="AT205" s="9"/>
      <c r="AU205" s="8"/>
      <c r="AV205" s="7"/>
      <c r="AW205" s="8"/>
      <c r="AX205" s="7"/>
      <c r="AY205" s="8"/>
      <c r="AZ205" s="7"/>
      <c r="BA205" s="8"/>
      <c r="BB205" s="9"/>
      <c r="BC205" s="8"/>
      <c r="BD205" s="7"/>
      <c r="BE205" s="8"/>
      <c r="BF205" s="7"/>
      <c r="BG205" s="8"/>
      <c r="BH205" s="7"/>
      <c r="BI205" s="8"/>
      <c r="BJ205" s="9"/>
      <c r="BK205" s="8"/>
      <c r="BL205" s="7"/>
      <c r="BM205" s="8"/>
      <c r="BN205" s="7"/>
      <c r="BO205" s="8"/>
      <c r="BP205" s="7"/>
      <c r="BQ205" s="8"/>
      <c r="BR205" s="9"/>
      <c r="BS205" s="8"/>
      <c r="BT205" s="7"/>
      <c r="BU205" s="8"/>
      <c r="BV205" s="7"/>
      <c r="BW205" s="8"/>
      <c r="BX205" s="7"/>
      <c r="BY205" s="8"/>
      <c r="BZ205" s="9"/>
      <c r="CA205" s="8"/>
      <c r="CB205" s="7"/>
      <c r="CC205" s="8"/>
      <c r="CD205" s="7"/>
      <c r="CE205" s="8"/>
      <c r="CF205" s="7"/>
      <c r="CG205" s="8"/>
      <c r="CH205" s="9"/>
      <c r="CI205" s="8"/>
      <c r="CJ205" s="7"/>
      <c r="CK205" s="8"/>
      <c r="CL205" s="7"/>
      <c r="CM205" s="8"/>
      <c r="CN205" s="7"/>
      <c r="CO205" s="8"/>
      <c r="CP205" s="9"/>
      <c r="CQ205" s="76"/>
      <c r="CS205" s="76"/>
    </row>
    <row r="206" spans="1:98" hidden="1" x14ac:dyDescent="0.3">
      <c r="A206" s="2"/>
      <c r="B206" s="2"/>
      <c r="C206" s="2"/>
      <c r="D206" s="2"/>
      <c r="E206" s="2"/>
      <c r="F206" s="2" t="s">
        <v>234</v>
      </c>
      <c r="G206" s="2"/>
      <c r="H206" s="7"/>
      <c r="I206" s="8"/>
      <c r="J206" s="7"/>
      <c r="K206" s="8"/>
      <c r="L206" s="7"/>
      <c r="M206" s="8"/>
      <c r="N206" s="9"/>
      <c r="O206" s="8"/>
      <c r="P206" s="7"/>
      <c r="Q206" s="8"/>
      <c r="R206" s="7"/>
      <c r="S206" s="8"/>
      <c r="T206" s="7"/>
      <c r="U206" s="8"/>
      <c r="V206" s="9"/>
      <c r="W206" s="8"/>
      <c r="X206" s="7"/>
      <c r="Y206" s="8"/>
      <c r="Z206" s="7"/>
      <c r="AA206" s="8"/>
      <c r="AB206" s="7"/>
      <c r="AC206" s="8"/>
      <c r="AD206" s="9"/>
      <c r="AE206" s="8"/>
      <c r="AF206" s="7"/>
      <c r="AG206" s="8"/>
      <c r="AH206" s="7"/>
      <c r="AI206" s="8"/>
      <c r="AJ206" s="7"/>
      <c r="AK206" s="8"/>
      <c r="AL206" s="9"/>
      <c r="AM206" s="8"/>
      <c r="AN206" s="7"/>
      <c r="AO206" s="8"/>
      <c r="AP206" s="7"/>
      <c r="AQ206" s="8"/>
      <c r="AR206" s="7"/>
      <c r="AS206" s="8"/>
      <c r="AT206" s="9"/>
      <c r="AU206" s="8"/>
      <c r="AV206" s="7"/>
      <c r="AW206" s="8"/>
      <c r="AX206" s="7"/>
      <c r="AY206" s="8"/>
      <c r="AZ206" s="7"/>
      <c r="BA206" s="8"/>
      <c r="BB206" s="9"/>
      <c r="BC206" s="8"/>
      <c r="BD206" s="7"/>
      <c r="BE206" s="8"/>
      <c r="BF206" s="7"/>
      <c r="BG206" s="8"/>
      <c r="BH206" s="7"/>
      <c r="BI206" s="8"/>
      <c r="BJ206" s="9"/>
      <c r="BK206" s="8"/>
      <c r="BL206" s="7"/>
      <c r="BM206" s="8"/>
      <c r="BN206" s="7"/>
      <c r="BO206" s="8"/>
      <c r="BP206" s="7"/>
      <c r="BQ206" s="8"/>
      <c r="BR206" s="9"/>
      <c r="BS206" s="8"/>
      <c r="BT206" s="7"/>
      <c r="BU206" s="8"/>
      <c r="BV206" s="7"/>
      <c r="BW206" s="8"/>
      <c r="BX206" s="7"/>
      <c r="BY206" s="8"/>
      <c r="BZ206" s="9"/>
      <c r="CA206" s="8"/>
      <c r="CB206" s="7"/>
      <c r="CC206" s="8"/>
      <c r="CD206" s="7"/>
      <c r="CE206" s="8"/>
      <c r="CF206" s="7"/>
      <c r="CG206" s="8"/>
      <c r="CH206" s="9"/>
      <c r="CI206" s="8"/>
      <c r="CJ206" s="7"/>
      <c r="CK206" s="8"/>
      <c r="CL206" s="7"/>
      <c r="CM206" s="8"/>
      <c r="CN206" s="7"/>
      <c r="CO206" s="8"/>
      <c r="CP206" s="9"/>
      <c r="CQ206" s="76"/>
      <c r="CS206" s="76"/>
    </row>
    <row r="207" spans="1:98" hidden="1" x14ac:dyDescent="0.3">
      <c r="A207" s="2"/>
      <c r="B207" s="2"/>
      <c r="C207" s="2"/>
      <c r="D207" s="2"/>
      <c r="E207" s="2"/>
      <c r="F207" s="2" t="s">
        <v>235</v>
      </c>
      <c r="G207" s="2"/>
      <c r="H207" s="7"/>
      <c r="I207" s="8"/>
      <c r="J207" s="7"/>
      <c r="K207" s="8"/>
      <c r="L207" s="7"/>
      <c r="M207" s="8"/>
      <c r="N207" s="9"/>
      <c r="O207" s="8"/>
      <c r="P207" s="7"/>
      <c r="Q207" s="8"/>
      <c r="R207" s="7"/>
      <c r="S207" s="8"/>
      <c r="T207" s="7"/>
      <c r="U207" s="8"/>
      <c r="V207" s="9"/>
      <c r="W207" s="8"/>
      <c r="X207" s="7"/>
      <c r="Y207" s="8"/>
      <c r="Z207" s="7"/>
      <c r="AA207" s="8"/>
      <c r="AB207" s="7"/>
      <c r="AC207" s="8"/>
      <c r="AD207" s="9"/>
      <c r="AE207" s="8"/>
      <c r="AF207" s="7"/>
      <c r="AG207" s="8"/>
      <c r="AH207" s="7"/>
      <c r="AI207" s="8"/>
      <c r="AJ207" s="7"/>
      <c r="AK207" s="8"/>
      <c r="AL207" s="9"/>
      <c r="AM207" s="8"/>
      <c r="AN207" s="7"/>
      <c r="AO207" s="8"/>
      <c r="AP207" s="7"/>
      <c r="AQ207" s="8"/>
      <c r="AR207" s="7"/>
      <c r="AS207" s="8"/>
      <c r="AT207" s="9"/>
      <c r="AU207" s="8"/>
      <c r="AV207" s="7"/>
      <c r="AW207" s="8"/>
      <c r="AX207" s="7"/>
      <c r="AY207" s="8"/>
      <c r="AZ207" s="7"/>
      <c r="BA207" s="8"/>
      <c r="BB207" s="9"/>
      <c r="BC207" s="8"/>
      <c r="BD207" s="7"/>
      <c r="BE207" s="8"/>
      <c r="BF207" s="7"/>
      <c r="BG207" s="8"/>
      <c r="BH207" s="7"/>
      <c r="BI207" s="8"/>
      <c r="BJ207" s="9"/>
      <c r="BK207" s="8"/>
      <c r="BL207" s="7"/>
      <c r="BM207" s="8"/>
      <c r="BN207" s="7"/>
      <c r="BO207" s="8"/>
      <c r="BP207" s="7"/>
      <c r="BQ207" s="8"/>
      <c r="BR207" s="9"/>
      <c r="BS207" s="8"/>
      <c r="BT207" s="7"/>
      <c r="BU207" s="8"/>
      <c r="BV207" s="7"/>
      <c r="BW207" s="8"/>
      <c r="BX207" s="7"/>
      <c r="BY207" s="8"/>
      <c r="BZ207" s="9"/>
      <c r="CA207" s="8"/>
      <c r="CB207" s="7"/>
      <c r="CC207" s="8"/>
      <c r="CD207" s="7"/>
      <c r="CE207" s="8"/>
      <c r="CF207" s="7"/>
      <c r="CG207" s="8"/>
      <c r="CH207" s="9"/>
      <c r="CI207" s="8"/>
      <c r="CJ207" s="7"/>
      <c r="CK207" s="8"/>
      <c r="CL207" s="7"/>
      <c r="CM207" s="8"/>
      <c r="CN207" s="7"/>
      <c r="CO207" s="8"/>
      <c r="CP207" s="9"/>
      <c r="CQ207" s="76"/>
      <c r="CS207" s="76"/>
    </row>
    <row r="208" spans="1:98" x14ac:dyDescent="0.3">
      <c r="A208" s="2"/>
      <c r="B208" s="2"/>
      <c r="C208" s="2"/>
      <c r="D208" s="2"/>
      <c r="E208" s="2"/>
      <c r="F208" s="2" t="s">
        <v>236</v>
      </c>
      <c r="G208" s="2"/>
      <c r="H208" s="7"/>
      <c r="I208" s="8"/>
      <c r="J208" s="7"/>
      <c r="K208" s="8"/>
      <c r="L208" s="7"/>
      <c r="M208" s="8"/>
      <c r="N208" s="9"/>
      <c r="O208" s="8"/>
      <c r="P208" s="7">
        <v>6428</v>
      </c>
      <c r="Q208" s="8"/>
      <c r="R208" s="7"/>
      <c r="S208" s="8"/>
      <c r="T208" s="7">
        <f t="shared" ref="T208:T213" si="26">ROUND((P208-R208),5)</f>
        <v>6428</v>
      </c>
      <c r="U208" s="8"/>
      <c r="V208" s="9">
        <f>ROUND(IF(R208=0, IF(P208=0, 0, 1), P208/R208),5)</f>
        <v>1</v>
      </c>
      <c r="W208" s="8"/>
      <c r="X208" s="7"/>
      <c r="Y208" s="8"/>
      <c r="Z208" s="7"/>
      <c r="AA208" s="8"/>
      <c r="AB208" s="7"/>
      <c r="AC208" s="8"/>
      <c r="AD208" s="9"/>
      <c r="AE208" s="8"/>
      <c r="AF208" s="7"/>
      <c r="AG208" s="8"/>
      <c r="AH208" s="7"/>
      <c r="AI208" s="8"/>
      <c r="AJ208" s="7"/>
      <c r="AK208" s="8"/>
      <c r="AL208" s="9"/>
      <c r="AM208" s="8"/>
      <c r="AN208" s="7"/>
      <c r="AO208" s="8"/>
      <c r="AP208" s="7"/>
      <c r="AQ208" s="8"/>
      <c r="AR208" s="7"/>
      <c r="AS208" s="8"/>
      <c r="AT208" s="9"/>
      <c r="AU208" s="8"/>
      <c r="AV208" s="7"/>
      <c r="AW208" s="8"/>
      <c r="AX208" s="7"/>
      <c r="AY208" s="8"/>
      <c r="AZ208" s="7"/>
      <c r="BA208" s="8"/>
      <c r="BB208" s="9"/>
      <c r="BC208" s="8"/>
      <c r="BD208" s="7"/>
      <c r="BE208" s="8"/>
      <c r="BF208" s="7"/>
      <c r="BG208" s="8"/>
      <c r="BH208" s="7"/>
      <c r="BI208" s="8"/>
      <c r="BJ208" s="9"/>
      <c r="BK208" s="8"/>
      <c r="BL208" s="7"/>
      <c r="BM208" s="8"/>
      <c r="BN208" s="7"/>
      <c r="BO208" s="8"/>
      <c r="BP208" s="7"/>
      <c r="BQ208" s="8"/>
      <c r="BR208" s="9"/>
      <c r="BS208" s="8"/>
      <c r="BT208" s="7">
        <v>59.95</v>
      </c>
      <c r="BU208" s="8"/>
      <c r="BV208" s="7"/>
      <c r="BW208" s="8"/>
      <c r="BX208" s="7">
        <f>ROUND((BT208-BV208),5)</f>
        <v>59.95</v>
      </c>
      <c r="BY208" s="8"/>
      <c r="BZ208" s="9">
        <f>ROUND(IF(BV208=0, IF(BT208=0, 0, 1), BT208/BV208),5)</f>
        <v>1</v>
      </c>
      <c r="CA208" s="8"/>
      <c r="CB208" s="7"/>
      <c r="CC208" s="8"/>
      <c r="CD208" s="7"/>
      <c r="CE208" s="8"/>
      <c r="CF208" s="7"/>
      <c r="CG208" s="8"/>
      <c r="CH208" s="9"/>
      <c r="CI208" s="8"/>
      <c r="CJ208" s="7">
        <v>439.95</v>
      </c>
      <c r="CK208" s="8"/>
      <c r="CL208" s="7">
        <v>0</v>
      </c>
      <c r="CM208" s="8"/>
      <c r="CN208" s="7">
        <f t="shared" ref="CN208:CN214" si="27">ROUND((CJ208-CL208),5)</f>
        <v>439.95</v>
      </c>
      <c r="CO208" s="8"/>
      <c r="CP208" s="9">
        <f t="shared" ref="CP208:CP214" si="28">ROUND(IF(CL208=0, IF(CJ208=0, 0, 1), CJ208/CL208),5)</f>
        <v>1</v>
      </c>
      <c r="CQ208" s="76">
        <v>500</v>
      </c>
      <c r="CS208" s="76"/>
    </row>
    <row r="209" spans="1:97" x14ac:dyDescent="0.3">
      <c r="A209" s="2"/>
      <c r="B209" s="2"/>
      <c r="C209" s="2"/>
      <c r="D209" s="2"/>
      <c r="E209" s="2"/>
      <c r="F209" s="2" t="s">
        <v>237</v>
      </c>
      <c r="G209" s="2"/>
      <c r="H209" s="7"/>
      <c r="I209" s="8"/>
      <c r="J209" s="7"/>
      <c r="K209" s="8"/>
      <c r="L209" s="7"/>
      <c r="M209" s="8"/>
      <c r="N209" s="9"/>
      <c r="O209" s="8"/>
      <c r="P209" s="7">
        <v>2900</v>
      </c>
      <c r="Q209" s="8"/>
      <c r="R209" s="7"/>
      <c r="S209" s="8"/>
      <c r="T209" s="7">
        <f t="shared" si="26"/>
        <v>2900</v>
      </c>
      <c r="U209" s="8"/>
      <c r="V209" s="9">
        <f>ROUND(IF(R209=0, IF(P209=0, 0, 1), P209/R209),5)</f>
        <v>1</v>
      </c>
      <c r="W209" s="8"/>
      <c r="X209" s="7"/>
      <c r="Y209" s="8"/>
      <c r="Z209" s="7">
        <v>2400</v>
      </c>
      <c r="AA209" s="8"/>
      <c r="AB209" s="7">
        <f>ROUND((X209-Z209),5)</f>
        <v>-2400</v>
      </c>
      <c r="AC209" s="8"/>
      <c r="AD209" s="9"/>
      <c r="AE209" s="8"/>
      <c r="AF209" s="7"/>
      <c r="AG209" s="8"/>
      <c r="AH209" s="7"/>
      <c r="AI209" s="8"/>
      <c r="AJ209" s="7"/>
      <c r="AK209" s="8"/>
      <c r="AL209" s="9"/>
      <c r="AM209" s="8"/>
      <c r="AN209" s="7"/>
      <c r="AO209" s="8"/>
      <c r="AP209" s="7"/>
      <c r="AQ209" s="8"/>
      <c r="AR209" s="7"/>
      <c r="AS209" s="8"/>
      <c r="AT209" s="9"/>
      <c r="AU209" s="8"/>
      <c r="AV209" s="7"/>
      <c r="AW209" s="8"/>
      <c r="AX209" s="7"/>
      <c r="AY209" s="8"/>
      <c r="AZ209" s="7"/>
      <c r="BA209" s="8"/>
      <c r="BB209" s="9"/>
      <c r="BC209" s="8"/>
      <c r="BD209" s="7"/>
      <c r="BE209" s="8"/>
      <c r="BF209" s="7"/>
      <c r="BG209" s="8"/>
      <c r="BH209" s="7"/>
      <c r="BI209" s="8"/>
      <c r="BJ209" s="9"/>
      <c r="BK209" s="8"/>
      <c r="BL209" s="7"/>
      <c r="BM209" s="8"/>
      <c r="BN209" s="7"/>
      <c r="BO209" s="8"/>
      <c r="BP209" s="7"/>
      <c r="BQ209" s="8"/>
      <c r="BR209" s="9"/>
      <c r="BS209" s="8"/>
      <c r="BT209" s="7"/>
      <c r="BU209" s="8"/>
      <c r="BV209" s="7"/>
      <c r="BW209" s="8"/>
      <c r="BX209" s="7"/>
      <c r="BY209" s="8"/>
      <c r="BZ209" s="9"/>
      <c r="CA209" s="8"/>
      <c r="CB209" s="7"/>
      <c r="CC209" s="8"/>
      <c r="CD209" s="7"/>
      <c r="CE209" s="8"/>
      <c r="CF209" s="7"/>
      <c r="CG209" s="8"/>
      <c r="CH209" s="9"/>
      <c r="CI209" s="8"/>
      <c r="CJ209" s="7">
        <f t="shared" ref="CJ209:CJ214" si="29">ROUND(H209+P209+X209+AF209+AN209+AV209+BD209+BL209+BT209+CB209,5)</f>
        <v>2900</v>
      </c>
      <c r="CK209" s="8"/>
      <c r="CL209" s="7">
        <f t="shared" ref="CL209:CL214" si="30">ROUND(J209+R209+Z209+AH209+AP209+AX209+BF209+BN209+BV209+CD209,5)</f>
        <v>2400</v>
      </c>
      <c r="CM209" s="8"/>
      <c r="CN209" s="7">
        <f t="shared" si="27"/>
        <v>500</v>
      </c>
      <c r="CO209" s="8"/>
      <c r="CP209" s="9">
        <f t="shared" si="28"/>
        <v>1.2083299999999999</v>
      </c>
      <c r="CQ209" s="76">
        <v>3000</v>
      </c>
      <c r="CS209" s="76"/>
    </row>
    <row r="210" spans="1:97" x14ac:dyDescent="0.3">
      <c r="A210" s="2"/>
      <c r="B210" s="2"/>
      <c r="C210" s="2"/>
      <c r="D210" s="2"/>
      <c r="E210" s="2"/>
      <c r="F210" s="2" t="s">
        <v>238</v>
      </c>
      <c r="G210" s="2"/>
      <c r="H210" s="7">
        <v>161.72999999999999</v>
      </c>
      <c r="I210" s="8"/>
      <c r="J210" s="7">
        <v>100</v>
      </c>
      <c r="K210" s="8"/>
      <c r="L210" s="7">
        <f>ROUND((H210-J210),5)</f>
        <v>61.73</v>
      </c>
      <c r="M210" s="8"/>
      <c r="N210" s="9">
        <f>ROUND(IF(J210=0, IF(H210=0, 0, 1), H210/J210),5)</f>
        <v>1.6173</v>
      </c>
      <c r="O210" s="8"/>
      <c r="P210" s="7"/>
      <c r="Q210" s="8"/>
      <c r="R210" s="7">
        <v>125</v>
      </c>
      <c r="S210" s="8"/>
      <c r="T210" s="7">
        <f t="shared" si="26"/>
        <v>-125</v>
      </c>
      <c r="U210" s="8"/>
      <c r="V210" s="9"/>
      <c r="W210" s="8"/>
      <c r="X210" s="7"/>
      <c r="Y210" s="8"/>
      <c r="Z210" s="7"/>
      <c r="AA210" s="8"/>
      <c r="AB210" s="7"/>
      <c r="AC210" s="8"/>
      <c r="AD210" s="9"/>
      <c r="AE210" s="8"/>
      <c r="AF210" s="7">
        <v>112.13</v>
      </c>
      <c r="AG210" s="8"/>
      <c r="AH210" s="7">
        <v>150</v>
      </c>
      <c r="AI210" s="8"/>
      <c r="AJ210" s="7">
        <f>ROUND((AF210-AH210),5)</f>
        <v>-37.869999999999997</v>
      </c>
      <c r="AK210" s="8"/>
      <c r="AL210" s="9">
        <f>ROUND(IF(AH210=0, IF(AF210=0, 0, 1), AF210/AH210),5)</f>
        <v>0.74753000000000003</v>
      </c>
      <c r="AM210" s="8"/>
      <c r="AN210" s="7">
        <v>420</v>
      </c>
      <c r="AO210" s="8"/>
      <c r="AP210" s="7">
        <v>200</v>
      </c>
      <c r="AQ210" s="8"/>
      <c r="AR210" s="7">
        <f>ROUND((AN210-AP210),5)</f>
        <v>220</v>
      </c>
      <c r="AS210" s="8"/>
      <c r="AT210" s="9">
        <f>ROUND(IF(AP210=0, IF(AN210=0, 0, 1), AN210/AP210),5)</f>
        <v>2.1</v>
      </c>
      <c r="AU210" s="8"/>
      <c r="AV210" s="7">
        <v>147.32</v>
      </c>
      <c r="AW210" s="8"/>
      <c r="AX210" s="7">
        <v>100</v>
      </c>
      <c r="AY210" s="8"/>
      <c r="AZ210" s="7">
        <f>ROUND((AV210-AX210),5)</f>
        <v>47.32</v>
      </c>
      <c r="BA210" s="8"/>
      <c r="BB210" s="9">
        <f>ROUND(IF(AX210=0, IF(AV210=0, 0, 1), AV210/AX210),5)</f>
        <v>1.4732000000000001</v>
      </c>
      <c r="BC210" s="8"/>
      <c r="BD210" s="7">
        <v>1522.34</v>
      </c>
      <c r="BE210" s="8"/>
      <c r="BF210" s="7">
        <v>150</v>
      </c>
      <c r="BG210" s="8"/>
      <c r="BH210" s="7">
        <f>ROUND((BD210-BF210),5)</f>
        <v>1372.34</v>
      </c>
      <c r="BI210" s="8"/>
      <c r="BJ210" s="9">
        <f>ROUND(IF(BF210=0, IF(BD210=0, 0, 1), BD210/BF210),5)</f>
        <v>10.14893</v>
      </c>
      <c r="BK210" s="8"/>
      <c r="BL210" s="7">
        <v>284.60000000000002</v>
      </c>
      <c r="BM210" s="8"/>
      <c r="BN210" s="7">
        <v>125</v>
      </c>
      <c r="BO210" s="8"/>
      <c r="BP210" s="7">
        <f>ROUND((BL210-BN210),5)</f>
        <v>159.6</v>
      </c>
      <c r="BQ210" s="8"/>
      <c r="BR210" s="9">
        <f>ROUND(IF(BN210=0, IF(BL210=0, 0, 1), BL210/BN210),5)</f>
        <v>2.2768000000000002</v>
      </c>
      <c r="BS210" s="8"/>
      <c r="BT210" s="7">
        <v>160.76</v>
      </c>
      <c r="BU210" s="8"/>
      <c r="BV210" s="7"/>
      <c r="BW210" s="8"/>
      <c r="BX210" s="7">
        <f>ROUND((BT210-BV210),5)</f>
        <v>160.76</v>
      </c>
      <c r="BY210" s="8"/>
      <c r="BZ210" s="9">
        <f>ROUND(IF(BV210=0, IF(BT210=0, 0, 1), BT210/BV210),5)</f>
        <v>1</v>
      </c>
      <c r="CA210" s="8"/>
      <c r="CB210" s="7"/>
      <c r="CC210" s="8"/>
      <c r="CD210" s="7"/>
      <c r="CE210" s="8"/>
      <c r="CF210" s="7"/>
      <c r="CG210" s="8"/>
      <c r="CH210" s="9"/>
      <c r="CI210" s="8"/>
      <c r="CJ210" s="7">
        <f t="shared" si="29"/>
        <v>2808.88</v>
      </c>
      <c r="CK210" s="8"/>
      <c r="CL210" s="7">
        <v>1100</v>
      </c>
      <c r="CM210" s="8"/>
      <c r="CN210" s="7">
        <f t="shared" si="27"/>
        <v>1708.88</v>
      </c>
      <c r="CO210" s="8"/>
      <c r="CP210" s="9">
        <f t="shared" si="28"/>
        <v>2.5535299999999999</v>
      </c>
      <c r="CQ210" s="76">
        <v>3000</v>
      </c>
      <c r="CS210" s="76"/>
    </row>
    <row r="211" spans="1:97" x14ac:dyDescent="0.3">
      <c r="A211" s="2"/>
      <c r="B211" s="2"/>
      <c r="C211" s="2"/>
      <c r="D211" s="2"/>
      <c r="E211" s="2"/>
      <c r="F211" s="2" t="s">
        <v>239</v>
      </c>
      <c r="G211" s="2"/>
      <c r="H211" s="7">
        <v>1820.48</v>
      </c>
      <c r="I211" s="8"/>
      <c r="J211" s="7">
        <v>1353</v>
      </c>
      <c r="K211" s="8"/>
      <c r="L211" s="7">
        <f>ROUND((H211-J211),5)</f>
        <v>467.48</v>
      </c>
      <c r="M211" s="8"/>
      <c r="N211" s="9">
        <f>ROUND(IF(J211=0, IF(H211=0, 0, 1), H211/J211),5)</f>
        <v>1.34551</v>
      </c>
      <c r="O211" s="8"/>
      <c r="P211" s="7">
        <v>1146.8900000000001</v>
      </c>
      <c r="Q211" s="8"/>
      <c r="R211" s="7">
        <v>1354</v>
      </c>
      <c r="S211" s="8"/>
      <c r="T211" s="7">
        <f t="shared" si="26"/>
        <v>-207.11</v>
      </c>
      <c r="U211" s="8"/>
      <c r="V211" s="9">
        <f>ROUND(IF(R211=0, IF(P211=0, 0, 1), P211/R211),5)</f>
        <v>0.84704000000000002</v>
      </c>
      <c r="W211" s="8"/>
      <c r="X211" s="7">
        <v>999.94</v>
      </c>
      <c r="Y211" s="8"/>
      <c r="Z211" s="7">
        <v>1354</v>
      </c>
      <c r="AA211" s="8"/>
      <c r="AB211" s="7">
        <f>ROUND((X211-Z211),5)</f>
        <v>-354.06</v>
      </c>
      <c r="AC211" s="8"/>
      <c r="AD211" s="9">
        <f>ROUND(IF(Z211=0, IF(X211=0, 0, 1), X211/Z211),5)</f>
        <v>0.73851</v>
      </c>
      <c r="AE211" s="8"/>
      <c r="AF211" s="7">
        <v>804.37</v>
      </c>
      <c r="AG211" s="8"/>
      <c r="AH211" s="7">
        <v>1354</v>
      </c>
      <c r="AI211" s="8"/>
      <c r="AJ211" s="7">
        <f>ROUND((AF211-AH211),5)</f>
        <v>-549.63</v>
      </c>
      <c r="AK211" s="8"/>
      <c r="AL211" s="9">
        <f>ROUND(IF(AH211=0, IF(AF211=0, 0, 1), AF211/AH211),5)</f>
        <v>0.59406999999999999</v>
      </c>
      <c r="AM211" s="8"/>
      <c r="AN211" s="7">
        <v>944</v>
      </c>
      <c r="AO211" s="8"/>
      <c r="AP211" s="7">
        <v>1354</v>
      </c>
      <c r="AQ211" s="8"/>
      <c r="AR211" s="7">
        <f>ROUND((AN211-AP211),5)</f>
        <v>-410</v>
      </c>
      <c r="AS211" s="8"/>
      <c r="AT211" s="9">
        <f>ROUND(IF(AP211=0, IF(AN211=0, 0, 1), AN211/AP211),5)</f>
        <v>0.69718999999999998</v>
      </c>
      <c r="AU211" s="8"/>
      <c r="AV211" s="7">
        <v>828.93</v>
      </c>
      <c r="AW211" s="8"/>
      <c r="AX211" s="7">
        <v>1354</v>
      </c>
      <c r="AY211" s="8"/>
      <c r="AZ211" s="7">
        <f>ROUND((AV211-AX211),5)</f>
        <v>-525.07000000000005</v>
      </c>
      <c r="BA211" s="8"/>
      <c r="BB211" s="9">
        <f>ROUND(IF(AX211=0, IF(AV211=0, 0, 1), AV211/AX211),5)</f>
        <v>0.61221000000000003</v>
      </c>
      <c r="BC211" s="8"/>
      <c r="BD211" s="7">
        <v>837.48</v>
      </c>
      <c r="BE211" s="8"/>
      <c r="BF211" s="7">
        <v>1355</v>
      </c>
      <c r="BG211" s="8"/>
      <c r="BH211" s="7">
        <f>ROUND((BD211-BF211),5)</f>
        <v>-517.52</v>
      </c>
      <c r="BI211" s="8"/>
      <c r="BJ211" s="9">
        <f>ROUND(IF(BF211=0, IF(BD211=0, 0, 1), BD211/BF211),5)</f>
        <v>0.61807000000000001</v>
      </c>
      <c r="BK211" s="8"/>
      <c r="BL211" s="7">
        <v>707.36</v>
      </c>
      <c r="BM211" s="8"/>
      <c r="BN211" s="7">
        <v>1355</v>
      </c>
      <c r="BO211" s="8"/>
      <c r="BP211" s="7">
        <f>ROUND((BL211-BN211),5)</f>
        <v>-647.64</v>
      </c>
      <c r="BQ211" s="8"/>
      <c r="BR211" s="9">
        <f>ROUND(IF(BN211=0, IF(BL211=0, 0, 1), BL211/BN211),5)</f>
        <v>0.52203999999999995</v>
      </c>
      <c r="BS211" s="8"/>
      <c r="BT211" s="7">
        <v>565.4</v>
      </c>
      <c r="BU211" s="8"/>
      <c r="BV211" s="7">
        <v>1355</v>
      </c>
      <c r="BW211" s="8"/>
      <c r="BX211" s="7">
        <f>ROUND((BT211-BV211),5)</f>
        <v>-789.6</v>
      </c>
      <c r="BY211" s="8"/>
      <c r="BZ211" s="9">
        <f>ROUND(IF(BV211=0, IF(BT211=0, 0, 1), BT211/BV211),5)</f>
        <v>0.41726999999999997</v>
      </c>
      <c r="CA211" s="8"/>
      <c r="CB211" s="7">
        <v>154.69</v>
      </c>
      <c r="CC211" s="8"/>
      <c r="CD211" s="7">
        <v>349.42</v>
      </c>
      <c r="CE211" s="8"/>
      <c r="CF211" s="7">
        <f>ROUND((CB211-CD211),5)</f>
        <v>-194.73</v>
      </c>
      <c r="CG211" s="8"/>
      <c r="CH211" s="9">
        <f>ROUND(IF(CD211=0, IF(CB211=0, 0, 1), CB211/CD211),5)</f>
        <v>0.44270999999999999</v>
      </c>
      <c r="CI211" s="8"/>
      <c r="CJ211" s="7">
        <f t="shared" si="29"/>
        <v>8809.5400000000009</v>
      </c>
      <c r="CK211" s="8"/>
      <c r="CL211" s="7">
        <v>16250</v>
      </c>
      <c r="CM211" s="8"/>
      <c r="CN211" s="7">
        <f t="shared" si="27"/>
        <v>-7440.46</v>
      </c>
      <c r="CO211" s="8"/>
      <c r="CP211" s="9">
        <f t="shared" si="28"/>
        <v>0.54213</v>
      </c>
      <c r="CQ211" s="76">
        <f>10550-70</f>
        <v>10480</v>
      </c>
      <c r="CS211" s="76"/>
    </row>
    <row r="212" spans="1:97" x14ac:dyDescent="0.3">
      <c r="A212" s="2"/>
      <c r="B212" s="2"/>
      <c r="C212" s="2"/>
      <c r="D212" s="2"/>
      <c r="E212" s="2"/>
      <c r="F212" s="2" t="s">
        <v>240</v>
      </c>
      <c r="G212" s="2"/>
      <c r="H212" s="7">
        <v>548.88</v>
      </c>
      <c r="I212" s="8"/>
      <c r="J212" s="7">
        <v>291.66000000000003</v>
      </c>
      <c r="K212" s="8"/>
      <c r="L212" s="7">
        <f>ROUND((H212-J212),5)</f>
        <v>257.22000000000003</v>
      </c>
      <c r="M212" s="8"/>
      <c r="N212" s="9">
        <f>ROUND(IF(J212=0, IF(H212=0, 0, 1), H212/J212),5)</f>
        <v>1.88192</v>
      </c>
      <c r="O212" s="8"/>
      <c r="P212" s="7">
        <v>424.03</v>
      </c>
      <c r="Q212" s="8"/>
      <c r="R212" s="7">
        <v>291.67</v>
      </c>
      <c r="S212" s="8"/>
      <c r="T212" s="7">
        <f t="shared" si="26"/>
        <v>132.36000000000001</v>
      </c>
      <c r="U212" s="8"/>
      <c r="V212" s="9">
        <f>ROUND(IF(R212=0, IF(P212=0, 0, 1), P212/R212),5)</f>
        <v>1.4538</v>
      </c>
      <c r="W212" s="8"/>
      <c r="X212" s="7"/>
      <c r="Y212" s="8"/>
      <c r="Z212" s="7">
        <v>291.66000000000003</v>
      </c>
      <c r="AA212" s="8"/>
      <c r="AB212" s="7">
        <f>ROUND((X212-Z212),5)</f>
        <v>-291.66000000000003</v>
      </c>
      <c r="AC212" s="8"/>
      <c r="AD212" s="9"/>
      <c r="AE212" s="8"/>
      <c r="AF212" s="7">
        <v>847.93</v>
      </c>
      <c r="AG212" s="8"/>
      <c r="AH212" s="7">
        <v>291.67</v>
      </c>
      <c r="AI212" s="8"/>
      <c r="AJ212" s="7">
        <f>ROUND((AF212-AH212),5)</f>
        <v>556.26</v>
      </c>
      <c r="AK212" s="8"/>
      <c r="AL212" s="9">
        <f>ROUND(IF(AH212=0, IF(AF212=0, 0, 1), AF212/AH212),5)</f>
        <v>2.9071600000000002</v>
      </c>
      <c r="AM212" s="8"/>
      <c r="AN212" s="7">
        <v>219.29</v>
      </c>
      <c r="AO212" s="8"/>
      <c r="AP212" s="7">
        <v>291.67</v>
      </c>
      <c r="AQ212" s="8"/>
      <c r="AR212" s="7">
        <f>ROUND((AN212-AP212),5)</f>
        <v>-72.38</v>
      </c>
      <c r="AS212" s="8"/>
      <c r="AT212" s="9">
        <f>ROUND(IF(AP212=0, IF(AN212=0, 0, 1), AN212/AP212),5)</f>
        <v>0.75183999999999995</v>
      </c>
      <c r="AU212" s="8"/>
      <c r="AV212" s="7">
        <v>221.4</v>
      </c>
      <c r="AW212" s="8"/>
      <c r="AX212" s="7">
        <v>291.67</v>
      </c>
      <c r="AY212" s="8"/>
      <c r="AZ212" s="7">
        <f>ROUND((AV212-AX212),5)</f>
        <v>-70.27</v>
      </c>
      <c r="BA212" s="8"/>
      <c r="BB212" s="9">
        <f>ROUND(IF(AX212=0, IF(AV212=0, 0, 1), AV212/AX212),5)</f>
        <v>0.75907999999999998</v>
      </c>
      <c r="BC212" s="8"/>
      <c r="BD212" s="7">
        <v>616.11</v>
      </c>
      <c r="BE212" s="8"/>
      <c r="BF212" s="7">
        <v>291.67</v>
      </c>
      <c r="BG212" s="8"/>
      <c r="BH212" s="7">
        <f>ROUND((BD212-BF212),5)</f>
        <v>324.44</v>
      </c>
      <c r="BI212" s="8"/>
      <c r="BJ212" s="9">
        <f>ROUND(IF(BF212=0, IF(BD212=0, 0, 1), BD212/BF212),5)</f>
        <v>2.1123500000000002</v>
      </c>
      <c r="BK212" s="8"/>
      <c r="BL212" s="7">
        <v>221.56</v>
      </c>
      <c r="BM212" s="8"/>
      <c r="BN212" s="7">
        <v>291.67</v>
      </c>
      <c r="BO212" s="8"/>
      <c r="BP212" s="7">
        <f>ROUND((BL212-BN212),5)</f>
        <v>-70.11</v>
      </c>
      <c r="BQ212" s="8"/>
      <c r="BR212" s="9">
        <f>ROUND(IF(BN212=0, IF(BL212=0, 0, 1), BL212/BN212),5)</f>
        <v>0.75963000000000003</v>
      </c>
      <c r="BS212" s="8"/>
      <c r="BT212" s="7">
        <v>214.75</v>
      </c>
      <c r="BU212" s="8"/>
      <c r="BV212" s="7">
        <v>291.67</v>
      </c>
      <c r="BW212" s="8"/>
      <c r="BX212" s="7">
        <f>ROUND((BT212-BV212),5)</f>
        <v>-76.92</v>
      </c>
      <c r="BY212" s="8"/>
      <c r="BZ212" s="9">
        <f>ROUND(IF(BV212=0, IF(BT212=0, 0, 1), BT212/BV212),5)</f>
        <v>0.73628000000000005</v>
      </c>
      <c r="CA212" s="8"/>
      <c r="CB212" s="7"/>
      <c r="CC212" s="8"/>
      <c r="CD212" s="7">
        <v>75.27</v>
      </c>
      <c r="CE212" s="8"/>
      <c r="CF212" s="7">
        <f>ROUND((CB212-CD212),5)</f>
        <v>-75.27</v>
      </c>
      <c r="CG212" s="8"/>
      <c r="CH212" s="9"/>
      <c r="CI212" s="8"/>
      <c r="CJ212" s="7">
        <f t="shared" si="29"/>
        <v>3313.95</v>
      </c>
      <c r="CK212" s="8"/>
      <c r="CL212" s="7">
        <v>3500</v>
      </c>
      <c r="CM212" s="8"/>
      <c r="CN212" s="7">
        <f t="shared" si="27"/>
        <v>-186.05</v>
      </c>
      <c r="CO212" s="8"/>
      <c r="CP212" s="9">
        <f t="shared" si="28"/>
        <v>0.94684000000000001</v>
      </c>
      <c r="CQ212" s="76">
        <v>3500</v>
      </c>
      <c r="CS212" s="76"/>
    </row>
    <row r="213" spans="1:97" x14ac:dyDescent="0.3">
      <c r="A213" s="2"/>
      <c r="B213" s="2"/>
      <c r="C213" s="2"/>
      <c r="D213" s="2"/>
      <c r="E213" s="2"/>
      <c r="F213" s="2" t="s">
        <v>241</v>
      </c>
      <c r="G213" s="2"/>
      <c r="H213" s="7">
        <v>250</v>
      </c>
      <c r="I213" s="8"/>
      <c r="J213" s="7">
        <v>25</v>
      </c>
      <c r="K213" s="8"/>
      <c r="L213" s="7">
        <f>ROUND((H213-J213),5)</f>
        <v>225</v>
      </c>
      <c r="M213" s="8"/>
      <c r="N213" s="9">
        <f>ROUND(IF(J213=0, IF(H213=0, 0, 1), H213/J213),5)</f>
        <v>10</v>
      </c>
      <c r="O213" s="8"/>
      <c r="P213" s="7"/>
      <c r="Q213" s="8"/>
      <c r="R213" s="7">
        <v>50</v>
      </c>
      <c r="S213" s="8"/>
      <c r="T213" s="7">
        <f t="shared" si="26"/>
        <v>-50</v>
      </c>
      <c r="U213" s="8"/>
      <c r="V213" s="9"/>
      <c r="W213" s="8"/>
      <c r="X213" s="7"/>
      <c r="Y213" s="8"/>
      <c r="Z213" s="7">
        <v>50</v>
      </c>
      <c r="AA213" s="8"/>
      <c r="AB213" s="7">
        <f>ROUND((X213-Z213),5)</f>
        <v>-50</v>
      </c>
      <c r="AC213" s="8"/>
      <c r="AD213" s="9"/>
      <c r="AE213" s="8"/>
      <c r="AF213" s="7"/>
      <c r="AG213" s="8"/>
      <c r="AH213" s="7">
        <v>50</v>
      </c>
      <c r="AI213" s="8"/>
      <c r="AJ213" s="7">
        <f>ROUND((AF213-AH213),5)</f>
        <v>-50</v>
      </c>
      <c r="AK213" s="8"/>
      <c r="AL213" s="9"/>
      <c r="AM213" s="8"/>
      <c r="AN213" s="7">
        <v>50</v>
      </c>
      <c r="AO213" s="8"/>
      <c r="AP213" s="7">
        <v>50</v>
      </c>
      <c r="AQ213" s="8"/>
      <c r="AR213" s="7"/>
      <c r="AS213" s="8"/>
      <c r="AT213" s="9">
        <f>ROUND(IF(AP213=0, IF(AN213=0, 0, 1), AN213/AP213),5)</f>
        <v>1</v>
      </c>
      <c r="AU213" s="8"/>
      <c r="AV213" s="7">
        <v>100</v>
      </c>
      <c r="AW213" s="8"/>
      <c r="AX213" s="7">
        <v>50</v>
      </c>
      <c r="AY213" s="8"/>
      <c r="AZ213" s="7">
        <f>ROUND((AV213-AX213),5)</f>
        <v>50</v>
      </c>
      <c r="BA213" s="8"/>
      <c r="BB213" s="9">
        <f>ROUND(IF(AX213=0, IF(AV213=0, 0, 1), AV213/AX213),5)</f>
        <v>2</v>
      </c>
      <c r="BC213" s="8"/>
      <c r="BD213" s="7">
        <v>100</v>
      </c>
      <c r="BE213" s="8"/>
      <c r="BF213" s="7">
        <v>25</v>
      </c>
      <c r="BG213" s="8"/>
      <c r="BH213" s="7">
        <f>ROUND((BD213-BF213),5)</f>
        <v>75</v>
      </c>
      <c r="BI213" s="8"/>
      <c r="BJ213" s="9">
        <f>ROUND(IF(BF213=0, IF(BD213=0, 0, 1), BD213/BF213),5)</f>
        <v>4</v>
      </c>
      <c r="BK213" s="8"/>
      <c r="BL213" s="7">
        <v>100</v>
      </c>
      <c r="BM213" s="8"/>
      <c r="BN213" s="7">
        <v>50</v>
      </c>
      <c r="BO213" s="8"/>
      <c r="BP213" s="7">
        <f>ROUND((BL213-BN213),5)</f>
        <v>50</v>
      </c>
      <c r="BQ213" s="8"/>
      <c r="BR213" s="9">
        <f>ROUND(IF(BN213=0, IF(BL213=0, 0, 1), BL213/BN213),5)</f>
        <v>2</v>
      </c>
      <c r="BS213" s="8"/>
      <c r="BT213" s="7"/>
      <c r="BU213" s="8"/>
      <c r="BV213" s="7">
        <v>25</v>
      </c>
      <c r="BW213" s="8"/>
      <c r="BX213" s="7">
        <f>ROUND((BT213-BV213),5)</f>
        <v>-25</v>
      </c>
      <c r="BY213" s="8"/>
      <c r="BZ213" s="9"/>
      <c r="CA213" s="8"/>
      <c r="CB213" s="7">
        <v>50</v>
      </c>
      <c r="CC213" s="8"/>
      <c r="CD213" s="7">
        <v>12.9</v>
      </c>
      <c r="CE213" s="8"/>
      <c r="CF213" s="7">
        <f>ROUND((CB213-CD213),5)</f>
        <v>37.1</v>
      </c>
      <c r="CG213" s="8"/>
      <c r="CH213" s="9">
        <f>ROUND(IF(CD213=0, IF(CB213=0, 0, 1), CB213/CD213),5)</f>
        <v>3.8759700000000001</v>
      </c>
      <c r="CI213" s="8"/>
      <c r="CJ213" s="7">
        <f t="shared" si="29"/>
        <v>650</v>
      </c>
      <c r="CK213" s="8"/>
      <c r="CL213" s="7">
        <v>500</v>
      </c>
      <c r="CM213" s="8"/>
      <c r="CN213" s="7">
        <f t="shared" si="27"/>
        <v>150</v>
      </c>
      <c r="CO213" s="8"/>
      <c r="CP213" s="9">
        <f t="shared" si="28"/>
        <v>1.3</v>
      </c>
      <c r="CQ213" s="76">
        <v>700</v>
      </c>
      <c r="CS213" s="76"/>
    </row>
    <row r="214" spans="1:97" x14ac:dyDescent="0.3">
      <c r="A214" s="2"/>
      <c r="B214" s="2"/>
      <c r="C214" s="2"/>
      <c r="D214" s="2"/>
      <c r="E214" s="2"/>
      <c r="F214" s="2" t="s">
        <v>242</v>
      </c>
      <c r="G214" s="2"/>
      <c r="H214" s="7">
        <v>199.99</v>
      </c>
      <c r="I214" s="8"/>
      <c r="J214" s="7"/>
      <c r="K214" s="8"/>
      <c r="L214" s="7">
        <f>ROUND((H214-J214),5)</f>
        <v>199.99</v>
      </c>
      <c r="M214" s="8"/>
      <c r="N214" s="9">
        <f>ROUND(IF(J214=0, IF(H214=0, 0, 1), H214/J214),5)</f>
        <v>1</v>
      </c>
      <c r="O214" s="8"/>
      <c r="P214" s="7"/>
      <c r="Q214" s="8"/>
      <c r="R214" s="7"/>
      <c r="S214" s="8"/>
      <c r="T214" s="7"/>
      <c r="U214" s="8"/>
      <c r="V214" s="9"/>
      <c r="W214" s="8"/>
      <c r="X214" s="7">
        <v>995</v>
      </c>
      <c r="Y214" s="8"/>
      <c r="Z214" s="7"/>
      <c r="AA214" s="8"/>
      <c r="AB214" s="7">
        <f>ROUND((X214-Z214),5)</f>
        <v>995</v>
      </c>
      <c r="AC214" s="8"/>
      <c r="AD214" s="9">
        <f>ROUND(IF(Z214=0, IF(X214=0, 0, 1), X214/Z214),5)</f>
        <v>1</v>
      </c>
      <c r="AE214" s="8"/>
      <c r="AF214" s="7"/>
      <c r="AG214" s="8"/>
      <c r="AH214" s="7">
        <v>200</v>
      </c>
      <c r="AI214" s="8"/>
      <c r="AJ214" s="7">
        <f>ROUND((AF214-AH214),5)</f>
        <v>-200</v>
      </c>
      <c r="AK214" s="8"/>
      <c r="AL214" s="9"/>
      <c r="AM214" s="8"/>
      <c r="AN214" s="7"/>
      <c r="AO214" s="8"/>
      <c r="AP214" s="7"/>
      <c r="AQ214" s="8"/>
      <c r="AR214" s="7"/>
      <c r="AS214" s="8"/>
      <c r="AT214" s="9"/>
      <c r="AU214" s="8"/>
      <c r="AV214" s="7"/>
      <c r="AW214" s="8"/>
      <c r="AX214" s="7">
        <v>1000</v>
      </c>
      <c r="AY214" s="8"/>
      <c r="AZ214" s="7">
        <f>ROUND((AV214-AX214),5)</f>
        <v>-1000</v>
      </c>
      <c r="BA214" s="8"/>
      <c r="BB214" s="9"/>
      <c r="BC214" s="8"/>
      <c r="BD214" s="7">
        <v>3514.93</v>
      </c>
      <c r="BE214" s="8"/>
      <c r="BF214" s="7"/>
      <c r="BG214" s="8"/>
      <c r="BH214" s="7">
        <f>ROUND((BD214-BF214),5)</f>
        <v>3514.93</v>
      </c>
      <c r="BI214" s="8"/>
      <c r="BJ214" s="9">
        <f>ROUND(IF(BF214=0, IF(BD214=0, 0, 1), BD214/BF214),5)</f>
        <v>1</v>
      </c>
      <c r="BK214" s="8"/>
      <c r="BL214" s="7">
        <v>382.8</v>
      </c>
      <c r="BM214" s="8"/>
      <c r="BN214" s="7"/>
      <c r="BO214" s="8"/>
      <c r="BP214" s="7">
        <f>ROUND((BL214-BN214),5)</f>
        <v>382.8</v>
      </c>
      <c r="BQ214" s="8"/>
      <c r="BR214" s="9">
        <f>ROUND(IF(BN214=0, IF(BL214=0, 0, 1), BL214/BN214),5)</f>
        <v>1</v>
      </c>
      <c r="BS214" s="8"/>
      <c r="BT214" s="7">
        <v>382.5</v>
      </c>
      <c r="BU214" s="8"/>
      <c r="BV214" s="7"/>
      <c r="BW214" s="8"/>
      <c r="BX214" s="7">
        <f>ROUND((BT214-BV214),5)</f>
        <v>382.5</v>
      </c>
      <c r="BY214" s="8"/>
      <c r="BZ214" s="9">
        <f>ROUND(IF(BV214=0, IF(BT214=0, 0, 1), BT214/BV214),5)</f>
        <v>1</v>
      </c>
      <c r="CA214" s="8"/>
      <c r="CB214" s="7"/>
      <c r="CC214" s="8"/>
      <c r="CD214" s="7"/>
      <c r="CE214" s="8"/>
      <c r="CF214" s="7"/>
      <c r="CG214" s="8"/>
      <c r="CH214" s="9"/>
      <c r="CI214" s="8"/>
      <c r="CJ214" s="7">
        <f t="shared" si="29"/>
        <v>5475.22</v>
      </c>
      <c r="CK214" s="8"/>
      <c r="CL214" s="7">
        <f t="shared" si="30"/>
        <v>1200</v>
      </c>
      <c r="CM214" s="8"/>
      <c r="CN214" s="7">
        <f t="shared" si="27"/>
        <v>4275.22</v>
      </c>
      <c r="CO214" s="8"/>
      <c r="CP214" s="9">
        <f t="shared" si="28"/>
        <v>4.5626800000000003</v>
      </c>
      <c r="CQ214" s="76">
        <v>1500</v>
      </c>
      <c r="CS214" s="76"/>
    </row>
    <row r="215" spans="1:97" hidden="1" x14ac:dyDescent="0.3">
      <c r="A215" s="2"/>
      <c r="B215" s="2"/>
      <c r="C215" s="2"/>
      <c r="D215" s="2"/>
      <c r="E215" s="2"/>
      <c r="F215" s="2" t="s">
        <v>243</v>
      </c>
      <c r="G215" s="2"/>
      <c r="H215" s="7"/>
      <c r="I215" s="8"/>
      <c r="J215" s="7"/>
      <c r="K215" s="8"/>
      <c r="L215" s="7"/>
      <c r="M215" s="8"/>
      <c r="N215" s="9"/>
      <c r="O215" s="8"/>
      <c r="P215" s="7"/>
      <c r="Q215" s="8"/>
      <c r="R215" s="7"/>
      <c r="S215" s="8"/>
      <c r="T215" s="7"/>
      <c r="U215" s="8"/>
      <c r="V215" s="9"/>
      <c r="W215" s="8"/>
      <c r="X215" s="7"/>
      <c r="Y215" s="8"/>
      <c r="Z215" s="7"/>
      <c r="AA215" s="8"/>
      <c r="AB215" s="7"/>
      <c r="AC215" s="8"/>
      <c r="AD215" s="9"/>
      <c r="AE215" s="8"/>
      <c r="AF215" s="7"/>
      <c r="AG215" s="8"/>
      <c r="AH215" s="7"/>
      <c r="AI215" s="8"/>
      <c r="AJ215" s="7"/>
      <c r="AK215" s="8"/>
      <c r="AL215" s="9"/>
      <c r="AM215" s="8"/>
      <c r="AN215" s="7"/>
      <c r="AO215" s="8"/>
      <c r="AP215" s="7"/>
      <c r="AQ215" s="8"/>
      <c r="AR215" s="7"/>
      <c r="AS215" s="8"/>
      <c r="AT215" s="9"/>
      <c r="AU215" s="8"/>
      <c r="AV215" s="7"/>
      <c r="AW215" s="8"/>
      <c r="AX215" s="7"/>
      <c r="AY215" s="8"/>
      <c r="AZ215" s="7"/>
      <c r="BA215" s="8"/>
      <c r="BB215" s="9"/>
      <c r="BC215" s="8"/>
      <c r="BD215" s="7"/>
      <c r="BE215" s="8"/>
      <c r="BF215" s="7"/>
      <c r="BG215" s="8"/>
      <c r="BH215" s="7"/>
      <c r="BI215" s="8"/>
      <c r="BJ215" s="9"/>
      <c r="BK215" s="8"/>
      <c r="BL215" s="7"/>
      <c r="BM215" s="8"/>
      <c r="BN215" s="7"/>
      <c r="BO215" s="8"/>
      <c r="BP215" s="7"/>
      <c r="BQ215" s="8"/>
      <c r="BR215" s="9"/>
      <c r="BS215" s="8"/>
      <c r="BT215" s="7"/>
      <c r="BU215" s="8"/>
      <c r="BV215" s="7"/>
      <c r="BW215" s="8"/>
      <c r="BX215" s="7"/>
      <c r="BY215" s="8"/>
      <c r="BZ215" s="9"/>
      <c r="CA215" s="8"/>
      <c r="CB215" s="7"/>
      <c r="CC215" s="8"/>
      <c r="CD215" s="7"/>
      <c r="CE215" s="8"/>
      <c r="CF215" s="7"/>
      <c r="CG215" s="8"/>
      <c r="CH215" s="9"/>
      <c r="CI215" s="8"/>
      <c r="CJ215" s="7"/>
      <c r="CK215" s="8"/>
      <c r="CL215" s="7">
        <v>0</v>
      </c>
      <c r="CM215" s="8"/>
      <c r="CN215" s="7"/>
      <c r="CO215" s="8"/>
      <c r="CP215" s="9"/>
      <c r="CQ215" s="76">
        <v>0</v>
      </c>
      <c r="CS215" s="76"/>
    </row>
    <row r="216" spans="1:97" hidden="1" x14ac:dyDescent="0.3">
      <c r="A216" s="2"/>
      <c r="B216" s="2"/>
      <c r="C216" s="2"/>
      <c r="D216" s="2"/>
      <c r="E216" s="2"/>
      <c r="F216" s="2" t="s">
        <v>244</v>
      </c>
      <c r="G216" s="2"/>
      <c r="H216" s="7"/>
      <c r="I216" s="8"/>
      <c r="J216" s="7"/>
      <c r="K216" s="8"/>
      <c r="L216" s="7"/>
      <c r="M216" s="8"/>
      <c r="N216" s="9"/>
      <c r="O216" s="8"/>
      <c r="P216" s="7"/>
      <c r="Q216" s="8"/>
      <c r="R216" s="7"/>
      <c r="S216" s="8"/>
      <c r="T216" s="7"/>
      <c r="U216" s="8"/>
      <c r="V216" s="9"/>
      <c r="W216" s="8"/>
      <c r="X216" s="7"/>
      <c r="Y216" s="8"/>
      <c r="Z216" s="7"/>
      <c r="AA216" s="8"/>
      <c r="AB216" s="7"/>
      <c r="AC216" s="8"/>
      <c r="AD216" s="9"/>
      <c r="AE216" s="8"/>
      <c r="AF216" s="7"/>
      <c r="AG216" s="8"/>
      <c r="AH216" s="7"/>
      <c r="AI216" s="8"/>
      <c r="AJ216" s="7"/>
      <c r="AK216" s="8"/>
      <c r="AL216" s="9"/>
      <c r="AM216" s="8"/>
      <c r="AN216" s="7"/>
      <c r="AO216" s="8"/>
      <c r="AP216" s="7"/>
      <c r="AQ216" s="8"/>
      <c r="AR216" s="7"/>
      <c r="AS216" s="8"/>
      <c r="AT216" s="9"/>
      <c r="AU216" s="8"/>
      <c r="AV216" s="7"/>
      <c r="AW216" s="8"/>
      <c r="AX216" s="7"/>
      <c r="AY216" s="8"/>
      <c r="AZ216" s="7"/>
      <c r="BA216" s="8"/>
      <c r="BB216" s="9"/>
      <c r="BC216" s="8"/>
      <c r="BD216" s="7"/>
      <c r="BE216" s="8"/>
      <c r="BF216" s="7"/>
      <c r="BG216" s="8"/>
      <c r="BH216" s="7"/>
      <c r="BI216" s="8"/>
      <c r="BJ216" s="9"/>
      <c r="BK216" s="8"/>
      <c r="BL216" s="7"/>
      <c r="BM216" s="8"/>
      <c r="BN216" s="7"/>
      <c r="BO216" s="8"/>
      <c r="BP216" s="7"/>
      <c r="BQ216" s="8"/>
      <c r="BR216" s="9"/>
      <c r="BS216" s="8"/>
      <c r="BT216" s="7"/>
      <c r="BU216" s="8"/>
      <c r="BV216" s="7"/>
      <c r="BW216" s="8"/>
      <c r="BX216" s="7"/>
      <c r="BY216" s="8"/>
      <c r="BZ216" s="9"/>
      <c r="CA216" s="8"/>
      <c r="CB216" s="7"/>
      <c r="CC216" s="8"/>
      <c r="CD216" s="7"/>
      <c r="CE216" s="8"/>
      <c r="CF216" s="7"/>
      <c r="CG216" s="8"/>
      <c r="CH216" s="9"/>
      <c r="CI216" s="8"/>
      <c r="CJ216" s="7"/>
      <c r="CK216" s="8"/>
      <c r="CL216" s="7">
        <v>0</v>
      </c>
      <c r="CM216" s="8"/>
      <c r="CN216" s="7"/>
      <c r="CO216" s="8"/>
      <c r="CP216" s="9"/>
      <c r="CQ216" s="76">
        <v>0</v>
      </c>
      <c r="CS216" s="76"/>
    </row>
    <row r="217" spans="1:97" x14ac:dyDescent="0.3">
      <c r="A217" s="2"/>
      <c r="B217" s="2"/>
      <c r="C217" s="2"/>
      <c r="D217" s="2"/>
      <c r="E217" s="2"/>
      <c r="F217" s="2" t="s">
        <v>245</v>
      </c>
      <c r="G217" s="2"/>
      <c r="H217" s="7"/>
      <c r="I217" s="8"/>
      <c r="J217" s="7">
        <v>50</v>
      </c>
      <c r="K217" s="8"/>
      <c r="L217" s="7">
        <f>ROUND((H217-J217),5)</f>
        <v>-50</v>
      </c>
      <c r="M217" s="8"/>
      <c r="N217" s="9"/>
      <c r="O217" s="8"/>
      <c r="P217" s="7"/>
      <c r="Q217" s="8"/>
      <c r="R217" s="7">
        <v>50</v>
      </c>
      <c r="S217" s="8"/>
      <c r="T217" s="7">
        <f>ROUND((P217-R217),5)</f>
        <v>-50</v>
      </c>
      <c r="U217" s="8"/>
      <c r="V217" s="9"/>
      <c r="W217" s="8"/>
      <c r="X217" s="7"/>
      <c r="Y217" s="8"/>
      <c r="Z217" s="7">
        <v>50</v>
      </c>
      <c r="AA217" s="8"/>
      <c r="AB217" s="7">
        <f>ROUND((X217-Z217),5)</f>
        <v>-50</v>
      </c>
      <c r="AC217" s="8"/>
      <c r="AD217" s="9"/>
      <c r="AE217" s="8"/>
      <c r="AF217" s="7"/>
      <c r="AG217" s="8"/>
      <c r="AH217" s="7">
        <v>50</v>
      </c>
      <c r="AI217" s="8"/>
      <c r="AJ217" s="7">
        <f>ROUND((AF217-AH217),5)</f>
        <v>-50</v>
      </c>
      <c r="AK217" s="8"/>
      <c r="AL217" s="9"/>
      <c r="AM217" s="8"/>
      <c r="AN217" s="7"/>
      <c r="AO217" s="8"/>
      <c r="AP217" s="7">
        <v>50</v>
      </c>
      <c r="AQ217" s="8"/>
      <c r="AR217" s="7">
        <f>ROUND((AN217-AP217),5)</f>
        <v>-50</v>
      </c>
      <c r="AS217" s="8"/>
      <c r="AT217" s="9"/>
      <c r="AU217" s="8"/>
      <c r="AV217" s="7"/>
      <c r="AW217" s="8"/>
      <c r="AX217" s="7">
        <v>50</v>
      </c>
      <c r="AY217" s="8"/>
      <c r="AZ217" s="7">
        <f>ROUND((AV217-AX217),5)</f>
        <v>-50</v>
      </c>
      <c r="BA217" s="8"/>
      <c r="BB217" s="9"/>
      <c r="BC217" s="8"/>
      <c r="BD217" s="7"/>
      <c r="BE217" s="8"/>
      <c r="BF217" s="7">
        <v>50</v>
      </c>
      <c r="BG217" s="8"/>
      <c r="BH217" s="7">
        <f>ROUND((BD217-BF217),5)</f>
        <v>-50</v>
      </c>
      <c r="BI217" s="8"/>
      <c r="BJ217" s="9"/>
      <c r="BK217" s="8"/>
      <c r="BL217" s="7"/>
      <c r="BM217" s="8"/>
      <c r="BN217" s="7">
        <v>50</v>
      </c>
      <c r="BO217" s="8"/>
      <c r="BP217" s="7">
        <f>ROUND((BL217-BN217),5)</f>
        <v>-50</v>
      </c>
      <c r="BQ217" s="8"/>
      <c r="BR217" s="9"/>
      <c r="BS217" s="8"/>
      <c r="BT217" s="7"/>
      <c r="BU217" s="8"/>
      <c r="BV217" s="7">
        <v>25</v>
      </c>
      <c r="BW217" s="8"/>
      <c r="BX217" s="7">
        <f>ROUND((BT217-BV217),5)</f>
        <v>-25</v>
      </c>
      <c r="BY217" s="8"/>
      <c r="BZ217" s="9"/>
      <c r="CA217" s="8"/>
      <c r="CB217" s="7"/>
      <c r="CC217" s="8"/>
      <c r="CD217" s="7">
        <v>6.45</v>
      </c>
      <c r="CE217" s="8"/>
      <c r="CF217" s="7">
        <f>ROUND((CB217-CD217),5)</f>
        <v>-6.45</v>
      </c>
      <c r="CG217" s="8"/>
      <c r="CH217" s="9"/>
      <c r="CI217" s="8"/>
      <c r="CJ217" s="7"/>
      <c r="CK217" s="8"/>
      <c r="CL217" s="7">
        <v>500</v>
      </c>
      <c r="CM217" s="8"/>
      <c r="CN217" s="7">
        <f>ROUND((CJ217-CL217),5)</f>
        <v>-500</v>
      </c>
      <c r="CO217" s="8"/>
      <c r="CP217" s="9"/>
      <c r="CQ217" s="76">
        <v>500</v>
      </c>
      <c r="CS217" s="76"/>
    </row>
    <row r="218" spans="1:97" x14ac:dyDescent="0.3">
      <c r="A218" s="2"/>
      <c r="B218" s="2"/>
      <c r="C218" s="2"/>
      <c r="D218" s="2"/>
      <c r="E218" s="2"/>
      <c r="F218" s="2" t="s">
        <v>246</v>
      </c>
      <c r="G218" s="2"/>
      <c r="H218" s="7">
        <v>727.75</v>
      </c>
      <c r="I218" s="8"/>
      <c r="J218" s="7">
        <v>866.67</v>
      </c>
      <c r="K218" s="8"/>
      <c r="L218" s="7">
        <f>ROUND((H218-J218),5)</f>
        <v>-138.91999999999999</v>
      </c>
      <c r="M218" s="8"/>
      <c r="N218" s="9">
        <f>ROUND(IF(J218=0, IF(H218=0, 0, 1), H218/J218),5)</f>
        <v>0.83970999999999996</v>
      </c>
      <c r="O218" s="8"/>
      <c r="P218" s="7">
        <v>30.55</v>
      </c>
      <c r="Q218" s="8"/>
      <c r="R218" s="7">
        <v>866.66</v>
      </c>
      <c r="S218" s="8"/>
      <c r="T218" s="7">
        <f>ROUND((P218-R218),5)</f>
        <v>-836.11</v>
      </c>
      <c r="U218" s="8"/>
      <c r="V218" s="9">
        <f>ROUND(IF(R218=0, IF(P218=0, 0, 1), P218/R218),5)</f>
        <v>3.5249999999999997E-2</v>
      </c>
      <c r="W218" s="8"/>
      <c r="X218" s="7"/>
      <c r="Y218" s="8"/>
      <c r="Z218" s="7">
        <v>966.67</v>
      </c>
      <c r="AA218" s="8"/>
      <c r="AB218" s="7">
        <f>ROUND((X218-Z218),5)</f>
        <v>-966.67</v>
      </c>
      <c r="AC218" s="8"/>
      <c r="AD218" s="9"/>
      <c r="AE218" s="8"/>
      <c r="AF218" s="7">
        <v>5147.3100000000004</v>
      </c>
      <c r="AG218" s="8"/>
      <c r="AH218" s="7">
        <v>866.67</v>
      </c>
      <c r="AI218" s="8"/>
      <c r="AJ218" s="7">
        <f>ROUND((AF218-AH218),5)</f>
        <v>4280.6400000000003</v>
      </c>
      <c r="AK218" s="8"/>
      <c r="AL218" s="9">
        <f>ROUND(IF(AH218=0, IF(AF218=0, 0, 1), AF218/AH218),5)</f>
        <v>5.9391800000000003</v>
      </c>
      <c r="AM218" s="8"/>
      <c r="AN218" s="7">
        <v>1159.5</v>
      </c>
      <c r="AO218" s="8"/>
      <c r="AP218" s="7">
        <v>916.66</v>
      </c>
      <c r="AQ218" s="8"/>
      <c r="AR218" s="7">
        <f>ROUND((AN218-AP218),5)</f>
        <v>242.84</v>
      </c>
      <c r="AS218" s="8"/>
      <c r="AT218" s="9">
        <f>ROUND(IF(AP218=0, IF(AN218=0, 0, 1), AN218/AP218),5)</f>
        <v>1.26492</v>
      </c>
      <c r="AU218" s="8"/>
      <c r="AV218" s="7">
        <v>1117.02</v>
      </c>
      <c r="AW218" s="8"/>
      <c r="AX218" s="7">
        <v>866.67</v>
      </c>
      <c r="AY218" s="8"/>
      <c r="AZ218" s="7">
        <f>ROUND((AV218-AX218),5)</f>
        <v>250.35</v>
      </c>
      <c r="BA218" s="8"/>
      <c r="BB218" s="9">
        <f>ROUND(IF(AX218=0, IF(AV218=0, 0, 1), AV218/AX218),5)</f>
        <v>1.2888599999999999</v>
      </c>
      <c r="BC218" s="8"/>
      <c r="BD218" s="7">
        <v>130.49</v>
      </c>
      <c r="BE218" s="8"/>
      <c r="BF218" s="7">
        <v>916.67</v>
      </c>
      <c r="BG218" s="8"/>
      <c r="BH218" s="7">
        <f>ROUND((BD218-BF218),5)</f>
        <v>-786.18</v>
      </c>
      <c r="BI218" s="8"/>
      <c r="BJ218" s="9">
        <f>ROUND(IF(BF218=0, IF(BD218=0, 0, 1), BD218/BF218),5)</f>
        <v>0.14235</v>
      </c>
      <c r="BK218" s="8"/>
      <c r="BL218" s="7">
        <v>2020.24</v>
      </c>
      <c r="BM218" s="8"/>
      <c r="BN218" s="7">
        <v>866.67</v>
      </c>
      <c r="BO218" s="8"/>
      <c r="BP218" s="7">
        <f>ROUND((BL218-BN218),5)</f>
        <v>1153.57</v>
      </c>
      <c r="BQ218" s="8"/>
      <c r="BR218" s="9">
        <f>ROUND(IF(BN218=0, IF(BL218=0, 0, 1), BL218/BN218),5)</f>
        <v>2.3310399999999998</v>
      </c>
      <c r="BS218" s="8"/>
      <c r="BT218" s="7">
        <v>1195.76</v>
      </c>
      <c r="BU218" s="8"/>
      <c r="BV218" s="7">
        <v>966.67</v>
      </c>
      <c r="BW218" s="8"/>
      <c r="BX218" s="7">
        <f>ROUND((BT218-BV218),5)</f>
        <v>229.09</v>
      </c>
      <c r="BY218" s="8"/>
      <c r="BZ218" s="9">
        <f>ROUND(IF(BV218=0, IF(BT218=0, 0, 1), BT218/BV218),5)</f>
        <v>1.23699</v>
      </c>
      <c r="CA218" s="8"/>
      <c r="CB218" s="7"/>
      <c r="CC218" s="8"/>
      <c r="CD218" s="7">
        <v>223.66</v>
      </c>
      <c r="CE218" s="8"/>
      <c r="CF218" s="7">
        <f>ROUND((CB218-CD218),5)</f>
        <v>-223.66</v>
      </c>
      <c r="CG218" s="8"/>
      <c r="CH218" s="9"/>
      <c r="CI218" s="8"/>
      <c r="CJ218" s="7">
        <f>ROUND(H218+P218+X218+AF218+AN218+AV218+BD218+BL218+BT218+CB218,5)</f>
        <v>11528.62</v>
      </c>
      <c r="CK218" s="8"/>
      <c r="CL218" s="7">
        <v>10750</v>
      </c>
      <c r="CM218" s="8"/>
      <c r="CN218" s="7">
        <f>ROUND((CJ218-CL218),5)</f>
        <v>778.62</v>
      </c>
      <c r="CO218" s="8"/>
      <c r="CP218" s="9">
        <f>ROUND(IF(CL218=0, IF(CJ218=0, 0, 1), CJ218/CL218),5)</f>
        <v>1.07243</v>
      </c>
      <c r="CQ218" s="76">
        <v>15000</v>
      </c>
      <c r="CS218" s="76"/>
    </row>
    <row r="219" spans="1:97" hidden="1" x14ac:dyDescent="0.3">
      <c r="A219" s="2"/>
      <c r="B219" s="2"/>
      <c r="C219" s="2"/>
      <c r="D219" s="2"/>
      <c r="E219" s="2"/>
      <c r="F219" s="2" t="s">
        <v>247</v>
      </c>
      <c r="G219" s="2"/>
      <c r="H219" s="7"/>
      <c r="I219" s="8"/>
      <c r="J219" s="7"/>
      <c r="K219" s="8"/>
      <c r="L219" s="7"/>
      <c r="M219" s="8"/>
      <c r="N219" s="9"/>
      <c r="O219" s="8"/>
      <c r="P219" s="7"/>
      <c r="Q219" s="8"/>
      <c r="R219" s="7"/>
      <c r="S219" s="8"/>
      <c r="T219" s="7"/>
      <c r="U219" s="8"/>
      <c r="V219" s="9"/>
      <c r="W219" s="8"/>
      <c r="X219" s="7"/>
      <c r="Y219" s="8"/>
      <c r="Z219" s="7"/>
      <c r="AA219" s="8"/>
      <c r="AB219" s="7"/>
      <c r="AC219" s="8"/>
      <c r="AD219" s="9"/>
      <c r="AE219" s="8"/>
      <c r="AF219" s="7"/>
      <c r="AG219" s="8"/>
      <c r="AH219" s="7"/>
      <c r="AI219" s="8"/>
      <c r="AJ219" s="7"/>
      <c r="AK219" s="8"/>
      <c r="AL219" s="9"/>
      <c r="AM219" s="8"/>
      <c r="AN219" s="7"/>
      <c r="AO219" s="8"/>
      <c r="AP219" s="7"/>
      <c r="AQ219" s="8"/>
      <c r="AR219" s="7"/>
      <c r="AS219" s="8"/>
      <c r="AT219" s="9"/>
      <c r="AU219" s="8"/>
      <c r="AV219" s="7"/>
      <c r="AW219" s="8"/>
      <c r="AX219" s="7"/>
      <c r="AY219" s="8"/>
      <c r="AZ219" s="7"/>
      <c r="BA219" s="8"/>
      <c r="BB219" s="9"/>
      <c r="BC219" s="8"/>
      <c r="BD219" s="7"/>
      <c r="BE219" s="8"/>
      <c r="BF219" s="7"/>
      <c r="BG219" s="8"/>
      <c r="BH219" s="7"/>
      <c r="BI219" s="8"/>
      <c r="BJ219" s="9"/>
      <c r="BK219" s="8"/>
      <c r="BL219" s="7"/>
      <c r="BM219" s="8"/>
      <c r="BN219" s="7"/>
      <c r="BO219" s="8"/>
      <c r="BP219" s="7"/>
      <c r="BQ219" s="8"/>
      <c r="BR219" s="9"/>
      <c r="BS219" s="8"/>
      <c r="BT219" s="7"/>
      <c r="BU219" s="8"/>
      <c r="BV219" s="7"/>
      <c r="BW219" s="8"/>
      <c r="BX219" s="7"/>
      <c r="BY219" s="8"/>
      <c r="BZ219" s="9"/>
      <c r="CA219" s="8"/>
      <c r="CB219" s="7"/>
      <c r="CC219" s="8"/>
      <c r="CD219" s="7"/>
      <c r="CE219" s="8"/>
      <c r="CF219" s="7"/>
      <c r="CG219" s="8"/>
      <c r="CH219" s="9"/>
      <c r="CI219" s="8"/>
      <c r="CJ219" s="7"/>
      <c r="CK219" s="8"/>
      <c r="CL219" s="7"/>
      <c r="CM219" s="8"/>
      <c r="CN219" s="7"/>
      <c r="CO219" s="8"/>
      <c r="CP219" s="9"/>
      <c r="CQ219" s="76"/>
      <c r="CS219" s="76"/>
    </row>
    <row r="220" spans="1:97" hidden="1" x14ac:dyDescent="0.3">
      <c r="A220" s="2"/>
      <c r="B220" s="2"/>
      <c r="C220" s="2"/>
      <c r="D220" s="2"/>
      <c r="E220" s="2"/>
      <c r="F220" s="2" t="s">
        <v>248</v>
      </c>
      <c r="G220" s="2"/>
      <c r="H220" s="7"/>
      <c r="I220" s="8"/>
      <c r="J220" s="7"/>
      <c r="K220" s="8"/>
      <c r="L220" s="7"/>
      <c r="M220" s="8"/>
      <c r="N220" s="9"/>
      <c r="O220" s="8"/>
      <c r="P220" s="7"/>
      <c r="Q220" s="8"/>
      <c r="R220" s="7"/>
      <c r="S220" s="8"/>
      <c r="T220" s="7"/>
      <c r="U220" s="8"/>
      <c r="V220" s="9"/>
      <c r="W220" s="8"/>
      <c r="X220" s="7"/>
      <c r="Y220" s="8"/>
      <c r="Z220" s="7"/>
      <c r="AA220" s="8"/>
      <c r="AB220" s="7"/>
      <c r="AC220" s="8"/>
      <c r="AD220" s="9"/>
      <c r="AE220" s="8"/>
      <c r="AF220" s="7"/>
      <c r="AG220" s="8"/>
      <c r="AH220" s="7"/>
      <c r="AI220" s="8"/>
      <c r="AJ220" s="7"/>
      <c r="AK220" s="8"/>
      <c r="AL220" s="9"/>
      <c r="AM220" s="8"/>
      <c r="AN220" s="7"/>
      <c r="AO220" s="8"/>
      <c r="AP220" s="7"/>
      <c r="AQ220" s="8"/>
      <c r="AR220" s="7"/>
      <c r="AS220" s="8"/>
      <c r="AT220" s="9"/>
      <c r="AU220" s="8"/>
      <c r="AV220" s="7"/>
      <c r="AW220" s="8"/>
      <c r="AX220" s="7"/>
      <c r="AY220" s="8"/>
      <c r="AZ220" s="7"/>
      <c r="BA220" s="8"/>
      <c r="BB220" s="9"/>
      <c r="BC220" s="8"/>
      <c r="BD220" s="7"/>
      <c r="BE220" s="8"/>
      <c r="BF220" s="7"/>
      <c r="BG220" s="8"/>
      <c r="BH220" s="7"/>
      <c r="BI220" s="8"/>
      <c r="BJ220" s="9"/>
      <c r="BK220" s="8"/>
      <c r="BL220" s="7"/>
      <c r="BM220" s="8"/>
      <c r="BN220" s="7"/>
      <c r="BO220" s="8"/>
      <c r="BP220" s="7"/>
      <c r="BQ220" s="8"/>
      <c r="BR220" s="9"/>
      <c r="BS220" s="8"/>
      <c r="BT220" s="7"/>
      <c r="BU220" s="8"/>
      <c r="BV220" s="7"/>
      <c r="BW220" s="8"/>
      <c r="BX220" s="7"/>
      <c r="BY220" s="8"/>
      <c r="BZ220" s="9"/>
      <c r="CA220" s="8"/>
      <c r="CB220" s="7"/>
      <c r="CC220" s="8"/>
      <c r="CD220" s="7"/>
      <c r="CE220" s="8"/>
      <c r="CF220" s="7"/>
      <c r="CG220" s="8"/>
      <c r="CH220" s="9"/>
      <c r="CI220" s="8"/>
      <c r="CJ220" s="7"/>
      <c r="CK220" s="8"/>
      <c r="CL220" s="7"/>
      <c r="CM220" s="8"/>
      <c r="CN220" s="7"/>
      <c r="CO220" s="8"/>
      <c r="CP220" s="9"/>
      <c r="CQ220" s="76"/>
      <c r="CS220" s="76"/>
    </row>
    <row r="221" spans="1:97" x14ac:dyDescent="0.3">
      <c r="A221" s="2"/>
      <c r="B221" s="2"/>
      <c r="C221" s="2"/>
      <c r="D221" s="2"/>
      <c r="E221" s="2"/>
      <c r="F221" s="2" t="s">
        <v>249</v>
      </c>
      <c r="G221" s="2"/>
      <c r="H221" s="7">
        <v>120.5</v>
      </c>
      <c r="I221" s="8"/>
      <c r="J221" s="7">
        <v>75</v>
      </c>
      <c r="K221" s="8"/>
      <c r="L221" s="7">
        <f>ROUND((H221-J221),5)</f>
        <v>45.5</v>
      </c>
      <c r="M221" s="8"/>
      <c r="N221" s="9">
        <f>ROUND(IF(J221=0, IF(H221=0, 0, 1), H221/J221),5)</f>
        <v>1.60667</v>
      </c>
      <c r="O221" s="8"/>
      <c r="P221" s="7">
        <v>116.5</v>
      </c>
      <c r="Q221" s="8"/>
      <c r="R221" s="7">
        <v>100</v>
      </c>
      <c r="S221" s="8"/>
      <c r="T221" s="7">
        <f>ROUND((P221-R221),5)</f>
        <v>16.5</v>
      </c>
      <c r="U221" s="8"/>
      <c r="V221" s="9">
        <f>ROUND(IF(R221=0, IF(P221=0, 0, 1), P221/R221),5)</f>
        <v>1.165</v>
      </c>
      <c r="W221" s="8"/>
      <c r="X221" s="7"/>
      <c r="Y221" s="8"/>
      <c r="Z221" s="7">
        <v>75</v>
      </c>
      <c r="AA221" s="8"/>
      <c r="AB221" s="7">
        <f>ROUND((X221-Z221),5)</f>
        <v>-75</v>
      </c>
      <c r="AC221" s="8"/>
      <c r="AD221" s="9"/>
      <c r="AE221" s="8"/>
      <c r="AF221" s="7">
        <v>125</v>
      </c>
      <c r="AG221" s="8"/>
      <c r="AH221" s="7">
        <v>75</v>
      </c>
      <c r="AI221" s="8"/>
      <c r="AJ221" s="7">
        <f>ROUND((AF221-AH221),5)</f>
        <v>50</v>
      </c>
      <c r="AK221" s="8"/>
      <c r="AL221" s="9">
        <f>ROUND(IF(AH221=0, IF(AF221=0, 0, 1), AF221/AH221),5)</f>
        <v>1.6666700000000001</v>
      </c>
      <c r="AM221" s="8"/>
      <c r="AN221" s="7"/>
      <c r="AO221" s="8"/>
      <c r="AP221" s="7">
        <v>75</v>
      </c>
      <c r="AQ221" s="8"/>
      <c r="AR221" s="7">
        <f>ROUND((AN221-AP221),5)</f>
        <v>-75</v>
      </c>
      <c r="AS221" s="8"/>
      <c r="AT221" s="9"/>
      <c r="AU221" s="8"/>
      <c r="AV221" s="7">
        <v>112</v>
      </c>
      <c r="AW221" s="8"/>
      <c r="AX221" s="7">
        <v>100</v>
      </c>
      <c r="AY221" s="8"/>
      <c r="AZ221" s="7">
        <f>ROUND((AV221-AX221),5)</f>
        <v>12</v>
      </c>
      <c r="BA221" s="8"/>
      <c r="BB221" s="9">
        <f>ROUND(IF(AX221=0, IF(AV221=0, 0, 1), AV221/AX221),5)</f>
        <v>1.1200000000000001</v>
      </c>
      <c r="BC221" s="8"/>
      <c r="BD221" s="7"/>
      <c r="BE221" s="8"/>
      <c r="BF221" s="7">
        <v>75</v>
      </c>
      <c r="BG221" s="8"/>
      <c r="BH221" s="7">
        <f>ROUND((BD221-BF221),5)</f>
        <v>-75</v>
      </c>
      <c r="BI221" s="8"/>
      <c r="BJ221" s="9"/>
      <c r="BK221" s="8"/>
      <c r="BL221" s="7">
        <v>69</v>
      </c>
      <c r="BM221" s="8"/>
      <c r="BN221" s="7">
        <v>125</v>
      </c>
      <c r="BO221" s="8"/>
      <c r="BP221" s="7">
        <f>ROUND((BL221-BN221),5)</f>
        <v>-56</v>
      </c>
      <c r="BQ221" s="8"/>
      <c r="BR221" s="9">
        <f>ROUND(IF(BN221=0, IF(BL221=0, 0, 1), BL221/BN221),5)</f>
        <v>0.55200000000000005</v>
      </c>
      <c r="BS221" s="8"/>
      <c r="BT221" s="7"/>
      <c r="BU221" s="8"/>
      <c r="BV221" s="7">
        <v>75</v>
      </c>
      <c r="BW221" s="8"/>
      <c r="BX221" s="7">
        <f>ROUND((BT221-BV221),5)</f>
        <v>-75</v>
      </c>
      <c r="BY221" s="8"/>
      <c r="BZ221" s="9"/>
      <c r="CA221" s="8"/>
      <c r="CB221" s="7"/>
      <c r="CC221" s="8"/>
      <c r="CD221" s="7">
        <v>19.350000000000001</v>
      </c>
      <c r="CE221" s="8"/>
      <c r="CF221" s="7">
        <f>ROUND((CB221-CD221),5)</f>
        <v>-19.350000000000001</v>
      </c>
      <c r="CG221" s="8"/>
      <c r="CH221" s="9"/>
      <c r="CI221" s="8"/>
      <c r="CJ221" s="7">
        <f>ROUND(H221+P221+X221+AF221+AN221+AV221+BD221+BL221+BT221+CB221,5)</f>
        <v>543</v>
      </c>
      <c r="CK221" s="8"/>
      <c r="CL221" s="7">
        <v>1000</v>
      </c>
      <c r="CM221" s="8"/>
      <c r="CN221" s="7">
        <f>ROUND((CJ221-CL221),5)</f>
        <v>-457</v>
      </c>
      <c r="CO221" s="8"/>
      <c r="CP221" s="9">
        <f>ROUND(IF(CL221=0, IF(CJ221=0, 0, 1), CJ221/CL221),5)</f>
        <v>0.54300000000000004</v>
      </c>
      <c r="CQ221" s="76">
        <v>750</v>
      </c>
      <c r="CS221" s="76"/>
    </row>
    <row r="222" spans="1:97" hidden="1" x14ac:dyDescent="0.3">
      <c r="A222" s="2"/>
      <c r="B222" s="2"/>
      <c r="C222" s="2"/>
      <c r="D222" s="2"/>
      <c r="E222" s="2"/>
      <c r="F222" s="2" t="s">
        <v>250</v>
      </c>
      <c r="G222" s="2"/>
      <c r="H222" s="7"/>
      <c r="I222" s="8"/>
      <c r="J222" s="7"/>
      <c r="K222" s="8"/>
      <c r="L222" s="7"/>
      <c r="M222" s="8"/>
      <c r="N222" s="9"/>
      <c r="O222" s="8"/>
      <c r="P222" s="7"/>
      <c r="Q222" s="8"/>
      <c r="R222" s="7"/>
      <c r="S222" s="8"/>
      <c r="T222" s="7"/>
      <c r="U222" s="8"/>
      <c r="V222" s="9"/>
      <c r="W222" s="8"/>
      <c r="X222" s="7"/>
      <c r="Y222" s="8"/>
      <c r="Z222" s="7"/>
      <c r="AA222" s="8"/>
      <c r="AB222" s="7"/>
      <c r="AC222" s="8"/>
      <c r="AD222" s="9"/>
      <c r="AE222" s="8"/>
      <c r="AF222" s="7"/>
      <c r="AG222" s="8"/>
      <c r="AH222" s="7"/>
      <c r="AI222" s="8"/>
      <c r="AJ222" s="7"/>
      <c r="AK222" s="8"/>
      <c r="AL222" s="9"/>
      <c r="AM222" s="8"/>
      <c r="AN222" s="7"/>
      <c r="AO222" s="8"/>
      <c r="AP222" s="7"/>
      <c r="AQ222" s="8"/>
      <c r="AR222" s="7"/>
      <c r="AS222" s="8"/>
      <c r="AT222" s="9"/>
      <c r="AU222" s="8"/>
      <c r="AV222" s="7"/>
      <c r="AW222" s="8"/>
      <c r="AX222" s="7"/>
      <c r="AY222" s="8"/>
      <c r="AZ222" s="7"/>
      <c r="BA222" s="8"/>
      <c r="BB222" s="9"/>
      <c r="BC222" s="8"/>
      <c r="BD222" s="7"/>
      <c r="BE222" s="8"/>
      <c r="BF222" s="7"/>
      <c r="BG222" s="8"/>
      <c r="BH222" s="7"/>
      <c r="BI222" s="8"/>
      <c r="BJ222" s="9"/>
      <c r="BK222" s="8"/>
      <c r="BL222" s="7"/>
      <c r="BM222" s="8"/>
      <c r="BN222" s="7"/>
      <c r="BO222" s="8"/>
      <c r="BP222" s="7"/>
      <c r="BQ222" s="8"/>
      <c r="BR222" s="9"/>
      <c r="BS222" s="8"/>
      <c r="BT222" s="7"/>
      <c r="BU222" s="8"/>
      <c r="BV222" s="7"/>
      <c r="BW222" s="8"/>
      <c r="BX222" s="7"/>
      <c r="BY222" s="8"/>
      <c r="BZ222" s="9"/>
      <c r="CA222" s="8"/>
      <c r="CB222" s="7"/>
      <c r="CC222" s="8"/>
      <c r="CD222" s="7"/>
      <c r="CE222" s="8"/>
      <c r="CF222" s="7"/>
      <c r="CG222" s="8"/>
      <c r="CH222" s="9"/>
      <c r="CI222" s="8"/>
      <c r="CJ222" s="7"/>
      <c r="CK222" s="8"/>
      <c r="CL222" s="7"/>
      <c r="CM222" s="8"/>
      <c r="CN222" s="7"/>
      <c r="CO222" s="8"/>
      <c r="CP222" s="9"/>
      <c r="CQ222" s="76"/>
      <c r="CS222" s="76"/>
    </row>
    <row r="223" spans="1:97" hidden="1" x14ac:dyDescent="0.3">
      <c r="A223" s="2"/>
      <c r="B223" s="2"/>
      <c r="C223" s="2"/>
      <c r="D223" s="2"/>
      <c r="E223" s="2"/>
      <c r="F223" s="2" t="s">
        <v>251</v>
      </c>
      <c r="G223" s="2"/>
      <c r="H223" s="7"/>
      <c r="I223" s="8"/>
      <c r="J223" s="7"/>
      <c r="K223" s="8"/>
      <c r="L223" s="7"/>
      <c r="M223" s="8"/>
      <c r="N223" s="9"/>
      <c r="O223" s="8"/>
      <c r="P223" s="7"/>
      <c r="Q223" s="8"/>
      <c r="R223" s="7"/>
      <c r="S223" s="8"/>
      <c r="T223" s="7"/>
      <c r="U223" s="8"/>
      <c r="V223" s="9"/>
      <c r="W223" s="8"/>
      <c r="X223" s="7"/>
      <c r="Y223" s="8"/>
      <c r="Z223" s="7"/>
      <c r="AA223" s="8"/>
      <c r="AB223" s="7"/>
      <c r="AC223" s="8"/>
      <c r="AD223" s="9"/>
      <c r="AE223" s="8"/>
      <c r="AF223" s="7"/>
      <c r="AG223" s="8"/>
      <c r="AH223" s="7"/>
      <c r="AI223" s="8"/>
      <c r="AJ223" s="7"/>
      <c r="AK223" s="8"/>
      <c r="AL223" s="9"/>
      <c r="AM223" s="8"/>
      <c r="AN223" s="7"/>
      <c r="AO223" s="8"/>
      <c r="AP223" s="7"/>
      <c r="AQ223" s="8"/>
      <c r="AR223" s="7"/>
      <c r="AS223" s="8"/>
      <c r="AT223" s="9"/>
      <c r="AU223" s="8"/>
      <c r="AV223" s="7"/>
      <c r="AW223" s="8"/>
      <c r="AX223" s="7"/>
      <c r="AY223" s="8"/>
      <c r="AZ223" s="7"/>
      <c r="BA223" s="8"/>
      <c r="BB223" s="9"/>
      <c r="BC223" s="8"/>
      <c r="BD223" s="7"/>
      <c r="BE223" s="8"/>
      <c r="BF223" s="7"/>
      <c r="BG223" s="8"/>
      <c r="BH223" s="7"/>
      <c r="BI223" s="8"/>
      <c r="BJ223" s="9"/>
      <c r="BK223" s="8"/>
      <c r="BL223" s="7"/>
      <c r="BM223" s="8"/>
      <c r="BN223" s="7"/>
      <c r="BO223" s="8"/>
      <c r="BP223" s="7"/>
      <c r="BQ223" s="8"/>
      <c r="BR223" s="9"/>
      <c r="BS223" s="8"/>
      <c r="BT223" s="7"/>
      <c r="BU223" s="8"/>
      <c r="BV223" s="7"/>
      <c r="BW223" s="8"/>
      <c r="BX223" s="7"/>
      <c r="BY223" s="8"/>
      <c r="BZ223" s="9"/>
      <c r="CA223" s="8"/>
      <c r="CB223" s="7"/>
      <c r="CC223" s="8"/>
      <c r="CD223" s="7"/>
      <c r="CE223" s="8"/>
      <c r="CF223" s="7"/>
      <c r="CG223" s="8"/>
      <c r="CH223" s="9"/>
      <c r="CI223" s="8"/>
      <c r="CJ223" s="7"/>
      <c r="CK223" s="8"/>
      <c r="CL223" s="7"/>
      <c r="CM223" s="8"/>
      <c r="CN223" s="7"/>
      <c r="CO223" s="8"/>
      <c r="CP223" s="9"/>
      <c r="CQ223" s="76"/>
      <c r="CS223" s="76"/>
    </row>
    <row r="224" spans="1:97" x14ac:dyDescent="0.3">
      <c r="A224" s="2"/>
      <c r="B224" s="2"/>
      <c r="C224" s="2"/>
      <c r="D224" s="2"/>
      <c r="E224" s="2"/>
      <c r="F224" s="2" t="s">
        <v>252</v>
      </c>
      <c r="G224" s="2"/>
      <c r="H224" s="7">
        <v>1370</v>
      </c>
      <c r="I224" s="8"/>
      <c r="J224" s="7">
        <v>230</v>
      </c>
      <c r="K224" s="8"/>
      <c r="L224" s="7">
        <f>ROUND((H224-J224),5)</f>
        <v>1140</v>
      </c>
      <c r="M224" s="8"/>
      <c r="N224" s="9">
        <f>ROUND(IF(J224=0, IF(H224=0, 0, 1), H224/J224),5)</f>
        <v>5.9565200000000003</v>
      </c>
      <c r="O224" s="8"/>
      <c r="P224" s="7">
        <v>190</v>
      </c>
      <c r="Q224" s="8"/>
      <c r="R224" s="7">
        <v>230</v>
      </c>
      <c r="S224" s="8"/>
      <c r="T224" s="7">
        <f>ROUND((P224-R224),5)</f>
        <v>-40</v>
      </c>
      <c r="U224" s="8"/>
      <c r="V224" s="9">
        <f>ROUND(IF(R224=0, IF(P224=0, 0, 1), P224/R224),5)</f>
        <v>0.82608999999999999</v>
      </c>
      <c r="W224" s="8"/>
      <c r="X224" s="7"/>
      <c r="Y224" s="8"/>
      <c r="Z224" s="7">
        <v>240</v>
      </c>
      <c r="AA224" s="8"/>
      <c r="AB224" s="7">
        <f>ROUND((X224-Z224),5)</f>
        <v>-240</v>
      </c>
      <c r="AC224" s="8"/>
      <c r="AD224" s="9"/>
      <c r="AE224" s="8"/>
      <c r="AF224" s="7">
        <v>380</v>
      </c>
      <c r="AG224" s="8"/>
      <c r="AH224" s="7">
        <v>240</v>
      </c>
      <c r="AI224" s="8"/>
      <c r="AJ224" s="7">
        <f>ROUND((AF224-AH224),5)</f>
        <v>140</v>
      </c>
      <c r="AK224" s="8"/>
      <c r="AL224" s="9">
        <f>ROUND(IF(AH224=0, IF(AF224=0, 0, 1), AF224/AH224),5)</f>
        <v>1.5833299999999999</v>
      </c>
      <c r="AM224" s="8"/>
      <c r="AN224" s="7">
        <v>380</v>
      </c>
      <c r="AO224" s="8"/>
      <c r="AP224" s="7">
        <v>230</v>
      </c>
      <c r="AQ224" s="8"/>
      <c r="AR224" s="7">
        <f>ROUND((AN224-AP224),5)</f>
        <v>150</v>
      </c>
      <c r="AS224" s="8"/>
      <c r="AT224" s="9">
        <f>ROUND(IF(AP224=0, IF(AN224=0, 0, 1), AN224/AP224),5)</f>
        <v>1.6521699999999999</v>
      </c>
      <c r="AU224" s="8"/>
      <c r="AV224" s="7">
        <v>190</v>
      </c>
      <c r="AW224" s="8"/>
      <c r="AX224" s="7">
        <v>240</v>
      </c>
      <c r="AY224" s="8"/>
      <c r="AZ224" s="7">
        <f>ROUND((AV224-AX224),5)</f>
        <v>-50</v>
      </c>
      <c r="BA224" s="8"/>
      <c r="BB224" s="9">
        <f>ROUND(IF(AX224=0, IF(AV224=0, 0, 1), AV224/AX224),5)</f>
        <v>0.79166999999999998</v>
      </c>
      <c r="BC224" s="8"/>
      <c r="BD224" s="7"/>
      <c r="BE224" s="8"/>
      <c r="BF224" s="7">
        <v>230</v>
      </c>
      <c r="BG224" s="8"/>
      <c r="BH224" s="7">
        <f>ROUND((BD224-BF224),5)</f>
        <v>-230</v>
      </c>
      <c r="BI224" s="8"/>
      <c r="BJ224" s="9"/>
      <c r="BK224" s="8"/>
      <c r="BL224" s="7">
        <v>30.22</v>
      </c>
      <c r="BM224" s="8"/>
      <c r="BN224" s="7">
        <v>240</v>
      </c>
      <c r="BO224" s="8"/>
      <c r="BP224" s="7">
        <f>ROUND((BL224-BN224),5)</f>
        <v>-209.78</v>
      </c>
      <c r="BQ224" s="8"/>
      <c r="BR224" s="9">
        <f>ROUND(IF(BN224=0, IF(BL224=0, 0, 1), BL224/BN224),5)</f>
        <v>0.12592</v>
      </c>
      <c r="BS224" s="8"/>
      <c r="BT224" s="7"/>
      <c r="BU224" s="8"/>
      <c r="BV224" s="7">
        <v>230</v>
      </c>
      <c r="BW224" s="8"/>
      <c r="BX224" s="7">
        <f>ROUND((BT224-BV224),5)</f>
        <v>-230</v>
      </c>
      <c r="BY224" s="8"/>
      <c r="BZ224" s="9"/>
      <c r="CA224" s="8"/>
      <c r="CB224" s="7"/>
      <c r="CC224" s="8"/>
      <c r="CD224" s="7">
        <v>59.35</v>
      </c>
      <c r="CE224" s="8"/>
      <c r="CF224" s="7">
        <f>ROUND((CB224-CD224),5)</f>
        <v>-59.35</v>
      </c>
      <c r="CG224" s="8"/>
      <c r="CH224" s="9"/>
      <c r="CI224" s="8"/>
      <c r="CJ224" s="7">
        <f>ROUND(H224+P224+X224+AF224+AN224+AV224+BD224+BL224+BT224+CB224,5)</f>
        <v>2540.2199999999998</v>
      </c>
      <c r="CK224" s="8"/>
      <c r="CL224" s="7">
        <v>2800</v>
      </c>
      <c r="CM224" s="8"/>
      <c r="CN224" s="7">
        <f>ROUND((CJ224-CL224),5)</f>
        <v>-259.77999999999997</v>
      </c>
      <c r="CO224" s="8"/>
      <c r="CP224" s="9">
        <f>ROUND(IF(CL224=0, IF(CJ224=0, 0, 1), CJ224/CL224),5)</f>
        <v>0.90722000000000003</v>
      </c>
      <c r="CQ224" s="76">
        <v>2800</v>
      </c>
      <c r="CS224" s="76"/>
    </row>
    <row r="225" spans="1:97" x14ac:dyDescent="0.3">
      <c r="A225" s="2"/>
      <c r="B225" s="2"/>
      <c r="C225" s="2"/>
      <c r="D225" s="2"/>
      <c r="E225" s="2"/>
      <c r="F225" s="2" t="s">
        <v>253</v>
      </c>
      <c r="G225" s="2"/>
      <c r="H225" s="7"/>
      <c r="I225" s="8"/>
      <c r="J225" s="7"/>
      <c r="K225" s="8"/>
      <c r="L225" s="7"/>
      <c r="M225" s="8"/>
      <c r="N225" s="9"/>
      <c r="O225" s="8"/>
      <c r="P225" s="7"/>
      <c r="Q225" s="8"/>
      <c r="R225" s="7"/>
      <c r="S225" s="8"/>
      <c r="T225" s="7"/>
      <c r="U225" s="8"/>
      <c r="V225" s="9"/>
      <c r="W225" s="8"/>
      <c r="X225" s="7"/>
      <c r="Y225" s="8"/>
      <c r="Z225" s="7"/>
      <c r="AA225" s="8"/>
      <c r="AB225" s="7"/>
      <c r="AC225" s="8"/>
      <c r="AD225" s="9"/>
      <c r="AE225" s="8"/>
      <c r="AF225" s="7"/>
      <c r="AG225" s="8"/>
      <c r="AH225" s="7"/>
      <c r="AI225" s="8"/>
      <c r="AJ225" s="7"/>
      <c r="AK225" s="8"/>
      <c r="AL225" s="9"/>
      <c r="AM225" s="8"/>
      <c r="AN225" s="7"/>
      <c r="AO225" s="8"/>
      <c r="AP225" s="7"/>
      <c r="AQ225" s="8"/>
      <c r="AR225" s="7"/>
      <c r="AS225" s="8"/>
      <c r="AT225" s="9"/>
      <c r="AU225" s="8"/>
      <c r="AV225" s="7"/>
      <c r="AW225" s="8"/>
      <c r="AX225" s="7"/>
      <c r="AY225" s="8"/>
      <c r="AZ225" s="7"/>
      <c r="BA225" s="8"/>
      <c r="BB225" s="9"/>
      <c r="BC225" s="8"/>
      <c r="BD225" s="7"/>
      <c r="BE225" s="8"/>
      <c r="BF225" s="7">
        <v>500</v>
      </c>
      <c r="BG225" s="8"/>
      <c r="BH225" s="7">
        <f>ROUND((BD225-BF225),5)</f>
        <v>-500</v>
      </c>
      <c r="BI225" s="8"/>
      <c r="BJ225" s="9"/>
      <c r="BK225" s="8"/>
      <c r="BL225" s="7"/>
      <c r="BM225" s="8"/>
      <c r="BN225" s="7"/>
      <c r="BO225" s="8"/>
      <c r="BP225" s="7"/>
      <c r="BQ225" s="8"/>
      <c r="BR225" s="9"/>
      <c r="BS225" s="8"/>
      <c r="BT225" s="7"/>
      <c r="BU225" s="8"/>
      <c r="BV225" s="7"/>
      <c r="BW225" s="8"/>
      <c r="BX225" s="7"/>
      <c r="BY225" s="8"/>
      <c r="BZ225" s="9"/>
      <c r="CA225" s="8"/>
      <c r="CB225" s="7"/>
      <c r="CC225" s="8"/>
      <c r="CD225" s="7"/>
      <c r="CE225" s="8"/>
      <c r="CF225" s="7"/>
      <c r="CG225" s="8"/>
      <c r="CH225" s="9"/>
      <c r="CI225" s="8"/>
      <c r="CJ225" s="7"/>
      <c r="CK225" s="8"/>
      <c r="CL225" s="7">
        <v>500</v>
      </c>
      <c r="CM225" s="8"/>
      <c r="CN225" s="7">
        <f>ROUND((CJ225-CL225),5)</f>
        <v>-500</v>
      </c>
      <c r="CO225" s="8"/>
      <c r="CP225" s="9"/>
      <c r="CQ225" s="76">
        <v>500</v>
      </c>
      <c r="CS225" s="76"/>
    </row>
    <row r="226" spans="1:97" x14ac:dyDescent="0.3">
      <c r="A226" s="2"/>
      <c r="B226" s="2"/>
      <c r="C226" s="2"/>
      <c r="D226" s="2"/>
      <c r="E226" s="2"/>
      <c r="F226" s="2" t="s">
        <v>254</v>
      </c>
      <c r="G226" s="2"/>
      <c r="H226" s="7"/>
      <c r="I226" s="8"/>
      <c r="J226" s="7"/>
      <c r="K226" s="8"/>
      <c r="L226" s="7"/>
      <c r="M226" s="8"/>
      <c r="N226" s="9"/>
      <c r="O226" s="8"/>
      <c r="P226" s="7"/>
      <c r="Q226" s="8"/>
      <c r="R226" s="7"/>
      <c r="S226" s="8"/>
      <c r="T226" s="7"/>
      <c r="U226" s="8"/>
      <c r="V226" s="9"/>
      <c r="W226" s="8"/>
      <c r="X226" s="7">
        <v>22</v>
      </c>
      <c r="Y226" s="8"/>
      <c r="Z226" s="7"/>
      <c r="AA226" s="8"/>
      <c r="AB226" s="7"/>
      <c r="AC226" s="8"/>
      <c r="AD226" s="9"/>
      <c r="AE226" s="8"/>
      <c r="AF226" s="7"/>
      <c r="AG226" s="8"/>
      <c r="AH226" s="7"/>
      <c r="AI226" s="8"/>
      <c r="AJ226" s="7"/>
      <c r="AK226" s="8"/>
      <c r="AL226" s="9"/>
      <c r="AM226" s="8"/>
      <c r="AN226" s="7"/>
      <c r="AO226" s="8"/>
      <c r="AP226" s="7"/>
      <c r="AQ226" s="8"/>
      <c r="AR226" s="7"/>
      <c r="AS226" s="8"/>
      <c r="AT226" s="9"/>
      <c r="AU226" s="8"/>
      <c r="AV226" s="7"/>
      <c r="AW226" s="8"/>
      <c r="AX226" s="7"/>
      <c r="AY226" s="8"/>
      <c r="AZ226" s="7"/>
      <c r="BA226" s="8"/>
      <c r="BB226" s="9"/>
      <c r="BC226" s="8"/>
      <c r="BD226" s="7"/>
      <c r="BE226" s="8"/>
      <c r="BF226" s="7"/>
      <c r="BG226" s="8"/>
      <c r="BH226" s="7"/>
      <c r="BI226" s="8"/>
      <c r="BJ226" s="9"/>
      <c r="BK226" s="8"/>
      <c r="BL226" s="7"/>
      <c r="BM226" s="8"/>
      <c r="BN226" s="7"/>
      <c r="BO226" s="8"/>
      <c r="BP226" s="7"/>
      <c r="BQ226" s="8"/>
      <c r="BR226" s="9"/>
      <c r="BS226" s="8"/>
      <c r="BT226" s="7"/>
      <c r="BU226" s="8"/>
      <c r="BV226" s="7"/>
      <c r="BW226" s="8"/>
      <c r="BX226" s="7"/>
      <c r="BY226" s="8"/>
      <c r="BZ226" s="9"/>
      <c r="CA226" s="8"/>
      <c r="CB226" s="7"/>
      <c r="CC226" s="8"/>
      <c r="CD226" s="7"/>
      <c r="CE226" s="8"/>
      <c r="CF226" s="7"/>
      <c r="CG226" s="8"/>
      <c r="CH226" s="9"/>
      <c r="CI226" s="8"/>
      <c r="CJ226" s="7">
        <f>ROUND(H226+P226+X226+AF226+AN226+AV226+BD226+BL226+BT226+CB226,5)</f>
        <v>22</v>
      </c>
      <c r="CK226" s="8"/>
      <c r="CL226" s="82">
        <v>0</v>
      </c>
      <c r="CM226" s="8"/>
      <c r="CN226" s="7">
        <f>ROUND((CJ226-CL226),5)</f>
        <v>22</v>
      </c>
      <c r="CO226" s="8"/>
      <c r="CP226" s="9">
        <f>ROUND(IF(CL226=0, IF(CJ226=0, 0, 1), CJ226/CL226),5)</f>
        <v>1</v>
      </c>
      <c r="CQ226" s="76">
        <v>0</v>
      </c>
      <c r="CS226" s="76"/>
    </row>
    <row r="227" spans="1:97" x14ac:dyDescent="0.3">
      <c r="A227" s="2"/>
      <c r="B227" s="2"/>
      <c r="C227" s="2"/>
      <c r="D227" s="2"/>
      <c r="E227" s="2"/>
      <c r="F227" s="2" t="s">
        <v>429</v>
      </c>
      <c r="G227" s="2"/>
      <c r="H227" s="7"/>
      <c r="I227" s="8"/>
      <c r="J227" s="7"/>
      <c r="K227" s="8"/>
      <c r="L227" s="7"/>
      <c r="M227" s="8"/>
      <c r="N227" s="9"/>
      <c r="O227" s="8"/>
      <c r="P227" s="7"/>
      <c r="Q227" s="8"/>
      <c r="R227" s="7"/>
      <c r="S227" s="8"/>
      <c r="T227" s="7"/>
      <c r="U227" s="8"/>
      <c r="V227" s="9"/>
      <c r="W227" s="8"/>
      <c r="X227" s="7">
        <v>25</v>
      </c>
      <c r="Y227" s="8"/>
      <c r="Z227" s="7"/>
      <c r="AA227" s="8"/>
      <c r="AB227" s="7">
        <f>ROUND((X227-Z227),5)</f>
        <v>25</v>
      </c>
      <c r="AC227" s="8"/>
      <c r="AD227" s="9">
        <f>ROUND(IF(Z227=0, IF(X227=0, 0, 1), X227/Z227),5)</f>
        <v>1</v>
      </c>
      <c r="AE227" s="8"/>
      <c r="AF227" s="7"/>
      <c r="AG227" s="8"/>
      <c r="AH227" s="7"/>
      <c r="AI227" s="8"/>
      <c r="AJ227" s="7"/>
      <c r="AK227" s="8"/>
      <c r="AL227" s="9"/>
      <c r="AM227" s="8"/>
      <c r="AN227" s="7"/>
      <c r="AO227" s="8"/>
      <c r="AP227" s="7"/>
      <c r="AQ227" s="8"/>
      <c r="AR227" s="7"/>
      <c r="AS227" s="8"/>
      <c r="AT227" s="9"/>
      <c r="AU227" s="8"/>
      <c r="AV227" s="7">
        <v>65</v>
      </c>
      <c r="AW227" s="8"/>
      <c r="AX227" s="7"/>
      <c r="AY227" s="8"/>
      <c r="AZ227" s="7">
        <f>ROUND((AV227-AX227),5)</f>
        <v>65</v>
      </c>
      <c r="BA227" s="8"/>
      <c r="BB227" s="9">
        <f>ROUND(IF(AX227=0, IF(AV227=0, 0, 1), AV227/AX227),5)</f>
        <v>1</v>
      </c>
      <c r="BC227" s="8"/>
      <c r="BD227" s="7"/>
      <c r="BE227" s="8"/>
      <c r="BF227" s="7"/>
      <c r="BG227" s="8"/>
      <c r="BH227" s="7"/>
      <c r="BI227" s="8"/>
      <c r="BJ227" s="9"/>
      <c r="BK227" s="8"/>
      <c r="BL227" s="7"/>
      <c r="BM227" s="8"/>
      <c r="BN227" s="7"/>
      <c r="BO227" s="8"/>
      <c r="BP227" s="7"/>
      <c r="BQ227" s="8"/>
      <c r="BR227" s="9"/>
      <c r="BS227" s="8"/>
      <c r="BT227" s="7"/>
      <c r="BU227" s="8"/>
      <c r="BV227" s="7"/>
      <c r="BW227" s="8"/>
      <c r="BX227" s="7"/>
      <c r="BY227" s="8"/>
      <c r="BZ227" s="9"/>
      <c r="CA227" s="8"/>
      <c r="CB227" s="7"/>
      <c r="CC227" s="8"/>
      <c r="CD227" s="7"/>
      <c r="CE227" s="8"/>
      <c r="CF227" s="7"/>
      <c r="CG227" s="8"/>
      <c r="CH227" s="9"/>
      <c r="CI227" s="8"/>
      <c r="CJ227" s="7">
        <f>ROUND(H227+P227+X227+AF227+AN227+AV227+BD227+BL227+BT227+CB227,5)</f>
        <v>90</v>
      </c>
      <c r="CK227" s="8"/>
      <c r="CL227" s="82">
        <v>0</v>
      </c>
      <c r="CM227" s="8"/>
      <c r="CN227" s="7">
        <f>ROUND((CJ227-CL227),5)</f>
        <v>90</v>
      </c>
      <c r="CO227" s="8"/>
      <c r="CP227" s="9">
        <f>ROUND(IF(CL227=0, IF(CJ227=0, 0, 1), CJ227/CL227),5)</f>
        <v>1</v>
      </c>
      <c r="CQ227" s="76">
        <v>200</v>
      </c>
      <c r="CS227" s="76"/>
    </row>
    <row r="228" spans="1:97" x14ac:dyDescent="0.3">
      <c r="A228" s="2"/>
      <c r="B228" s="2"/>
      <c r="C228" s="2"/>
      <c r="D228" s="2"/>
      <c r="E228" s="2"/>
      <c r="F228" s="2" t="s">
        <v>256</v>
      </c>
      <c r="G228" s="2"/>
      <c r="H228" s="7"/>
      <c r="I228" s="8"/>
      <c r="J228" s="7"/>
      <c r="K228" s="8"/>
      <c r="L228" s="7"/>
      <c r="M228" s="8"/>
      <c r="N228" s="9"/>
      <c r="O228" s="8"/>
      <c r="P228" s="7"/>
      <c r="Q228" s="8"/>
      <c r="R228" s="7"/>
      <c r="S228" s="8"/>
      <c r="T228" s="7"/>
      <c r="U228" s="8"/>
      <c r="V228" s="9"/>
      <c r="W228" s="8"/>
      <c r="X228" s="7"/>
      <c r="Y228" s="8"/>
      <c r="Z228" s="7"/>
      <c r="AA228" s="8"/>
      <c r="AB228" s="7"/>
      <c r="AC228" s="8"/>
      <c r="AD228" s="9"/>
      <c r="AE228" s="8"/>
      <c r="AF228" s="7">
        <v>802.98</v>
      </c>
      <c r="AG228" s="8"/>
      <c r="AH228" s="7"/>
      <c r="AI228" s="8"/>
      <c r="AJ228" s="7">
        <f>ROUND((AF228-AH228),5)</f>
        <v>802.98</v>
      </c>
      <c r="AK228" s="8"/>
      <c r="AL228" s="9">
        <f>ROUND(IF(AH228=0, IF(AF228=0, 0, 1), AF228/AH228),5)</f>
        <v>1</v>
      </c>
      <c r="AM228" s="8"/>
      <c r="AN228" s="7"/>
      <c r="AO228" s="8"/>
      <c r="AP228" s="7"/>
      <c r="AQ228" s="8"/>
      <c r="AR228" s="7"/>
      <c r="AS228" s="8"/>
      <c r="AT228" s="9"/>
      <c r="AU228" s="8"/>
      <c r="AV228" s="7">
        <v>212.5</v>
      </c>
      <c r="AW228" s="8"/>
      <c r="AX228" s="7"/>
      <c r="AY228" s="8"/>
      <c r="AZ228" s="7">
        <f>ROUND((AV228-AX228),5)</f>
        <v>212.5</v>
      </c>
      <c r="BA228" s="8"/>
      <c r="BB228" s="9">
        <f>ROUND(IF(AX228=0, IF(AV228=0, 0, 1), AV228/AX228),5)</f>
        <v>1</v>
      </c>
      <c r="BC228" s="8"/>
      <c r="BD228" s="7">
        <v>-666.64</v>
      </c>
      <c r="BE228" s="8"/>
      <c r="BF228" s="7"/>
      <c r="BG228" s="8"/>
      <c r="BH228" s="7">
        <f>ROUND((BD228-BF228),5)</f>
        <v>-666.64</v>
      </c>
      <c r="BI228" s="8"/>
      <c r="BJ228" s="9">
        <f>ROUND(IF(BF228=0, IF(BD228=0, 0, 1), BD228/BF228),5)</f>
        <v>1</v>
      </c>
      <c r="BK228" s="8"/>
      <c r="BL228" s="7"/>
      <c r="BM228" s="8"/>
      <c r="BN228" s="7"/>
      <c r="BO228" s="8"/>
      <c r="BP228" s="7"/>
      <c r="BQ228" s="8"/>
      <c r="BR228" s="9"/>
      <c r="BS228" s="8"/>
      <c r="BT228" s="7"/>
      <c r="BU228" s="8"/>
      <c r="BV228" s="7"/>
      <c r="BW228" s="8"/>
      <c r="BX228" s="7"/>
      <c r="BY228" s="8"/>
      <c r="BZ228" s="9"/>
      <c r="CA228" s="8"/>
      <c r="CB228" s="7"/>
      <c r="CC228" s="8"/>
      <c r="CD228" s="7"/>
      <c r="CE228" s="8"/>
      <c r="CF228" s="7"/>
      <c r="CG228" s="8"/>
      <c r="CH228" s="9"/>
      <c r="CI228" s="8"/>
      <c r="CJ228" s="7">
        <f>ROUND(H228+P228+X228+AF228+AN228+AV228+BD228+BL228+BT228+CB228,5)</f>
        <v>348.84</v>
      </c>
      <c r="CK228" s="8"/>
      <c r="CL228" s="82">
        <v>0</v>
      </c>
      <c r="CM228" s="8"/>
      <c r="CN228" s="7">
        <f>ROUND((CJ228-CL228),5)</f>
        <v>348.84</v>
      </c>
      <c r="CO228" s="8"/>
      <c r="CP228" s="9">
        <f>ROUND(IF(CL228=0, IF(CJ228=0, 0, 1), CJ228/CL228),5)</f>
        <v>1</v>
      </c>
      <c r="CQ228" s="76">
        <v>0</v>
      </c>
    </row>
    <row r="229" spans="1:97" ht="15" thickBot="1" x14ac:dyDescent="0.35">
      <c r="A229" s="2"/>
      <c r="B229" s="2"/>
      <c r="C229" s="2"/>
      <c r="D229" s="2"/>
      <c r="E229" s="2"/>
      <c r="F229" s="2" t="s">
        <v>257</v>
      </c>
      <c r="G229" s="2"/>
      <c r="H229" s="10"/>
      <c r="I229" s="8"/>
      <c r="J229" s="10"/>
      <c r="K229" s="8"/>
      <c r="L229" s="10"/>
      <c r="M229" s="8"/>
      <c r="N229" s="11"/>
      <c r="O229" s="8"/>
      <c r="P229" s="10"/>
      <c r="Q229" s="8"/>
      <c r="R229" s="10"/>
      <c r="S229" s="8"/>
      <c r="T229" s="10"/>
      <c r="U229" s="8"/>
      <c r="V229" s="11"/>
      <c r="W229" s="8"/>
      <c r="X229" s="10"/>
      <c r="Y229" s="8"/>
      <c r="Z229" s="10"/>
      <c r="AA229" s="8"/>
      <c r="AB229" s="10"/>
      <c r="AC229" s="8"/>
      <c r="AD229" s="11"/>
      <c r="AE229" s="8"/>
      <c r="AF229" s="10"/>
      <c r="AG229" s="8"/>
      <c r="AH229" s="10"/>
      <c r="AI229" s="8"/>
      <c r="AJ229" s="10"/>
      <c r="AK229" s="8"/>
      <c r="AL229" s="11"/>
      <c r="AM229" s="8"/>
      <c r="AN229" s="10"/>
      <c r="AO229" s="8"/>
      <c r="AP229" s="10"/>
      <c r="AQ229" s="8"/>
      <c r="AR229" s="10"/>
      <c r="AS229" s="8"/>
      <c r="AT229" s="11"/>
      <c r="AU229" s="8"/>
      <c r="AV229" s="10"/>
      <c r="AW229" s="8"/>
      <c r="AX229" s="10"/>
      <c r="AY229" s="8"/>
      <c r="AZ229" s="10"/>
      <c r="BA229" s="8"/>
      <c r="BB229" s="11"/>
      <c r="BC229" s="8"/>
      <c r="BD229" s="10"/>
      <c r="BE229" s="8"/>
      <c r="BF229" s="10"/>
      <c r="BG229" s="8"/>
      <c r="BH229" s="10"/>
      <c r="BI229" s="8"/>
      <c r="BJ229" s="11"/>
      <c r="BK229" s="8"/>
      <c r="BL229" s="10"/>
      <c r="BM229" s="8"/>
      <c r="BN229" s="10"/>
      <c r="BO229" s="8"/>
      <c r="BP229" s="10"/>
      <c r="BQ229" s="8"/>
      <c r="BR229" s="11"/>
      <c r="BS229" s="8"/>
      <c r="BT229" s="10"/>
      <c r="BU229" s="8"/>
      <c r="BV229" s="10"/>
      <c r="BW229" s="8"/>
      <c r="BX229" s="10"/>
      <c r="BY229" s="8"/>
      <c r="BZ229" s="11"/>
      <c r="CA229" s="8"/>
      <c r="CB229" s="10"/>
      <c r="CC229" s="8"/>
      <c r="CD229" s="10"/>
      <c r="CE229" s="8"/>
      <c r="CF229" s="10"/>
      <c r="CG229" s="8"/>
      <c r="CH229" s="11"/>
      <c r="CI229" s="8"/>
      <c r="CJ229" s="85">
        <v>0</v>
      </c>
      <c r="CK229" s="82"/>
      <c r="CL229" s="85">
        <v>0</v>
      </c>
      <c r="CM229" s="82"/>
      <c r="CN229" s="85"/>
      <c r="CO229" s="82"/>
      <c r="CP229" s="85"/>
      <c r="CQ229" s="85">
        <v>0</v>
      </c>
    </row>
    <row r="230" spans="1:97" x14ac:dyDescent="0.3">
      <c r="A230" s="87"/>
      <c r="B230" s="87"/>
      <c r="C230" s="87"/>
      <c r="D230" s="87"/>
      <c r="E230" s="87" t="s">
        <v>258</v>
      </c>
      <c r="F230" s="87"/>
      <c r="G230" s="87"/>
      <c r="H230" s="94">
        <f>ROUND(SUM(H200:H229),5)</f>
        <v>27529.51</v>
      </c>
      <c r="I230" s="95"/>
      <c r="J230" s="94">
        <f>ROUND(SUM(J200:J229),5)</f>
        <v>24641.33</v>
      </c>
      <c r="K230" s="95"/>
      <c r="L230" s="94">
        <f>ROUND((H230-J230),5)</f>
        <v>2888.18</v>
      </c>
      <c r="M230" s="95"/>
      <c r="N230" s="96">
        <f>ROUND(IF(J230=0, IF(H230=0, 0, 1), H230/J230),5)</f>
        <v>1.11721</v>
      </c>
      <c r="O230" s="95"/>
      <c r="P230" s="94">
        <f>ROUND(SUM(P200:P229),5)</f>
        <v>32362.06</v>
      </c>
      <c r="Q230" s="95"/>
      <c r="R230" s="94">
        <f>ROUND(SUM(R200:R229),5)</f>
        <v>24717.33</v>
      </c>
      <c r="S230" s="95"/>
      <c r="T230" s="94">
        <f>ROUND((P230-R230),5)</f>
        <v>7644.73</v>
      </c>
      <c r="U230" s="95"/>
      <c r="V230" s="96">
        <f>ROUND(IF(R230=0, IF(P230=0, 0, 1), P230/R230),5)</f>
        <v>1.3092900000000001</v>
      </c>
      <c r="W230" s="95"/>
      <c r="X230" s="94">
        <f>ROUND(SUM(X200:X229),5)</f>
        <v>19851.86</v>
      </c>
      <c r="Y230" s="95"/>
      <c r="Z230" s="94">
        <f>ROUND(SUM(Z200:Z229),5)</f>
        <v>27077.33</v>
      </c>
      <c r="AA230" s="95"/>
      <c r="AB230" s="94">
        <f>ROUND((X230-Z230),5)</f>
        <v>-7225.47</v>
      </c>
      <c r="AC230" s="95"/>
      <c r="AD230" s="96">
        <f>ROUND(IF(Z230=0, IF(X230=0, 0, 1), X230/Z230),5)</f>
        <v>0.73314999999999997</v>
      </c>
      <c r="AE230" s="95"/>
      <c r="AF230" s="94">
        <f>ROUND(SUM(AF200:AF229),5)</f>
        <v>41734.15</v>
      </c>
      <c r="AG230" s="95"/>
      <c r="AH230" s="94">
        <f>ROUND(SUM(AH200:AH229),5)</f>
        <v>41627.339999999997</v>
      </c>
      <c r="AI230" s="95"/>
      <c r="AJ230" s="94">
        <f>ROUND((AF230-AH230),5)</f>
        <v>106.81</v>
      </c>
      <c r="AK230" s="95"/>
      <c r="AL230" s="96">
        <f>ROUND(IF(AH230=0, IF(AF230=0, 0, 1), AF230/AH230),5)</f>
        <v>1.00257</v>
      </c>
      <c r="AM230" s="95"/>
      <c r="AN230" s="94">
        <f>ROUND(SUM(AN200:AN229),5)</f>
        <v>25974.37</v>
      </c>
      <c r="AO230" s="95"/>
      <c r="AP230" s="94">
        <f>ROUND(SUM(AP200:AP229),5)</f>
        <v>24817.33</v>
      </c>
      <c r="AQ230" s="95"/>
      <c r="AR230" s="94">
        <f>ROUND((AN230-AP230),5)</f>
        <v>1157.04</v>
      </c>
      <c r="AS230" s="95"/>
      <c r="AT230" s="96">
        <f>ROUND(IF(AP230=0, IF(AN230=0, 0, 1), AN230/AP230),5)</f>
        <v>1.0466200000000001</v>
      </c>
      <c r="AU230" s="95"/>
      <c r="AV230" s="94">
        <f>ROUND(SUM(AV200:AV229),5)</f>
        <v>18559.63</v>
      </c>
      <c r="AW230" s="95"/>
      <c r="AX230" s="94">
        <f>ROUND(SUM(AX200:AX229),5)</f>
        <v>25702.34</v>
      </c>
      <c r="AY230" s="95"/>
      <c r="AZ230" s="94">
        <f>ROUND((AV230-AX230),5)</f>
        <v>-7142.71</v>
      </c>
      <c r="BA230" s="95"/>
      <c r="BB230" s="96">
        <f>ROUND(IF(AX230=0, IF(AV230=0, 0, 1), AV230/AX230),5)</f>
        <v>0.72209999999999996</v>
      </c>
      <c r="BC230" s="95"/>
      <c r="BD230" s="94">
        <f>ROUND(SUM(BD200:BD229),5)</f>
        <v>31146.9</v>
      </c>
      <c r="BE230" s="95"/>
      <c r="BF230" s="94">
        <f>ROUND(SUM(BF200:BF229),5)</f>
        <v>25243.34</v>
      </c>
      <c r="BG230" s="95"/>
      <c r="BH230" s="94">
        <f>ROUND((BD230-BF230),5)</f>
        <v>5903.56</v>
      </c>
      <c r="BI230" s="95"/>
      <c r="BJ230" s="96">
        <f>ROUND(IF(BF230=0, IF(BD230=0, 0, 1), BD230/BF230),5)</f>
        <v>1.23387</v>
      </c>
      <c r="BK230" s="95"/>
      <c r="BL230" s="94">
        <f>ROUND(SUM(BL200:BL229),5)</f>
        <v>24992.36</v>
      </c>
      <c r="BM230" s="95"/>
      <c r="BN230" s="94">
        <f>ROUND(SUM(BN200:BN229),5)</f>
        <v>24753.34</v>
      </c>
      <c r="BO230" s="95"/>
      <c r="BP230" s="94">
        <f>ROUND((BL230-BN230),5)</f>
        <v>239.02</v>
      </c>
      <c r="BQ230" s="95"/>
      <c r="BR230" s="96">
        <f>ROUND(IF(BN230=0, IF(BL230=0, 0, 1), BL230/BN230),5)</f>
        <v>1.00966</v>
      </c>
      <c r="BS230" s="95"/>
      <c r="BT230" s="94">
        <f>ROUND(SUM(BT200:BT229),5)</f>
        <v>19465.27</v>
      </c>
      <c r="BU230" s="95"/>
      <c r="BV230" s="94">
        <f>ROUND(SUM(BV200:BV229),5)</f>
        <v>24618.34</v>
      </c>
      <c r="BW230" s="95"/>
      <c r="BX230" s="94">
        <f>ROUND((BT230-BV230),5)</f>
        <v>-5153.07</v>
      </c>
      <c r="BY230" s="95"/>
      <c r="BZ230" s="96">
        <f>ROUND(IF(BV230=0, IF(BT230=0, 0, 1), BT230/BV230),5)</f>
        <v>0.79068000000000005</v>
      </c>
      <c r="CA230" s="95"/>
      <c r="CB230" s="94">
        <f>ROUND(SUM(CB200:CB229),5)</f>
        <v>9272.07</v>
      </c>
      <c r="CC230" s="95"/>
      <c r="CD230" s="94">
        <f>ROUND(SUM(CD200:CD229),5)</f>
        <v>10649.62</v>
      </c>
      <c r="CE230" s="95"/>
      <c r="CF230" s="94">
        <f>ROUND((CB230-CD230),5)</f>
        <v>-1377.55</v>
      </c>
      <c r="CG230" s="95"/>
      <c r="CH230" s="96">
        <f>ROUND(IF(CD230=0, IF(CB230=0, 0, 1), CB230/CD230),5)</f>
        <v>0.87065000000000003</v>
      </c>
      <c r="CI230" s="95"/>
      <c r="CJ230" s="94">
        <f>ROUND(H230+P230+X230+AF230+AN230+AV230+BD230+BL230+BT230+CB230,5)</f>
        <v>250888.18</v>
      </c>
      <c r="CK230" s="95"/>
      <c r="CL230" s="94">
        <f>SUM(CL201:CL229)</f>
        <v>333800</v>
      </c>
      <c r="CM230" s="95"/>
      <c r="CN230" s="94">
        <f>ROUND((CJ230-CL230),5)</f>
        <v>-82911.820000000007</v>
      </c>
      <c r="CO230" s="95"/>
      <c r="CP230" s="96">
        <f>ROUND(IF(CL230=0, IF(CJ230=0, 0, 1), CJ230/CL230),5)</f>
        <v>0.75161</v>
      </c>
      <c r="CQ230" s="97">
        <f>SUM(CQ201:CQ229)</f>
        <v>308280</v>
      </c>
      <c r="CR230" t="s">
        <v>426</v>
      </c>
    </row>
    <row r="231" spans="1:97" ht="28.8" customHeight="1" x14ac:dyDescent="0.3">
      <c r="A231" s="2"/>
      <c r="B231" s="2"/>
      <c r="C231" s="2"/>
      <c r="D231" s="2"/>
      <c r="E231" s="2" t="s">
        <v>259</v>
      </c>
      <c r="F231" s="2"/>
      <c r="G231" s="2"/>
      <c r="H231" s="7"/>
      <c r="I231" s="8"/>
      <c r="J231" s="7"/>
      <c r="K231" s="8"/>
      <c r="L231" s="7"/>
      <c r="M231" s="8"/>
      <c r="N231" s="9"/>
      <c r="O231" s="8"/>
      <c r="P231" s="7"/>
      <c r="Q231" s="8"/>
      <c r="R231" s="7"/>
      <c r="S231" s="8"/>
      <c r="T231" s="7"/>
      <c r="U231" s="8"/>
      <c r="V231" s="9"/>
      <c r="W231" s="8"/>
      <c r="X231" s="7"/>
      <c r="Y231" s="8"/>
      <c r="Z231" s="7"/>
      <c r="AA231" s="8"/>
      <c r="AB231" s="7"/>
      <c r="AC231" s="8"/>
      <c r="AD231" s="9"/>
      <c r="AE231" s="8"/>
      <c r="AF231" s="7"/>
      <c r="AG231" s="8"/>
      <c r="AH231" s="7"/>
      <c r="AI231" s="8"/>
      <c r="AJ231" s="7"/>
      <c r="AK231" s="8"/>
      <c r="AL231" s="9"/>
      <c r="AM231" s="8"/>
      <c r="AN231" s="7"/>
      <c r="AO231" s="8"/>
      <c r="AP231" s="7"/>
      <c r="AQ231" s="8"/>
      <c r="AR231" s="7"/>
      <c r="AS231" s="8"/>
      <c r="AT231" s="9"/>
      <c r="AU231" s="8"/>
      <c r="AV231" s="7"/>
      <c r="AW231" s="8"/>
      <c r="AX231" s="7"/>
      <c r="AY231" s="8"/>
      <c r="AZ231" s="7"/>
      <c r="BA231" s="8"/>
      <c r="BB231" s="9"/>
      <c r="BC231" s="8"/>
      <c r="BD231" s="7"/>
      <c r="BE231" s="8"/>
      <c r="BF231" s="7"/>
      <c r="BG231" s="8"/>
      <c r="BH231" s="7"/>
      <c r="BI231" s="8"/>
      <c r="BJ231" s="9"/>
      <c r="BK231" s="8"/>
      <c r="BL231" s="7"/>
      <c r="BM231" s="8"/>
      <c r="BN231" s="7"/>
      <c r="BO231" s="8"/>
      <c r="BP231" s="7"/>
      <c r="BQ231" s="8"/>
      <c r="BR231" s="9"/>
      <c r="BS231" s="8"/>
      <c r="BT231" s="7"/>
      <c r="BU231" s="8"/>
      <c r="BV231" s="7"/>
      <c r="BW231" s="8"/>
      <c r="BX231" s="7"/>
      <c r="BY231" s="8"/>
      <c r="BZ231" s="9"/>
      <c r="CA231" s="8"/>
      <c r="CB231" s="7"/>
      <c r="CC231" s="8"/>
      <c r="CD231" s="7"/>
      <c r="CE231" s="8"/>
      <c r="CF231" s="7"/>
      <c r="CG231" s="8"/>
      <c r="CH231" s="9"/>
      <c r="CI231" s="8"/>
      <c r="CJ231" s="7"/>
      <c r="CK231" s="8"/>
      <c r="CL231" s="7"/>
      <c r="CM231" s="8"/>
      <c r="CN231" s="7"/>
      <c r="CO231" s="8"/>
      <c r="CP231" s="9"/>
      <c r="CQ231" s="76"/>
    </row>
    <row r="232" spans="1:97" x14ac:dyDescent="0.3">
      <c r="A232" s="2"/>
      <c r="B232" s="2"/>
      <c r="C232" s="2"/>
      <c r="D232" s="2"/>
      <c r="E232" s="2" t="s">
        <v>260</v>
      </c>
      <c r="F232" s="2"/>
      <c r="G232" s="2"/>
      <c r="H232" s="7"/>
      <c r="I232" s="8"/>
      <c r="J232" s="7"/>
      <c r="K232" s="8"/>
      <c r="L232" s="7"/>
      <c r="M232" s="8"/>
      <c r="N232" s="9"/>
      <c r="O232" s="8"/>
      <c r="P232" s="7"/>
      <c r="Q232" s="8"/>
      <c r="R232" s="7"/>
      <c r="S232" s="8"/>
      <c r="T232" s="7"/>
      <c r="U232" s="8"/>
      <c r="V232" s="9"/>
      <c r="W232" s="8"/>
      <c r="X232" s="7"/>
      <c r="Y232" s="8"/>
      <c r="Z232" s="7"/>
      <c r="AA232" s="8"/>
      <c r="AB232" s="7"/>
      <c r="AC232" s="8"/>
      <c r="AD232" s="9"/>
      <c r="AE232" s="8"/>
      <c r="AF232" s="7"/>
      <c r="AG232" s="8"/>
      <c r="AH232" s="7"/>
      <c r="AI232" s="8"/>
      <c r="AJ232" s="7"/>
      <c r="AK232" s="8"/>
      <c r="AL232" s="9"/>
      <c r="AM232" s="8"/>
      <c r="AN232" s="7"/>
      <c r="AO232" s="8"/>
      <c r="AP232" s="7"/>
      <c r="AQ232" s="8"/>
      <c r="AR232" s="7"/>
      <c r="AS232" s="8"/>
      <c r="AT232" s="9"/>
      <c r="AU232" s="8"/>
      <c r="AV232" s="7"/>
      <c r="AW232" s="8"/>
      <c r="AX232" s="7"/>
      <c r="AY232" s="8"/>
      <c r="AZ232" s="7"/>
      <c r="BA232" s="8"/>
      <c r="BB232" s="9"/>
      <c r="BC232" s="8"/>
      <c r="BD232" s="7"/>
      <c r="BE232" s="8"/>
      <c r="BF232" s="7"/>
      <c r="BG232" s="8"/>
      <c r="BH232" s="7"/>
      <c r="BI232" s="8"/>
      <c r="BJ232" s="9"/>
      <c r="BK232" s="8"/>
      <c r="BL232" s="7"/>
      <c r="BM232" s="8"/>
      <c r="BN232" s="7"/>
      <c r="BO232" s="8"/>
      <c r="BP232" s="7"/>
      <c r="BQ232" s="8"/>
      <c r="BR232" s="9"/>
      <c r="BS232" s="8"/>
      <c r="BT232" s="7"/>
      <c r="BU232" s="8"/>
      <c r="BV232" s="7"/>
      <c r="BW232" s="8"/>
      <c r="BX232" s="7"/>
      <c r="BY232" s="8"/>
      <c r="BZ232" s="9"/>
      <c r="CA232" s="8"/>
      <c r="CB232" s="7"/>
      <c r="CC232" s="8"/>
      <c r="CD232" s="7"/>
      <c r="CE232" s="8"/>
      <c r="CF232" s="7"/>
      <c r="CG232" s="8"/>
      <c r="CH232" s="9"/>
      <c r="CI232" s="8"/>
      <c r="CJ232" s="7"/>
      <c r="CK232" s="8"/>
      <c r="CL232" s="7"/>
      <c r="CM232" s="8"/>
      <c r="CN232" s="7"/>
      <c r="CO232" s="8"/>
      <c r="CP232" s="9"/>
      <c r="CQ232" s="76"/>
    </row>
    <row r="233" spans="1:97" x14ac:dyDescent="0.3">
      <c r="A233" s="2"/>
      <c r="B233" s="2"/>
      <c r="C233" s="2"/>
      <c r="D233" s="2"/>
      <c r="E233" s="2"/>
      <c r="F233" s="2" t="s">
        <v>261</v>
      </c>
      <c r="G233" s="2"/>
      <c r="H233" s="7">
        <v>1835.18</v>
      </c>
      <c r="I233" s="8"/>
      <c r="J233" s="7">
        <v>920</v>
      </c>
      <c r="K233" s="8"/>
      <c r="L233" s="7">
        <f>ROUND((H233-J233),5)</f>
        <v>915.18</v>
      </c>
      <c r="M233" s="8"/>
      <c r="N233" s="9">
        <f>ROUND(IF(J233=0, IF(H233=0, 0, 1), H233/J233),5)</f>
        <v>1.9947600000000001</v>
      </c>
      <c r="O233" s="8"/>
      <c r="P233" s="7">
        <v>924.42</v>
      </c>
      <c r="Q233" s="8"/>
      <c r="R233" s="7">
        <v>920</v>
      </c>
      <c r="S233" s="8"/>
      <c r="T233" s="7">
        <f>ROUND((P233-R233),5)</f>
        <v>4.42</v>
      </c>
      <c r="U233" s="8"/>
      <c r="V233" s="9">
        <f>ROUND(IF(R233=0, IF(P233=0, 0, 1), P233/R233),5)</f>
        <v>1.0047999999999999</v>
      </c>
      <c r="W233" s="8"/>
      <c r="X233" s="7">
        <v>910.76</v>
      </c>
      <c r="Y233" s="8"/>
      <c r="Z233" s="7">
        <v>920</v>
      </c>
      <c r="AA233" s="8"/>
      <c r="AB233" s="7">
        <f>ROUND((X233-Z233),5)</f>
        <v>-9.24</v>
      </c>
      <c r="AC233" s="8"/>
      <c r="AD233" s="9">
        <f>ROUND(IF(Z233=0, IF(X233=0, 0, 1), X233/Z233),5)</f>
        <v>0.98995999999999995</v>
      </c>
      <c r="AE233" s="8"/>
      <c r="AF233" s="7">
        <v>910.76</v>
      </c>
      <c r="AG233" s="8"/>
      <c r="AH233" s="7">
        <v>920</v>
      </c>
      <c r="AI233" s="8"/>
      <c r="AJ233" s="7">
        <f>ROUND((AF233-AH233),5)</f>
        <v>-9.24</v>
      </c>
      <c r="AK233" s="8"/>
      <c r="AL233" s="9">
        <f>ROUND(IF(AH233=0, IF(AF233=0, 0, 1), AF233/AH233),5)</f>
        <v>0.98995999999999995</v>
      </c>
      <c r="AM233" s="8"/>
      <c r="AN233" s="7">
        <v>924.42</v>
      </c>
      <c r="AO233" s="8"/>
      <c r="AP233" s="7">
        <v>920</v>
      </c>
      <c r="AQ233" s="8"/>
      <c r="AR233" s="7">
        <f>ROUND((AN233-AP233),5)</f>
        <v>4.42</v>
      </c>
      <c r="AS233" s="8"/>
      <c r="AT233" s="9">
        <f>ROUND(IF(AP233=0, IF(AN233=0, 0, 1), AN233/AP233),5)</f>
        <v>1.0047999999999999</v>
      </c>
      <c r="AU233" s="8"/>
      <c r="AV233" s="7">
        <v>910.76</v>
      </c>
      <c r="AW233" s="8"/>
      <c r="AX233" s="7">
        <v>920</v>
      </c>
      <c r="AY233" s="8"/>
      <c r="AZ233" s="7">
        <f>ROUND((AV233-AX233),5)</f>
        <v>-9.24</v>
      </c>
      <c r="BA233" s="8"/>
      <c r="BB233" s="9">
        <f>ROUND(IF(AX233=0, IF(AV233=0, 0, 1), AV233/AX233),5)</f>
        <v>0.98995999999999995</v>
      </c>
      <c r="BC233" s="8"/>
      <c r="BD233" s="7">
        <v>910.76</v>
      </c>
      <c r="BE233" s="8"/>
      <c r="BF233" s="7">
        <v>920</v>
      </c>
      <c r="BG233" s="8"/>
      <c r="BH233" s="7">
        <f>ROUND((BD233-BF233),5)</f>
        <v>-9.24</v>
      </c>
      <c r="BI233" s="8"/>
      <c r="BJ233" s="9">
        <f>ROUND(IF(BF233=0, IF(BD233=0, 0, 1), BD233/BF233),5)</f>
        <v>0.98995999999999995</v>
      </c>
      <c r="BK233" s="8"/>
      <c r="BL233" s="7">
        <v>910.76</v>
      </c>
      <c r="BM233" s="8"/>
      <c r="BN233" s="7">
        <v>920</v>
      </c>
      <c r="BO233" s="8"/>
      <c r="BP233" s="7">
        <f>ROUND((BL233-BN233),5)</f>
        <v>-9.24</v>
      </c>
      <c r="BQ233" s="8"/>
      <c r="BR233" s="9">
        <f>ROUND(IF(BN233=0, IF(BL233=0, 0, 1), BL233/BN233),5)</f>
        <v>0.98995999999999995</v>
      </c>
      <c r="BS233" s="8"/>
      <c r="BT233" s="7">
        <v>910.76</v>
      </c>
      <c r="BU233" s="8"/>
      <c r="BV233" s="7">
        <v>920</v>
      </c>
      <c r="BW233" s="8"/>
      <c r="BX233" s="7">
        <f>ROUND((BT233-BV233),5)</f>
        <v>-9.24</v>
      </c>
      <c r="BY233" s="8"/>
      <c r="BZ233" s="9">
        <f>ROUND(IF(BV233=0, IF(BT233=0, 0, 1), BT233/BV233),5)</f>
        <v>0.98995999999999995</v>
      </c>
      <c r="CA233" s="8"/>
      <c r="CB233" s="7"/>
      <c r="CC233" s="8"/>
      <c r="CD233" s="7">
        <v>237.42</v>
      </c>
      <c r="CE233" s="8"/>
      <c r="CF233" s="7">
        <f>ROUND((CB233-CD233),5)</f>
        <v>-237.42</v>
      </c>
      <c r="CG233" s="8"/>
      <c r="CH233" s="9"/>
      <c r="CI233" s="8"/>
      <c r="CJ233" s="7">
        <f>ROUND(H233+P233+X233+AF233+AN233+AV233+BD233+BL233+BT233+CB233,5)</f>
        <v>9148.58</v>
      </c>
      <c r="CK233" s="8"/>
      <c r="CL233" s="7">
        <v>11040</v>
      </c>
      <c r="CM233" s="8"/>
      <c r="CN233" s="7">
        <f>ROUND((CJ233-CL233),5)</f>
        <v>-1891.42</v>
      </c>
      <c r="CO233" s="8"/>
      <c r="CP233" s="9">
        <f>ROUND(IF(CL233=0, IF(CJ233=0, 0, 1), CJ233/CL233),5)</f>
        <v>0.82867999999999997</v>
      </c>
      <c r="CQ233" s="76">
        <v>10950</v>
      </c>
    </row>
    <row r="234" spans="1:97" x14ac:dyDescent="0.3">
      <c r="A234" s="2"/>
      <c r="B234" s="2"/>
      <c r="C234" s="2"/>
      <c r="D234" s="2"/>
      <c r="E234" s="2"/>
      <c r="F234" s="2" t="s">
        <v>262</v>
      </c>
      <c r="G234" s="2"/>
      <c r="H234" s="7">
        <v>5000</v>
      </c>
      <c r="I234" s="8"/>
      <c r="J234" s="7"/>
      <c r="K234" s="8"/>
      <c r="L234" s="7">
        <f>ROUND((H234-J234),5)</f>
        <v>5000</v>
      </c>
      <c r="M234" s="8"/>
      <c r="N234" s="9">
        <f>ROUND(IF(J234=0, IF(H234=0, 0, 1), H234/J234),5)</f>
        <v>1</v>
      </c>
      <c r="O234" s="8"/>
      <c r="P234" s="7"/>
      <c r="Q234" s="8"/>
      <c r="R234" s="7"/>
      <c r="S234" s="8"/>
      <c r="T234" s="7"/>
      <c r="U234" s="8"/>
      <c r="V234" s="9"/>
      <c r="W234" s="8"/>
      <c r="X234" s="7"/>
      <c r="Y234" s="8"/>
      <c r="Z234" s="7">
        <v>5000</v>
      </c>
      <c r="AA234" s="8"/>
      <c r="AB234" s="7">
        <f>ROUND((X234-Z234),5)</f>
        <v>-5000</v>
      </c>
      <c r="AC234" s="8"/>
      <c r="AD234" s="9"/>
      <c r="AE234" s="8"/>
      <c r="AF234" s="7">
        <v>5000</v>
      </c>
      <c r="AG234" s="8"/>
      <c r="AH234" s="7"/>
      <c r="AI234" s="8"/>
      <c r="AJ234" s="7">
        <f>ROUND((AF234-AH234),5)</f>
        <v>5000</v>
      </c>
      <c r="AK234" s="8"/>
      <c r="AL234" s="9">
        <f>ROUND(IF(AH234=0, IF(AF234=0, 0, 1), AF234/AH234),5)</f>
        <v>1</v>
      </c>
      <c r="AM234" s="8"/>
      <c r="AN234" s="7"/>
      <c r="AO234" s="8"/>
      <c r="AP234" s="7"/>
      <c r="AQ234" s="8"/>
      <c r="AR234" s="7"/>
      <c r="AS234" s="8"/>
      <c r="AT234" s="9"/>
      <c r="AU234" s="8"/>
      <c r="AV234" s="7">
        <v>5000</v>
      </c>
      <c r="AW234" s="8"/>
      <c r="AX234" s="7">
        <v>5000</v>
      </c>
      <c r="AY234" s="8"/>
      <c r="AZ234" s="7"/>
      <c r="BA234" s="8"/>
      <c r="BB234" s="9">
        <f>ROUND(IF(AX234=0, IF(AV234=0, 0, 1), AV234/AX234),5)</f>
        <v>1</v>
      </c>
      <c r="BC234" s="8"/>
      <c r="BD234" s="7">
        <v>5000</v>
      </c>
      <c r="BE234" s="8"/>
      <c r="BF234" s="7"/>
      <c r="BG234" s="8"/>
      <c r="BH234" s="7">
        <f>ROUND((BD234-BF234),5)</f>
        <v>5000</v>
      </c>
      <c r="BI234" s="8"/>
      <c r="BJ234" s="9">
        <f>ROUND(IF(BF234=0, IF(BD234=0, 0, 1), BD234/BF234),5)</f>
        <v>1</v>
      </c>
      <c r="BK234" s="8"/>
      <c r="BL234" s="7"/>
      <c r="BM234" s="8"/>
      <c r="BN234" s="7"/>
      <c r="BO234" s="8"/>
      <c r="BP234" s="7"/>
      <c r="BQ234" s="8"/>
      <c r="BR234" s="9"/>
      <c r="BS234" s="8"/>
      <c r="BT234" s="7">
        <v>704.16</v>
      </c>
      <c r="BU234" s="8"/>
      <c r="BV234" s="7">
        <v>5000</v>
      </c>
      <c r="BW234" s="8"/>
      <c r="BX234" s="7">
        <f>ROUND((BT234-BV234),5)</f>
        <v>-4295.84</v>
      </c>
      <c r="BY234" s="8"/>
      <c r="BZ234" s="9">
        <f>ROUND(IF(BV234=0, IF(BT234=0, 0, 1), BT234/BV234),5)</f>
        <v>0.14083000000000001</v>
      </c>
      <c r="CA234" s="8"/>
      <c r="CB234" s="7"/>
      <c r="CC234" s="8"/>
      <c r="CD234" s="7"/>
      <c r="CE234" s="8"/>
      <c r="CF234" s="7"/>
      <c r="CG234" s="8"/>
      <c r="CH234" s="9"/>
      <c r="CI234" s="8"/>
      <c r="CJ234" s="7">
        <v>20000</v>
      </c>
      <c r="CK234" s="8"/>
      <c r="CL234" s="7">
        <v>20000</v>
      </c>
      <c r="CM234" s="8"/>
      <c r="CN234" s="7">
        <f>ROUND((CJ234-CL234),5)</f>
        <v>0</v>
      </c>
      <c r="CO234" s="8"/>
      <c r="CP234" s="9">
        <f>ROUND(IF(CL234=0, IF(CJ234=0, 0, 1), CJ234/CL234),5)</f>
        <v>1</v>
      </c>
      <c r="CQ234" s="76">
        <v>20000</v>
      </c>
    </row>
    <row r="235" spans="1:97" hidden="1" x14ac:dyDescent="0.3">
      <c r="A235" s="2"/>
      <c r="B235" s="2"/>
      <c r="C235" s="2"/>
      <c r="D235" s="2"/>
      <c r="E235" s="2"/>
      <c r="F235" s="2" t="s">
        <v>263</v>
      </c>
      <c r="G235" s="2"/>
      <c r="H235" s="7"/>
      <c r="I235" s="8"/>
      <c r="J235" s="7"/>
      <c r="K235" s="8"/>
      <c r="L235" s="7"/>
      <c r="M235" s="8"/>
      <c r="N235" s="9"/>
      <c r="O235" s="8"/>
      <c r="P235" s="7"/>
      <c r="Q235" s="8"/>
      <c r="R235" s="7"/>
      <c r="S235" s="8"/>
      <c r="T235" s="7"/>
      <c r="U235" s="8"/>
      <c r="V235" s="9"/>
      <c r="W235" s="8"/>
      <c r="X235" s="7"/>
      <c r="Y235" s="8"/>
      <c r="Z235" s="7"/>
      <c r="AA235" s="8"/>
      <c r="AB235" s="7"/>
      <c r="AC235" s="8"/>
      <c r="AD235" s="9"/>
      <c r="AE235" s="8"/>
      <c r="AF235" s="7"/>
      <c r="AG235" s="8"/>
      <c r="AH235" s="7"/>
      <c r="AI235" s="8"/>
      <c r="AJ235" s="7"/>
      <c r="AK235" s="8"/>
      <c r="AL235" s="9"/>
      <c r="AM235" s="8"/>
      <c r="AN235" s="7"/>
      <c r="AO235" s="8"/>
      <c r="AP235" s="7"/>
      <c r="AQ235" s="8"/>
      <c r="AR235" s="7"/>
      <c r="AS235" s="8"/>
      <c r="AT235" s="9"/>
      <c r="AU235" s="8"/>
      <c r="AV235" s="7"/>
      <c r="AW235" s="8"/>
      <c r="AX235" s="7"/>
      <c r="AY235" s="8"/>
      <c r="AZ235" s="7"/>
      <c r="BA235" s="8"/>
      <c r="BB235" s="9"/>
      <c r="BC235" s="8"/>
      <c r="BD235" s="7"/>
      <c r="BE235" s="8"/>
      <c r="BF235" s="7"/>
      <c r="BG235" s="8"/>
      <c r="BH235" s="7"/>
      <c r="BI235" s="8"/>
      <c r="BJ235" s="9"/>
      <c r="BK235" s="8"/>
      <c r="BL235" s="7"/>
      <c r="BM235" s="8"/>
      <c r="BN235" s="7"/>
      <c r="BO235" s="8"/>
      <c r="BP235" s="7"/>
      <c r="BQ235" s="8"/>
      <c r="BR235" s="9"/>
      <c r="BS235" s="8"/>
      <c r="BT235" s="7"/>
      <c r="BU235" s="8"/>
      <c r="BV235" s="7"/>
      <c r="BW235" s="8"/>
      <c r="BX235" s="7"/>
      <c r="BY235" s="8"/>
      <c r="BZ235" s="9"/>
      <c r="CA235" s="8"/>
      <c r="CB235" s="7"/>
      <c r="CC235" s="8"/>
      <c r="CD235" s="7"/>
      <c r="CE235" s="8"/>
      <c r="CF235" s="7"/>
      <c r="CG235" s="8"/>
      <c r="CH235" s="9"/>
      <c r="CI235" s="8"/>
      <c r="CJ235" s="7"/>
      <c r="CK235" s="8"/>
      <c r="CL235" s="7"/>
      <c r="CM235" s="8"/>
      <c r="CN235" s="7"/>
      <c r="CO235" s="8"/>
      <c r="CP235" s="9"/>
      <c r="CQ235" s="76"/>
    </row>
    <row r="236" spans="1:97" x14ac:dyDescent="0.3">
      <c r="A236" s="2"/>
      <c r="B236" s="2"/>
      <c r="C236" s="2"/>
      <c r="D236" s="2"/>
      <c r="E236" s="2"/>
      <c r="F236" s="2" t="s">
        <v>264</v>
      </c>
      <c r="G236" s="2"/>
      <c r="H236" s="7">
        <v>597.36</v>
      </c>
      <c r="I236" s="8"/>
      <c r="J236" s="7"/>
      <c r="K236" s="8"/>
      <c r="L236" s="7"/>
      <c r="M236" s="8"/>
      <c r="N236" s="9"/>
      <c r="O236" s="8"/>
      <c r="P236" s="7">
        <v>285.25</v>
      </c>
      <c r="Q236" s="8"/>
      <c r="R236" s="7"/>
      <c r="S236" s="8"/>
      <c r="T236" s="7"/>
      <c r="U236" s="8"/>
      <c r="V236" s="9"/>
      <c r="W236" s="8"/>
      <c r="X236" s="7"/>
      <c r="Y236" s="8"/>
      <c r="Z236" s="7"/>
      <c r="AA236" s="8"/>
      <c r="AB236" s="7"/>
      <c r="AC236" s="8"/>
      <c r="AD236" s="9"/>
      <c r="AE236" s="8"/>
      <c r="AF236" s="7">
        <v>109.65</v>
      </c>
      <c r="AG236" s="8"/>
      <c r="AH236" s="7"/>
      <c r="AI236" s="8"/>
      <c r="AJ236" s="7"/>
      <c r="AK236" s="8"/>
      <c r="AL236" s="9"/>
      <c r="AM236" s="8"/>
      <c r="AN236" s="7">
        <v>3027.53</v>
      </c>
      <c r="AO236" s="8"/>
      <c r="AP236" s="7"/>
      <c r="AQ236" s="8"/>
      <c r="AR236" s="7"/>
      <c r="AS236" s="8"/>
      <c r="AT236" s="9"/>
      <c r="AU236" s="8"/>
      <c r="AV236" s="7">
        <v>3812.04</v>
      </c>
      <c r="AW236" s="8"/>
      <c r="AX236" s="7"/>
      <c r="AY236" s="8"/>
      <c r="AZ236" s="7"/>
      <c r="BA236" s="8"/>
      <c r="BB236" s="9"/>
      <c r="BC236" s="8"/>
      <c r="BD236" s="7">
        <v>9688.4699999999993</v>
      </c>
      <c r="BE236" s="8"/>
      <c r="BF236" s="7"/>
      <c r="BG236" s="8"/>
      <c r="BH236" s="7"/>
      <c r="BI236" s="8"/>
      <c r="BJ236" s="9"/>
      <c r="BK236" s="8"/>
      <c r="BL236" s="7">
        <v>324.23</v>
      </c>
      <c r="BM236" s="8"/>
      <c r="BN236" s="7"/>
      <c r="BO236" s="8"/>
      <c r="BP236" s="7"/>
      <c r="BQ236" s="8"/>
      <c r="BR236" s="9"/>
      <c r="BS236" s="8"/>
      <c r="BT236" s="7"/>
      <c r="BU236" s="8"/>
      <c r="BV236" s="7"/>
      <c r="BW236" s="8"/>
      <c r="BX236" s="7"/>
      <c r="BY236" s="8"/>
      <c r="BZ236" s="9"/>
      <c r="CA236" s="8"/>
      <c r="CB236" s="7"/>
      <c r="CC236" s="8"/>
      <c r="CD236" s="7"/>
      <c r="CE236" s="8"/>
      <c r="CF236" s="7"/>
      <c r="CG236" s="8"/>
      <c r="CH236" s="9"/>
      <c r="CI236" s="8"/>
      <c r="CJ236" s="7">
        <f>ROUND(H236+P236+X236+AF236+AN236+AV236+BD236+BL236+BT236+CB236,5)+704.16</f>
        <v>18548.689999999999</v>
      </c>
      <c r="CK236" s="8"/>
      <c r="CL236" s="7"/>
      <c r="CM236" s="8"/>
      <c r="CN236" s="7">
        <f>ROUND((CJ236-CL236),5)</f>
        <v>18548.689999999999</v>
      </c>
      <c r="CO236" s="8"/>
      <c r="CP236" s="9">
        <f>ROUND(IF(CL236=0, IF(CJ236=0, 0, 1), CJ236/CL236),5)</f>
        <v>1</v>
      </c>
      <c r="CQ236" s="76">
        <v>18500</v>
      </c>
    </row>
    <row r="237" spans="1:97" x14ac:dyDescent="0.3">
      <c r="A237" s="2"/>
      <c r="B237" s="2"/>
      <c r="C237" s="2"/>
      <c r="D237" s="2"/>
      <c r="E237" s="2"/>
      <c r="F237" s="2" t="s">
        <v>265</v>
      </c>
      <c r="G237" s="2"/>
      <c r="H237" s="7"/>
      <c r="I237" s="8"/>
      <c r="J237" s="7"/>
      <c r="K237" s="8"/>
      <c r="L237" s="7"/>
      <c r="M237" s="8"/>
      <c r="N237" s="9"/>
      <c r="O237" s="8"/>
      <c r="P237" s="7"/>
      <c r="Q237" s="8"/>
      <c r="R237" s="7"/>
      <c r="S237" s="8"/>
      <c r="T237" s="7"/>
      <c r="U237" s="8"/>
      <c r="V237" s="9"/>
      <c r="W237" s="8"/>
      <c r="X237" s="7"/>
      <c r="Y237" s="8"/>
      <c r="Z237" s="7"/>
      <c r="AA237" s="8"/>
      <c r="AB237" s="7"/>
      <c r="AC237" s="8"/>
      <c r="AD237" s="9"/>
      <c r="AE237" s="8"/>
      <c r="AF237" s="7"/>
      <c r="AG237" s="8"/>
      <c r="AH237" s="7"/>
      <c r="AI237" s="8"/>
      <c r="AJ237" s="7"/>
      <c r="AK237" s="8"/>
      <c r="AL237" s="9"/>
      <c r="AM237" s="8"/>
      <c r="AN237" s="7"/>
      <c r="AO237" s="8"/>
      <c r="AP237" s="7"/>
      <c r="AQ237" s="8"/>
      <c r="AR237" s="7"/>
      <c r="AS237" s="8"/>
      <c r="AT237" s="9"/>
      <c r="AU237" s="8"/>
      <c r="AV237" s="7"/>
      <c r="AW237" s="8"/>
      <c r="AX237" s="7"/>
      <c r="AY237" s="8"/>
      <c r="AZ237" s="7"/>
      <c r="BA237" s="8"/>
      <c r="BB237" s="9"/>
      <c r="BC237" s="8"/>
      <c r="BD237" s="7"/>
      <c r="BE237" s="8"/>
      <c r="BF237" s="7"/>
      <c r="BG237" s="8"/>
      <c r="BH237" s="7"/>
      <c r="BI237" s="8"/>
      <c r="BJ237" s="9"/>
      <c r="BK237" s="8"/>
      <c r="BL237" s="7"/>
      <c r="BM237" s="8"/>
      <c r="BN237" s="7"/>
      <c r="BO237" s="8"/>
      <c r="BP237" s="7"/>
      <c r="BQ237" s="8"/>
      <c r="BR237" s="9"/>
      <c r="BS237" s="8"/>
      <c r="BT237" s="7">
        <v>6093.59</v>
      </c>
      <c r="BU237" s="8"/>
      <c r="BV237" s="7">
        <v>5700</v>
      </c>
      <c r="BW237" s="8"/>
      <c r="BX237" s="7">
        <f>ROUND((BT237-BV237),5)</f>
        <v>393.59</v>
      </c>
      <c r="BY237" s="8"/>
      <c r="BZ237" s="9">
        <f>ROUND(IF(BV237=0, IF(BT237=0, 0, 1), BT237/BV237),5)</f>
        <v>1.0690500000000001</v>
      </c>
      <c r="CA237" s="8"/>
      <c r="CB237" s="7"/>
      <c r="CC237" s="8"/>
      <c r="CD237" s="7"/>
      <c r="CE237" s="8"/>
      <c r="CF237" s="7"/>
      <c r="CG237" s="8"/>
      <c r="CH237" s="9"/>
      <c r="CI237" s="8"/>
      <c r="CJ237" s="7">
        <f>ROUND(H237+P237+X237+AF237+AN237+AV237+BD237+BL237+BT237+CB237,5)</f>
        <v>6093.59</v>
      </c>
      <c r="CK237" s="8"/>
      <c r="CL237" s="7">
        <f>ROUND(J237+R237+Z237+AH237+AP237+AX237+BF237+BN237+BV237+CD237,5)</f>
        <v>5700</v>
      </c>
      <c r="CM237" s="8"/>
      <c r="CN237" s="7">
        <f>ROUND((CJ237-CL237),5)</f>
        <v>393.59</v>
      </c>
      <c r="CO237" s="8"/>
      <c r="CP237" s="9">
        <f>ROUND(IF(CL237=0, IF(CJ237=0, 0, 1), CJ237/CL237),5)</f>
        <v>1.0690500000000001</v>
      </c>
      <c r="CQ237" s="76">
        <v>6200</v>
      </c>
    </row>
    <row r="238" spans="1:97" x14ac:dyDescent="0.3">
      <c r="A238" s="2"/>
      <c r="B238" s="2"/>
      <c r="C238" s="2"/>
      <c r="D238" s="2"/>
      <c r="E238" s="2"/>
      <c r="F238" s="2" t="s">
        <v>266</v>
      </c>
      <c r="G238" s="2"/>
      <c r="H238" s="7"/>
      <c r="I238" s="8"/>
      <c r="J238" s="7"/>
      <c r="K238" s="8"/>
      <c r="L238" s="7"/>
      <c r="M238" s="8"/>
      <c r="N238" s="9"/>
      <c r="O238" s="8"/>
      <c r="P238" s="7"/>
      <c r="Q238" s="8"/>
      <c r="R238" s="7"/>
      <c r="S238" s="8"/>
      <c r="T238" s="7"/>
      <c r="U238" s="8"/>
      <c r="V238" s="9"/>
      <c r="W238" s="8"/>
      <c r="X238" s="7"/>
      <c r="Y238" s="8"/>
      <c r="Z238" s="7"/>
      <c r="AA238" s="8"/>
      <c r="AB238" s="7"/>
      <c r="AC238" s="8"/>
      <c r="AD238" s="9"/>
      <c r="AE238" s="8"/>
      <c r="AF238" s="7"/>
      <c r="AG238" s="8"/>
      <c r="AH238" s="7"/>
      <c r="AI238" s="8"/>
      <c r="AJ238" s="7"/>
      <c r="AK238" s="8"/>
      <c r="AL238" s="9"/>
      <c r="AM238" s="8"/>
      <c r="AN238" s="7"/>
      <c r="AO238" s="8"/>
      <c r="AP238" s="7">
        <v>1500</v>
      </c>
      <c r="AQ238" s="8"/>
      <c r="AR238" s="7">
        <f>ROUND((AN238-AP238),5)</f>
        <v>-1500</v>
      </c>
      <c r="AS238" s="8"/>
      <c r="AT238" s="9"/>
      <c r="AU238" s="8"/>
      <c r="AV238" s="7"/>
      <c r="AW238" s="8"/>
      <c r="AX238" s="7"/>
      <c r="AY238" s="8"/>
      <c r="AZ238" s="7"/>
      <c r="BA238" s="8"/>
      <c r="BB238" s="9"/>
      <c r="BC238" s="8"/>
      <c r="BD238" s="7"/>
      <c r="BE238" s="8"/>
      <c r="BF238" s="7"/>
      <c r="BG238" s="8"/>
      <c r="BH238" s="7"/>
      <c r="BI238" s="8"/>
      <c r="BJ238" s="9"/>
      <c r="BK238" s="8"/>
      <c r="BL238" s="7"/>
      <c r="BM238" s="8"/>
      <c r="BN238" s="7"/>
      <c r="BO238" s="8"/>
      <c r="BP238" s="7"/>
      <c r="BQ238" s="8"/>
      <c r="BR238" s="9"/>
      <c r="BS238" s="8"/>
      <c r="BT238" s="7"/>
      <c r="BU238" s="8"/>
      <c r="BV238" s="7"/>
      <c r="BW238" s="8"/>
      <c r="BX238" s="7"/>
      <c r="BY238" s="8"/>
      <c r="BZ238" s="9"/>
      <c r="CA238" s="8"/>
      <c r="CB238" s="7"/>
      <c r="CC238" s="8"/>
      <c r="CD238" s="7"/>
      <c r="CE238" s="8"/>
      <c r="CF238" s="7"/>
      <c r="CG238" s="8"/>
      <c r="CH238" s="9"/>
      <c r="CI238" s="8"/>
      <c r="CJ238" s="82">
        <v>0</v>
      </c>
      <c r="CK238" s="8"/>
      <c r="CL238" s="7">
        <f>ROUND(J238+R238+Z238+AH238+AP238+AX238+BF238+BN238+BV238+CD238,5)</f>
        <v>1500</v>
      </c>
      <c r="CM238" s="8"/>
      <c r="CN238" s="7">
        <f>ROUND((CJ238-CL238),5)</f>
        <v>-1500</v>
      </c>
      <c r="CO238" s="8"/>
      <c r="CP238" s="9"/>
      <c r="CQ238" s="76">
        <v>1500</v>
      </c>
    </row>
    <row r="239" spans="1:97" ht="15" thickBot="1" x14ac:dyDescent="0.35">
      <c r="A239" s="2"/>
      <c r="B239" s="2"/>
      <c r="C239" s="2"/>
      <c r="D239" s="2"/>
      <c r="E239" s="2"/>
      <c r="F239" s="2" t="s">
        <v>267</v>
      </c>
      <c r="G239" s="2"/>
      <c r="H239" s="10"/>
      <c r="I239" s="8"/>
      <c r="J239" s="10"/>
      <c r="K239" s="8"/>
      <c r="L239" s="10"/>
      <c r="M239" s="8"/>
      <c r="N239" s="11"/>
      <c r="O239" s="8"/>
      <c r="P239" s="10"/>
      <c r="Q239" s="8"/>
      <c r="R239" s="10"/>
      <c r="S239" s="8"/>
      <c r="T239" s="10"/>
      <c r="U239" s="8"/>
      <c r="V239" s="11"/>
      <c r="W239" s="8"/>
      <c r="X239" s="10"/>
      <c r="Y239" s="8"/>
      <c r="Z239" s="10"/>
      <c r="AA239" s="8"/>
      <c r="AB239" s="10"/>
      <c r="AC239" s="8"/>
      <c r="AD239" s="11"/>
      <c r="AE239" s="8"/>
      <c r="AF239" s="10"/>
      <c r="AG239" s="8"/>
      <c r="AH239" s="10"/>
      <c r="AI239" s="8"/>
      <c r="AJ239" s="10"/>
      <c r="AK239" s="8"/>
      <c r="AL239" s="11"/>
      <c r="AM239" s="8"/>
      <c r="AN239" s="10"/>
      <c r="AO239" s="8"/>
      <c r="AP239" s="10"/>
      <c r="AQ239" s="8"/>
      <c r="AR239" s="10"/>
      <c r="AS239" s="8"/>
      <c r="AT239" s="11"/>
      <c r="AU239" s="8"/>
      <c r="AV239" s="10"/>
      <c r="AW239" s="8"/>
      <c r="AX239" s="10"/>
      <c r="AY239" s="8"/>
      <c r="AZ239" s="10"/>
      <c r="BA239" s="8"/>
      <c r="BB239" s="11"/>
      <c r="BC239" s="8"/>
      <c r="BD239" s="10"/>
      <c r="BE239" s="8"/>
      <c r="BF239" s="10"/>
      <c r="BG239" s="8"/>
      <c r="BH239" s="10"/>
      <c r="BI239" s="8"/>
      <c r="BJ239" s="11"/>
      <c r="BK239" s="8"/>
      <c r="BL239" s="10"/>
      <c r="BM239" s="8"/>
      <c r="BN239" s="10"/>
      <c r="BO239" s="8"/>
      <c r="BP239" s="10"/>
      <c r="BQ239" s="8"/>
      <c r="BR239" s="11"/>
      <c r="BS239" s="8"/>
      <c r="BT239" s="10"/>
      <c r="BU239" s="8"/>
      <c r="BV239" s="10"/>
      <c r="BW239" s="8"/>
      <c r="BX239" s="10"/>
      <c r="BY239" s="8"/>
      <c r="BZ239" s="11"/>
      <c r="CA239" s="8"/>
      <c r="CB239" s="10"/>
      <c r="CC239" s="8"/>
      <c r="CD239" s="10"/>
      <c r="CE239" s="8"/>
      <c r="CF239" s="10"/>
      <c r="CG239" s="8"/>
      <c r="CH239" s="11"/>
      <c r="CI239" s="8"/>
      <c r="CJ239" s="10"/>
      <c r="CK239" s="8"/>
      <c r="CL239" s="10"/>
      <c r="CM239" s="8"/>
      <c r="CN239" s="10"/>
      <c r="CO239" s="8"/>
      <c r="CP239" s="11"/>
      <c r="CQ239" s="10"/>
    </row>
    <row r="240" spans="1:97" x14ac:dyDescent="0.3">
      <c r="A240" s="2"/>
      <c r="B240" s="2"/>
      <c r="C240" s="2"/>
      <c r="D240" s="2"/>
      <c r="E240" s="2" t="s">
        <v>268</v>
      </c>
      <c r="F240" s="2"/>
      <c r="G240" s="2"/>
      <c r="H240" s="7">
        <f>ROUND(SUM(H232:H239),5)</f>
        <v>7432.54</v>
      </c>
      <c r="I240" s="8"/>
      <c r="J240" s="7">
        <f>ROUND(SUM(J232:J239),5)</f>
        <v>920</v>
      </c>
      <c r="K240" s="8"/>
      <c r="L240" s="7">
        <f>ROUND((H240-J240),5)</f>
        <v>6512.54</v>
      </c>
      <c r="M240" s="8"/>
      <c r="N240" s="9">
        <f>ROUND(IF(J240=0, IF(H240=0, 0, 1), H240/J240),5)</f>
        <v>8.0788499999999992</v>
      </c>
      <c r="O240" s="8"/>
      <c r="P240" s="7">
        <f>ROUND(SUM(P232:P239),5)</f>
        <v>1209.67</v>
      </c>
      <c r="Q240" s="8"/>
      <c r="R240" s="7">
        <f>ROUND(SUM(R232:R239),5)</f>
        <v>920</v>
      </c>
      <c r="S240" s="8"/>
      <c r="T240" s="7">
        <f>ROUND((P240-R240),5)</f>
        <v>289.67</v>
      </c>
      <c r="U240" s="8"/>
      <c r="V240" s="9">
        <f>ROUND(IF(R240=0, IF(P240=0, 0, 1), P240/R240),5)</f>
        <v>1.3148599999999999</v>
      </c>
      <c r="W240" s="8"/>
      <c r="X240" s="7">
        <f>ROUND(SUM(X232:X239),5)</f>
        <v>910.76</v>
      </c>
      <c r="Y240" s="8"/>
      <c r="Z240" s="7">
        <f>ROUND(SUM(Z232:Z239),5)</f>
        <v>5920</v>
      </c>
      <c r="AA240" s="8"/>
      <c r="AB240" s="7">
        <f>ROUND((X240-Z240),5)</f>
        <v>-5009.24</v>
      </c>
      <c r="AC240" s="8"/>
      <c r="AD240" s="9">
        <f>ROUND(IF(Z240=0, IF(X240=0, 0, 1), X240/Z240),5)</f>
        <v>0.15384</v>
      </c>
      <c r="AE240" s="8"/>
      <c r="AF240" s="7">
        <f>ROUND(SUM(AF232:AF239),5)</f>
        <v>6020.41</v>
      </c>
      <c r="AG240" s="8"/>
      <c r="AH240" s="7">
        <f>ROUND(SUM(AH232:AH239),5)</f>
        <v>920</v>
      </c>
      <c r="AI240" s="8"/>
      <c r="AJ240" s="7">
        <f>ROUND((AF240-AH240),5)</f>
        <v>5100.41</v>
      </c>
      <c r="AK240" s="8"/>
      <c r="AL240" s="9">
        <f>ROUND(IF(AH240=0, IF(AF240=0, 0, 1), AF240/AH240),5)</f>
        <v>6.54392</v>
      </c>
      <c r="AM240" s="8"/>
      <c r="AN240" s="7">
        <f>ROUND(SUM(AN232:AN239),5)</f>
        <v>3951.95</v>
      </c>
      <c r="AO240" s="8"/>
      <c r="AP240" s="7">
        <f>ROUND(SUM(AP232:AP239),5)</f>
        <v>2420</v>
      </c>
      <c r="AQ240" s="8"/>
      <c r="AR240" s="7">
        <f>ROUND((AN240-AP240),5)</f>
        <v>1531.95</v>
      </c>
      <c r="AS240" s="8"/>
      <c r="AT240" s="9">
        <f>ROUND(IF(AP240=0, IF(AN240=0, 0, 1), AN240/AP240),5)</f>
        <v>1.63304</v>
      </c>
      <c r="AU240" s="8"/>
      <c r="AV240" s="7">
        <f>ROUND(SUM(AV232:AV239),5)</f>
        <v>9722.7999999999993</v>
      </c>
      <c r="AW240" s="8"/>
      <c r="AX240" s="7">
        <f>ROUND(SUM(AX232:AX239),5)</f>
        <v>5920</v>
      </c>
      <c r="AY240" s="8"/>
      <c r="AZ240" s="7">
        <f>ROUND((AV240-AX240),5)</f>
        <v>3802.8</v>
      </c>
      <c r="BA240" s="8"/>
      <c r="BB240" s="9">
        <f>ROUND(IF(AX240=0, IF(AV240=0, 0, 1), AV240/AX240),5)</f>
        <v>1.64236</v>
      </c>
      <c r="BC240" s="8"/>
      <c r="BD240" s="7">
        <f>ROUND(SUM(BD232:BD239),5)</f>
        <v>15599.23</v>
      </c>
      <c r="BE240" s="8"/>
      <c r="BF240" s="7">
        <f>ROUND(SUM(BF232:BF239),5)</f>
        <v>920</v>
      </c>
      <c r="BG240" s="8"/>
      <c r="BH240" s="7">
        <f>ROUND((BD240-BF240),5)</f>
        <v>14679.23</v>
      </c>
      <c r="BI240" s="8"/>
      <c r="BJ240" s="9">
        <f>ROUND(IF(BF240=0, IF(BD240=0, 0, 1), BD240/BF240),5)</f>
        <v>16.955680000000001</v>
      </c>
      <c r="BK240" s="8"/>
      <c r="BL240" s="7">
        <f>ROUND(SUM(BL232:BL239),5)</f>
        <v>1234.99</v>
      </c>
      <c r="BM240" s="8"/>
      <c r="BN240" s="7">
        <f>ROUND(SUM(BN232:BN239),5)</f>
        <v>920</v>
      </c>
      <c r="BO240" s="8"/>
      <c r="BP240" s="7">
        <f>ROUND((BL240-BN240),5)</f>
        <v>314.99</v>
      </c>
      <c r="BQ240" s="8"/>
      <c r="BR240" s="9">
        <f>ROUND(IF(BN240=0, IF(BL240=0, 0, 1), BL240/BN240),5)</f>
        <v>1.3423799999999999</v>
      </c>
      <c r="BS240" s="8"/>
      <c r="BT240" s="7">
        <f>ROUND(SUM(BT232:BT239),5)</f>
        <v>7708.51</v>
      </c>
      <c r="BU240" s="8"/>
      <c r="BV240" s="7">
        <f>ROUND(SUM(BV232:BV239),5)</f>
        <v>11620</v>
      </c>
      <c r="BW240" s="8"/>
      <c r="BX240" s="7">
        <f>ROUND((BT240-BV240),5)</f>
        <v>-3911.49</v>
      </c>
      <c r="BY240" s="8"/>
      <c r="BZ240" s="9">
        <f>ROUND(IF(BV240=0, IF(BT240=0, 0, 1), BT240/BV240),5)</f>
        <v>0.66337999999999997</v>
      </c>
      <c r="CA240" s="8"/>
      <c r="CB240" s="7"/>
      <c r="CC240" s="8"/>
      <c r="CD240" s="7">
        <f>ROUND(SUM(CD232:CD239),5)</f>
        <v>237.42</v>
      </c>
      <c r="CE240" s="8"/>
      <c r="CF240" s="7">
        <f>ROUND((CB240-CD240),5)</f>
        <v>-237.42</v>
      </c>
      <c r="CG240" s="8"/>
      <c r="CH240" s="9"/>
      <c r="CI240" s="8"/>
      <c r="CJ240" s="7">
        <f>SUM(CJ233:CJ238)</f>
        <v>53790.86</v>
      </c>
      <c r="CK240" s="8"/>
      <c r="CL240" s="7">
        <f>SUM(CL233:CL238)</f>
        <v>38240</v>
      </c>
      <c r="CM240" s="8"/>
      <c r="CN240" s="7">
        <f>ROUND((CJ240-CL240),5)</f>
        <v>15550.86</v>
      </c>
      <c r="CO240" s="8"/>
      <c r="CP240" s="9">
        <f>ROUND(IF(CL240=0, IF(CJ240=0, 0, 1), CJ240/CL240),5)</f>
        <v>1.40666</v>
      </c>
      <c r="CQ240" s="76">
        <f>SUM(CQ233:CQ238)</f>
        <v>57150</v>
      </c>
      <c r="CR240" t="s">
        <v>426</v>
      </c>
    </row>
    <row r="241" spans="1:98" ht="28.8" customHeight="1" x14ac:dyDescent="0.3">
      <c r="A241" s="2"/>
      <c r="B241" s="2"/>
      <c r="C241" s="2"/>
      <c r="D241" s="2"/>
      <c r="E241" s="2" t="s">
        <v>269</v>
      </c>
      <c r="F241" s="2"/>
      <c r="G241" s="2"/>
      <c r="H241" s="7"/>
      <c r="I241" s="8"/>
      <c r="J241" s="7"/>
      <c r="K241" s="8"/>
      <c r="L241" s="7"/>
      <c r="M241" s="8"/>
      <c r="N241" s="9"/>
      <c r="O241" s="8"/>
      <c r="P241" s="7"/>
      <c r="Q241" s="8"/>
      <c r="R241" s="7"/>
      <c r="S241" s="8"/>
      <c r="T241" s="7"/>
      <c r="U241" s="8"/>
      <c r="V241" s="9"/>
      <c r="W241" s="8"/>
      <c r="X241" s="7"/>
      <c r="Y241" s="8"/>
      <c r="Z241" s="7"/>
      <c r="AA241" s="8"/>
      <c r="AB241" s="7"/>
      <c r="AC241" s="8"/>
      <c r="AD241" s="9"/>
      <c r="AE241" s="8"/>
      <c r="AF241" s="7"/>
      <c r="AG241" s="8"/>
      <c r="AH241" s="7"/>
      <c r="AI241" s="8"/>
      <c r="AJ241" s="7"/>
      <c r="AK241" s="8"/>
      <c r="AL241" s="9"/>
      <c r="AM241" s="8"/>
      <c r="AN241" s="7"/>
      <c r="AO241" s="8"/>
      <c r="AP241" s="7"/>
      <c r="AQ241" s="8"/>
      <c r="AR241" s="7"/>
      <c r="AS241" s="8"/>
      <c r="AT241" s="9"/>
      <c r="AU241" s="8"/>
      <c r="AV241" s="7"/>
      <c r="AW241" s="8"/>
      <c r="AX241" s="7"/>
      <c r="AY241" s="8"/>
      <c r="AZ241" s="7"/>
      <c r="BA241" s="8"/>
      <c r="BB241" s="9"/>
      <c r="BC241" s="8"/>
      <c r="BD241" s="7"/>
      <c r="BE241" s="8"/>
      <c r="BF241" s="7"/>
      <c r="BG241" s="8"/>
      <c r="BH241" s="7"/>
      <c r="BI241" s="8"/>
      <c r="BJ241" s="9"/>
      <c r="BK241" s="8"/>
      <c r="BL241" s="7"/>
      <c r="BM241" s="8"/>
      <c r="BN241" s="7"/>
      <c r="BO241" s="8"/>
      <c r="BP241" s="7"/>
      <c r="BQ241" s="8"/>
      <c r="BR241" s="9"/>
      <c r="BS241" s="8"/>
      <c r="BT241" s="7"/>
      <c r="BU241" s="8"/>
      <c r="BV241" s="7"/>
      <c r="BW241" s="8"/>
      <c r="BX241" s="7"/>
      <c r="BY241" s="8"/>
      <c r="BZ241" s="9"/>
      <c r="CA241" s="8"/>
      <c r="CB241" s="7"/>
      <c r="CC241" s="8"/>
      <c r="CD241" s="7"/>
      <c r="CE241" s="8"/>
      <c r="CF241" s="7"/>
      <c r="CG241" s="8"/>
      <c r="CH241" s="9"/>
      <c r="CI241" s="8"/>
      <c r="CJ241" s="7"/>
      <c r="CK241" s="8"/>
      <c r="CL241" s="7"/>
      <c r="CM241" s="8"/>
      <c r="CN241" s="7"/>
      <c r="CO241" s="8"/>
      <c r="CP241" s="9"/>
      <c r="CQ241" s="76"/>
    </row>
    <row r="242" spans="1:98" hidden="1" x14ac:dyDescent="0.3">
      <c r="A242" s="2"/>
      <c r="B242" s="2"/>
      <c r="C242" s="2"/>
      <c r="D242" s="2"/>
      <c r="E242" s="2"/>
      <c r="F242" s="2" t="s">
        <v>270</v>
      </c>
      <c r="G242" s="2"/>
      <c r="H242" s="7"/>
      <c r="I242" s="8"/>
      <c r="J242" s="7"/>
      <c r="K242" s="8"/>
      <c r="L242" s="7"/>
      <c r="M242" s="8"/>
      <c r="N242" s="9"/>
      <c r="O242" s="8"/>
      <c r="P242" s="7"/>
      <c r="Q242" s="8"/>
      <c r="R242" s="7"/>
      <c r="S242" s="8"/>
      <c r="T242" s="7"/>
      <c r="U242" s="8"/>
      <c r="V242" s="9"/>
      <c r="W242" s="8"/>
      <c r="X242" s="7"/>
      <c r="Y242" s="8"/>
      <c r="Z242" s="7"/>
      <c r="AA242" s="8"/>
      <c r="AB242" s="7"/>
      <c r="AC242" s="8"/>
      <c r="AD242" s="9"/>
      <c r="AE242" s="8"/>
      <c r="AF242" s="7"/>
      <c r="AG242" s="8"/>
      <c r="AH242" s="7"/>
      <c r="AI242" s="8"/>
      <c r="AJ242" s="7"/>
      <c r="AK242" s="8"/>
      <c r="AL242" s="9"/>
      <c r="AM242" s="8"/>
      <c r="AN242" s="7"/>
      <c r="AO242" s="8"/>
      <c r="AP242" s="7"/>
      <c r="AQ242" s="8"/>
      <c r="AR242" s="7"/>
      <c r="AS242" s="8"/>
      <c r="AT242" s="9"/>
      <c r="AU242" s="8"/>
      <c r="AV242" s="7"/>
      <c r="AW242" s="8"/>
      <c r="AX242" s="7"/>
      <c r="AY242" s="8"/>
      <c r="AZ242" s="7"/>
      <c r="BA242" s="8"/>
      <c r="BB242" s="9"/>
      <c r="BC242" s="8"/>
      <c r="BD242" s="7"/>
      <c r="BE242" s="8"/>
      <c r="BF242" s="7"/>
      <c r="BG242" s="8"/>
      <c r="BH242" s="7"/>
      <c r="BI242" s="8"/>
      <c r="BJ242" s="9"/>
      <c r="BK242" s="8"/>
      <c r="BL242" s="7"/>
      <c r="BM242" s="8"/>
      <c r="BN242" s="7"/>
      <c r="BO242" s="8"/>
      <c r="BP242" s="7"/>
      <c r="BQ242" s="8"/>
      <c r="BR242" s="9"/>
      <c r="BS242" s="8"/>
      <c r="BT242" s="7"/>
      <c r="BU242" s="8"/>
      <c r="BV242" s="7"/>
      <c r="BW242" s="8"/>
      <c r="BX242" s="7"/>
      <c r="BY242" s="8"/>
      <c r="BZ242" s="9"/>
      <c r="CA242" s="8"/>
      <c r="CB242" s="7"/>
      <c r="CC242" s="8"/>
      <c r="CD242" s="7"/>
      <c r="CE242" s="8"/>
      <c r="CF242" s="7"/>
      <c r="CG242" s="8"/>
      <c r="CH242" s="9"/>
      <c r="CI242" s="8"/>
      <c r="CJ242" s="7"/>
      <c r="CK242" s="8"/>
      <c r="CL242" s="7"/>
      <c r="CM242" s="8"/>
      <c r="CN242" s="7"/>
      <c r="CO242" s="8"/>
      <c r="CP242" s="9"/>
      <c r="CQ242" s="76"/>
    </row>
    <row r="243" spans="1:98" ht="15" thickBot="1" x14ac:dyDescent="0.35">
      <c r="A243" s="2"/>
      <c r="B243" s="2"/>
      <c r="C243" s="2"/>
      <c r="D243" s="2"/>
      <c r="E243" s="2"/>
      <c r="F243" s="2" t="s">
        <v>430</v>
      </c>
      <c r="G243" s="2"/>
      <c r="H243" s="10">
        <v>4.5</v>
      </c>
      <c r="I243" s="8"/>
      <c r="J243" s="7"/>
      <c r="K243" s="8"/>
      <c r="L243" s="7"/>
      <c r="M243" s="8"/>
      <c r="N243" s="9"/>
      <c r="O243" s="8"/>
      <c r="P243" s="10"/>
      <c r="Q243" s="8"/>
      <c r="R243" s="7"/>
      <c r="S243" s="8"/>
      <c r="T243" s="7"/>
      <c r="U243" s="8"/>
      <c r="V243" s="9"/>
      <c r="W243" s="8"/>
      <c r="X243" s="10"/>
      <c r="Y243" s="8"/>
      <c r="Z243" s="7"/>
      <c r="AA243" s="8"/>
      <c r="AB243" s="7"/>
      <c r="AC243" s="8"/>
      <c r="AD243" s="9"/>
      <c r="AE243" s="8"/>
      <c r="AF243" s="10">
        <v>9</v>
      </c>
      <c r="AG243" s="8"/>
      <c r="AH243" s="7"/>
      <c r="AI243" s="8"/>
      <c r="AJ243" s="7"/>
      <c r="AK243" s="8"/>
      <c r="AL243" s="9"/>
      <c r="AM243" s="8"/>
      <c r="AN243" s="10"/>
      <c r="AO243" s="8"/>
      <c r="AP243" s="7"/>
      <c r="AQ243" s="8"/>
      <c r="AR243" s="7"/>
      <c r="AS243" s="8"/>
      <c r="AT243" s="9"/>
      <c r="AU243" s="8"/>
      <c r="AV243" s="10"/>
      <c r="AW243" s="8"/>
      <c r="AX243" s="7"/>
      <c r="AY243" s="8"/>
      <c r="AZ243" s="7"/>
      <c r="BA243" s="8"/>
      <c r="BB243" s="9"/>
      <c r="BC243" s="8"/>
      <c r="BD243" s="10">
        <v>13.5</v>
      </c>
      <c r="BE243" s="8"/>
      <c r="BF243" s="7"/>
      <c r="BG243" s="8"/>
      <c r="BH243" s="7"/>
      <c r="BI243" s="8"/>
      <c r="BJ243" s="9"/>
      <c r="BK243" s="8"/>
      <c r="BL243" s="10"/>
      <c r="BM243" s="8"/>
      <c r="BN243" s="7"/>
      <c r="BO243" s="8"/>
      <c r="BP243" s="7"/>
      <c r="BQ243" s="8"/>
      <c r="BR243" s="9"/>
      <c r="BS243" s="8"/>
      <c r="BT243" s="10"/>
      <c r="BU243" s="8"/>
      <c r="BV243" s="7"/>
      <c r="BW243" s="8"/>
      <c r="BX243" s="7"/>
      <c r="BY243" s="8"/>
      <c r="BZ243" s="9"/>
      <c r="CA243" s="8"/>
      <c r="CB243" s="10"/>
      <c r="CC243" s="8"/>
      <c r="CD243" s="10"/>
      <c r="CE243" s="8"/>
      <c r="CF243" s="10"/>
      <c r="CG243" s="8"/>
      <c r="CH243" s="11"/>
      <c r="CI243" s="8"/>
      <c r="CJ243" s="10">
        <f>ROUND(H243+P243+X243+AF243+AN243+AV243+BD243+BL243+BT243+CB243,5)</f>
        <v>27</v>
      </c>
      <c r="CK243" s="8"/>
      <c r="CL243" s="85">
        <v>0</v>
      </c>
      <c r="CM243" s="8"/>
      <c r="CN243" s="10">
        <f>ROUND((CJ243-CL243),5)</f>
        <v>27</v>
      </c>
      <c r="CO243" s="8"/>
      <c r="CP243" s="11">
        <f>ROUND(IF(CL243=0, IF(CJ243=0, 0, 1), CJ243/CL243),5)</f>
        <v>1</v>
      </c>
      <c r="CQ243" s="81">
        <v>100</v>
      </c>
    </row>
    <row r="244" spans="1:98" x14ac:dyDescent="0.3">
      <c r="A244" s="2"/>
      <c r="B244" s="2"/>
      <c r="C244" s="2"/>
      <c r="D244" s="2"/>
      <c r="E244" s="2" t="s">
        <v>272</v>
      </c>
      <c r="F244" s="2"/>
      <c r="G244" s="2"/>
      <c r="H244" s="7">
        <f>ROUND(SUM(H241:H243),5)</f>
        <v>4.5</v>
      </c>
      <c r="I244" s="8"/>
      <c r="J244" s="7"/>
      <c r="K244" s="8"/>
      <c r="L244" s="7"/>
      <c r="M244" s="8"/>
      <c r="N244" s="9"/>
      <c r="O244" s="8"/>
      <c r="P244" s="7"/>
      <c r="Q244" s="8"/>
      <c r="R244" s="7"/>
      <c r="S244" s="8"/>
      <c r="T244" s="7"/>
      <c r="U244" s="8"/>
      <c r="V244" s="9"/>
      <c r="W244" s="8"/>
      <c r="X244" s="7"/>
      <c r="Y244" s="8"/>
      <c r="Z244" s="7"/>
      <c r="AA244" s="8"/>
      <c r="AB244" s="7"/>
      <c r="AC244" s="8"/>
      <c r="AD244" s="9"/>
      <c r="AE244" s="8"/>
      <c r="AF244" s="7">
        <f>ROUND(SUM(AF241:AF243),5)</f>
        <v>9</v>
      </c>
      <c r="AG244" s="8"/>
      <c r="AH244" s="7"/>
      <c r="AI244" s="8"/>
      <c r="AJ244" s="7"/>
      <c r="AK244" s="8"/>
      <c r="AL244" s="9"/>
      <c r="AM244" s="8"/>
      <c r="AN244" s="7"/>
      <c r="AO244" s="8"/>
      <c r="AP244" s="7"/>
      <c r="AQ244" s="8"/>
      <c r="AR244" s="7"/>
      <c r="AS244" s="8"/>
      <c r="AT244" s="9"/>
      <c r="AU244" s="8"/>
      <c r="AV244" s="7"/>
      <c r="AW244" s="8"/>
      <c r="AX244" s="7"/>
      <c r="AY244" s="8"/>
      <c r="AZ244" s="7"/>
      <c r="BA244" s="8"/>
      <c r="BB244" s="9"/>
      <c r="BC244" s="8"/>
      <c r="BD244" s="7">
        <f>ROUND(SUM(BD241:BD243),5)</f>
        <v>13.5</v>
      </c>
      <c r="BE244" s="8"/>
      <c r="BF244" s="7"/>
      <c r="BG244" s="8"/>
      <c r="BH244" s="7"/>
      <c r="BI244" s="8"/>
      <c r="BJ244" s="9"/>
      <c r="BK244" s="8"/>
      <c r="BL244" s="7"/>
      <c r="BM244" s="8"/>
      <c r="BN244" s="7"/>
      <c r="BO244" s="8"/>
      <c r="BP244" s="7"/>
      <c r="BQ244" s="8"/>
      <c r="BR244" s="9"/>
      <c r="BS244" s="8"/>
      <c r="BT244" s="7"/>
      <c r="BU244" s="8"/>
      <c r="BV244" s="7"/>
      <c r="BW244" s="8"/>
      <c r="BX244" s="7"/>
      <c r="BY244" s="8"/>
      <c r="BZ244" s="9"/>
      <c r="CA244" s="8"/>
      <c r="CB244" s="7"/>
      <c r="CC244" s="8"/>
      <c r="CD244" s="7"/>
      <c r="CE244" s="8"/>
      <c r="CF244" s="7"/>
      <c r="CG244" s="8"/>
      <c r="CH244" s="9"/>
      <c r="CI244" s="8"/>
      <c r="CJ244" s="7">
        <f>ROUND(H244+P244+X244+AF244+AN244+AV244+BD244+BL244+BT244+CB244,5)</f>
        <v>27</v>
      </c>
      <c r="CK244" s="8"/>
      <c r="CL244" s="7"/>
      <c r="CM244" s="8"/>
      <c r="CN244" s="7">
        <f>ROUND((CJ244-CL244),5)</f>
        <v>27</v>
      </c>
      <c r="CO244" s="8"/>
      <c r="CP244" s="9">
        <f>ROUND(IF(CL244=0, IF(CJ244=0, 0, 1), CJ244/CL244),5)</f>
        <v>1</v>
      </c>
      <c r="CQ244" s="76">
        <f>CQ243</f>
        <v>100</v>
      </c>
      <c r="CR244" t="s">
        <v>426</v>
      </c>
    </row>
    <row r="245" spans="1:98" ht="28.8" customHeight="1" x14ac:dyDescent="0.3">
      <c r="A245" s="2"/>
      <c r="B245" s="2"/>
      <c r="C245" s="2"/>
      <c r="D245" s="2"/>
      <c r="E245" s="2" t="s">
        <v>273</v>
      </c>
      <c r="F245" s="2"/>
      <c r="G245" s="2"/>
      <c r="H245" s="7"/>
      <c r="I245" s="8"/>
      <c r="J245" s="7"/>
      <c r="K245" s="8"/>
      <c r="L245" s="7"/>
      <c r="M245" s="8"/>
      <c r="N245" s="9"/>
      <c r="O245" s="8"/>
      <c r="P245" s="7"/>
      <c r="Q245" s="8"/>
      <c r="R245" s="7"/>
      <c r="S245" s="8"/>
      <c r="T245" s="7"/>
      <c r="U245" s="8"/>
      <c r="V245" s="9"/>
      <c r="W245" s="8"/>
      <c r="X245" s="7"/>
      <c r="Y245" s="8"/>
      <c r="Z245" s="7"/>
      <c r="AA245" s="8"/>
      <c r="AB245" s="7"/>
      <c r="AC245" s="8"/>
      <c r="AD245" s="9"/>
      <c r="AE245" s="8"/>
      <c r="AF245" s="7"/>
      <c r="AG245" s="8"/>
      <c r="AH245" s="7">
        <v>250</v>
      </c>
      <c r="AI245" s="8"/>
      <c r="AJ245" s="7">
        <f>ROUND((AF245-AH245),5)</f>
        <v>-250</v>
      </c>
      <c r="AK245" s="8"/>
      <c r="AL245" s="9"/>
      <c r="AM245" s="8"/>
      <c r="AN245" s="7">
        <v>2412</v>
      </c>
      <c r="AO245" s="8"/>
      <c r="AP245" s="7">
        <v>250</v>
      </c>
      <c r="AQ245" s="8"/>
      <c r="AR245" s="7">
        <f>ROUND((AN245-AP245),5)</f>
        <v>2162</v>
      </c>
      <c r="AS245" s="8"/>
      <c r="AT245" s="9">
        <f>ROUND(IF(AP245=0, IF(AN245=0, 0, 1), AN245/AP245),5)</f>
        <v>9.6479999999999997</v>
      </c>
      <c r="AU245" s="8"/>
      <c r="AV245" s="7">
        <v>1147</v>
      </c>
      <c r="AW245" s="8"/>
      <c r="AX245" s="7"/>
      <c r="AY245" s="8"/>
      <c r="AZ245" s="7">
        <f>ROUND((AV245-AX245),5)</f>
        <v>1147</v>
      </c>
      <c r="BA245" s="8"/>
      <c r="BB245" s="9">
        <f>ROUND(IF(AX245=0, IF(AV245=0, 0, 1), AV245/AX245),5)</f>
        <v>1</v>
      </c>
      <c r="BC245" s="8"/>
      <c r="BD245" s="7"/>
      <c r="BE245" s="8"/>
      <c r="BF245" s="7"/>
      <c r="BG245" s="8"/>
      <c r="BH245" s="7"/>
      <c r="BI245" s="8"/>
      <c r="BJ245" s="9"/>
      <c r="BK245" s="8"/>
      <c r="BL245" s="7"/>
      <c r="BM245" s="8"/>
      <c r="BN245" s="7"/>
      <c r="BO245" s="8"/>
      <c r="BP245" s="7"/>
      <c r="BQ245" s="8"/>
      <c r="BR245" s="9"/>
      <c r="BS245" s="8"/>
      <c r="BT245" s="7"/>
      <c r="BU245" s="8"/>
      <c r="BV245" s="7"/>
      <c r="BW245" s="8"/>
      <c r="BX245" s="7"/>
      <c r="BY245" s="8"/>
      <c r="BZ245" s="9"/>
      <c r="CA245" s="8"/>
      <c r="CB245" s="7"/>
      <c r="CC245" s="8"/>
      <c r="CD245" s="7"/>
      <c r="CE245" s="8"/>
      <c r="CF245" s="7"/>
      <c r="CG245" s="8"/>
      <c r="CH245" s="9"/>
      <c r="CI245" s="8"/>
      <c r="CJ245" s="7">
        <f>ROUND(H245+P245+X245+AF245+AN245+AV245+BD245+BL245+BT245+CB245,5)</f>
        <v>3559</v>
      </c>
      <c r="CK245" s="8"/>
      <c r="CL245" s="7">
        <f>ROUND(J245+R245+Z245+AH245+AP245+AX245+BF245+BN245+BV245+CD245,5)</f>
        <v>500</v>
      </c>
      <c r="CM245" s="8"/>
      <c r="CN245" s="7">
        <f>ROUND((CJ245-CL245),5)</f>
        <v>3059</v>
      </c>
      <c r="CO245" s="8"/>
      <c r="CP245" s="9">
        <f>ROUND(IF(CL245=0, IF(CJ245=0, 0, 1), CJ245/CL245),5)</f>
        <v>7.1180000000000003</v>
      </c>
      <c r="CQ245" s="76">
        <v>1500</v>
      </c>
      <c r="CR245" t="s">
        <v>426</v>
      </c>
    </row>
    <row r="246" spans="1:98" hidden="1" x14ac:dyDescent="0.3">
      <c r="A246" s="2"/>
      <c r="B246" s="2"/>
      <c r="C246" s="2"/>
      <c r="D246" s="2"/>
      <c r="E246" s="2" t="s">
        <v>274</v>
      </c>
      <c r="F246" s="2"/>
      <c r="G246" s="2"/>
      <c r="H246" s="7"/>
      <c r="I246" s="8"/>
      <c r="J246" s="7"/>
      <c r="K246" s="8"/>
      <c r="L246" s="7"/>
      <c r="M246" s="8"/>
      <c r="N246" s="9"/>
      <c r="O246" s="8"/>
      <c r="P246" s="7"/>
      <c r="Q246" s="8"/>
      <c r="R246" s="7"/>
      <c r="S246" s="8"/>
      <c r="T246" s="7"/>
      <c r="U246" s="8"/>
      <c r="V246" s="9"/>
      <c r="W246" s="8"/>
      <c r="X246" s="7"/>
      <c r="Y246" s="8"/>
      <c r="Z246" s="7"/>
      <c r="AA246" s="8"/>
      <c r="AB246" s="7"/>
      <c r="AC246" s="8"/>
      <c r="AD246" s="9"/>
      <c r="AE246" s="8"/>
      <c r="AF246" s="7"/>
      <c r="AG246" s="8"/>
      <c r="AH246" s="7"/>
      <c r="AI246" s="8"/>
      <c r="AJ246" s="7"/>
      <c r="AK246" s="8"/>
      <c r="AL246" s="9"/>
      <c r="AM246" s="8"/>
      <c r="AN246" s="7"/>
      <c r="AO246" s="8"/>
      <c r="AP246" s="7"/>
      <c r="AQ246" s="8"/>
      <c r="AR246" s="7"/>
      <c r="AS246" s="8"/>
      <c r="AT246" s="9"/>
      <c r="AU246" s="8"/>
      <c r="AV246" s="7"/>
      <c r="AW246" s="8"/>
      <c r="AX246" s="7"/>
      <c r="AY246" s="8"/>
      <c r="AZ246" s="7"/>
      <c r="BA246" s="8"/>
      <c r="BB246" s="9"/>
      <c r="BC246" s="8"/>
      <c r="BD246" s="7"/>
      <c r="BE246" s="8"/>
      <c r="BF246" s="7"/>
      <c r="BG246" s="8"/>
      <c r="BH246" s="7"/>
      <c r="BI246" s="8"/>
      <c r="BJ246" s="9"/>
      <c r="BK246" s="8"/>
      <c r="BL246" s="7"/>
      <c r="BM246" s="8"/>
      <c r="BN246" s="7"/>
      <c r="BO246" s="8"/>
      <c r="BP246" s="7"/>
      <c r="BQ246" s="8"/>
      <c r="BR246" s="9"/>
      <c r="BS246" s="8"/>
      <c r="BT246" s="7"/>
      <c r="BU246" s="8"/>
      <c r="BV246" s="7"/>
      <c r="BW246" s="8"/>
      <c r="BX246" s="7"/>
      <c r="BY246" s="8"/>
      <c r="BZ246" s="9"/>
      <c r="CA246" s="8"/>
      <c r="CB246" s="7"/>
      <c r="CC246" s="8"/>
      <c r="CD246" s="7"/>
      <c r="CE246" s="8"/>
      <c r="CF246" s="7"/>
      <c r="CG246" s="8"/>
      <c r="CH246" s="9"/>
      <c r="CI246" s="8"/>
      <c r="CJ246" s="7"/>
      <c r="CK246" s="8"/>
      <c r="CL246" s="7"/>
      <c r="CM246" s="8"/>
      <c r="CN246" s="7"/>
      <c r="CO246" s="8"/>
      <c r="CP246" s="9"/>
      <c r="CQ246" s="76"/>
    </row>
    <row r="247" spans="1:98" hidden="1" x14ac:dyDescent="0.3">
      <c r="A247" s="2"/>
      <c r="B247" s="2"/>
      <c r="C247" s="2"/>
      <c r="D247" s="2"/>
      <c r="E247" s="2" t="s">
        <v>275</v>
      </c>
      <c r="F247" s="2"/>
      <c r="G247" s="2"/>
      <c r="H247" s="7"/>
      <c r="I247" s="8"/>
      <c r="J247" s="7"/>
      <c r="K247" s="8"/>
      <c r="L247" s="7"/>
      <c r="M247" s="8"/>
      <c r="N247" s="9"/>
      <c r="O247" s="8"/>
      <c r="P247" s="7"/>
      <c r="Q247" s="8"/>
      <c r="R247" s="7"/>
      <c r="S247" s="8"/>
      <c r="T247" s="7"/>
      <c r="U247" s="8"/>
      <c r="V247" s="9"/>
      <c r="W247" s="8"/>
      <c r="X247" s="7"/>
      <c r="Y247" s="8"/>
      <c r="Z247" s="7"/>
      <c r="AA247" s="8"/>
      <c r="AB247" s="7"/>
      <c r="AC247" s="8"/>
      <c r="AD247" s="9"/>
      <c r="AE247" s="8"/>
      <c r="AF247" s="7"/>
      <c r="AG247" s="8"/>
      <c r="AH247" s="7"/>
      <c r="AI247" s="8"/>
      <c r="AJ247" s="7"/>
      <c r="AK247" s="8"/>
      <c r="AL247" s="9"/>
      <c r="AM247" s="8"/>
      <c r="AN247" s="7"/>
      <c r="AO247" s="8"/>
      <c r="AP247" s="7"/>
      <c r="AQ247" s="8"/>
      <c r="AR247" s="7"/>
      <c r="AS247" s="8"/>
      <c r="AT247" s="9"/>
      <c r="AU247" s="8"/>
      <c r="AV247" s="7"/>
      <c r="AW247" s="8"/>
      <c r="AX247" s="7"/>
      <c r="AY247" s="8"/>
      <c r="AZ247" s="7"/>
      <c r="BA247" s="8"/>
      <c r="BB247" s="9"/>
      <c r="BC247" s="8"/>
      <c r="BD247" s="7"/>
      <c r="BE247" s="8"/>
      <c r="BF247" s="7"/>
      <c r="BG247" s="8"/>
      <c r="BH247" s="7"/>
      <c r="BI247" s="8"/>
      <c r="BJ247" s="9"/>
      <c r="BK247" s="8"/>
      <c r="BL247" s="7"/>
      <c r="BM247" s="8"/>
      <c r="BN247" s="7"/>
      <c r="BO247" s="8"/>
      <c r="BP247" s="7"/>
      <c r="BQ247" s="8"/>
      <c r="BR247" s="9"/>
      <c r="BS247" s="8"/>
      <c r="BT247" s="7"/>
      <c r="BU247" s="8"/>
      <c r="BV247" s="7"/>
      <c r="BW247" s="8"/>
      <c r="BX247" s="7"/>
      <c r="BY247" s="8"/>
      <c r="BZ247" s="9"/>
      <c r="CA247" s="8"/>
      <c r="CB247" s="7"/>
      <c r="CC247" s="8"/>
      <c r="CD247" s="7"/>
      <c r="CE247" s="8"/>
      <c r="CF247" s="7"/>
      <c r="CG247" s="8"/>
      <c r="CH247" s="9"/>
      <c r="CI247" s="8"/>
      <c r="CJ247" s="7"/>
      <c r="CK247" s="8"/>
      <c r="CL247" s="7"/>
      <c r="CM247" s="8"/>
      <c r="CN247" s="7"/>
      <c r="CO247" s="8"/>
      <c r="CP247" s="9"/>
      <c r="CQ247" s="76"/>
    </row>
    <row r="248" spans="1:98" hidden="1" x14ac:dyDescent="0.3">
      <c r="A248" s="2"/>
      <c r="B248" s="2"/>
      <c r="C248" s="2"/>
      <c r="D248" s="2"/>
      <c r="E248" s="2" t="s">
        <v>276</v>
      </c>
      <c r="F248" s="2"/>
      <c r="G248" s="2"/>
      <c r="H248" s="7"/>
      <c r="I248" s="8"/>
      <c r="J248" s="7"/>
      <c r="K248" s="8"/>
      <c r="L248" s="7"/>
      <c r="M248" s="8"/>
      <c r="N248" s="9"/>
      <c r="O248" s="8"/>
      <c r="P248" s="7"/>
      <c r="Q248" s="8"/>
      <c r="R248" s="7"/>
      <c r="S248" s="8"/>
      <c r="T248" s="7"/>
      <c r="U248" s="8"/>
      <c r="V248" s="9"/>
      <c r="W248" s="8"/>
      <c r="X248" s="7"/>
      <c r="Y248" s="8"/>
      <c r="Z248" s="7"/>
      <c r="AA248" s="8"/>
      <c r="AB248" s="7"/>
      <c r="AC248" s="8"/>
      <c r="AD248" s="9"/>
      <c r="AE248" s="8"/>
      <c r="AF248" s="7"/>
      <c r="AG248" s="8"/>
      <c r="AH248" s="7"/>
      <c r="AI248" s="8"/>
      <c r="AJ248" s="7"/>
      <c r="AK248" s="8"/>
      <c r="AL248" s="9"/>
      <c r="AM248" s="8"/>
      <c r="AN248" s="7"/>
      <c r="AO248" s="8"/>
      <c r="AP248" s="7"/>
      <c r="AQ248" s="8"/>
      <c r="AR248" s="7"/>
      <c r="AS248" s="8"/>
      <c r="AT248" s="9"/>
      <c r="AU248" s="8"/>
      <c r="AV248" s="7"/>
      <c r="AW248" s="8"/>
      <c r="AX248" s="7"/>
      <c r="AY248" s="8"/>
      <c r="AZ248" s="7"/>
      <c r="BA248" s="8"/>
      <c r="BB248" s="9"/>
      <c r="BC248" s="8"/>
      <c r="BD248" s="7"/>
      <c r="BE248" s="8"/>
      <c r="BF248" s="7"/>
      <c r="BG248" s="8"/>
      <c r="BH248" s="7"/>
      <c r="BI248" s="8"/>
      <c r="BJ248" s="9"/>
      <c r="BK248" s="8"/>
      <c r="BL248" s="7"/>
      <c r="BM248" s="8"/>
      <c r="BN248" s="7"/>
      <c r="BO248" s="8"/>
      <c r="BP248" s="7"/>
      <c r="BQ248" s="8"/>
      <c r="BR248" s="9"/>
      <c r="BS248" s="8"/>
      <c r="BT248" s="7"/>
      <c r="BU248" s="8"/>
      <c r="BV248" s="7"/>
      <c r="BW248" s="8"/>
      <c r="BX248" s="7"/>
      <c r="BY248" s="8"/>
      <c r="BZ248" s="9"/>
      <c r="CA248" s="8"/>
      <c r="CB248" s="7"/>
      <c r="CC248" s="8"/>
      <c r="CD248" s="7"/>
      <c r="CE248" s="8"/>
      <c r="CF248" s="7"/>
      <c r="CG248" s="8"/>
      <c r="CH248" s="9"/>
      <c r="CI248" s="8"/>
      <c r="CJ248" s="7"/>
      <c r="CK248" s="8"/>
      <c r="CL248" s="7"/>
      <c r="CM248" s="8"/>
      <c r="CN248" s="7"/>
      <c r="CO248" s="8"/>
      <c r="CP248" s="9"/>
      <c r="CQ248" s="76"/>
    </row>
    <row r="249" spans="1:98" hidden="1" x14ac:dyDescent="0.3">
      <c r="A249" s="2"/>
      <c r="B249" s="2"/>
      <c r="C249" s="2"/>
      <c r="D249" s="2"/>
      <c r="E249" s="2" t="s">
        <v>277</v>
      </c>
      <c r="F249" s="2"/>
      <c r="G249" s="2"/>
      <c r="H249" s="7"/>
      <c r="I249" s="8"/>
      <c r="J249" s="7"/>
      <c r="K249" s="8"/>
      <c r="L249" s="7"/>
      <c r="M249" s="8"/>
      <c r="N249" s="9"/>
      <c r="O249" s="8"/>
      <c r="P249" s="7"/>
      <c r="Q249" s="8"/>
      <c r="R249" s="7"/>
      <c r="S249" s="8"/>
      <c r="T249" s="7"/>
      <c r="U249" s="8"/>
      <c r="V249" s="9"/>
      <c r="W249" s="8"/>
      <c r="X249" s="7"/>
      <c r="Y249" s="8"/>
      <c r="Z249" s="7"/>
      <c r="AA249" s="8"/>
      <c r="AB249" s="7"/>
      <c r="AC249" s="8"/>
      <c r="AD249" s="9"/>
      <c r="AE249" s="8"/>
      <c r="AF249" s="7"/>
      <c r="AG249" s="8"/>
      <c r="AH249" s="7"/>
      <c r="AI249" s="8"/>
      <c r="AJ249" s="7"/>
      <c r="AK249" s="8"/>
      <c r="AL249" s="9"/>
      <c r="AM249" s="8"/>
      <c r="AN249" s="7"/>
      <c r="AO249" s="8"/>
      <c r="AP249" s="7"/>
      <c r="AQ249" s="8"/>
      <c r="AR249" s="7"/>
      <c r="AS249" s="8"/>
      <c r="AT249" s="9"/>
      <c r="AU249" s="8"/>
      <c r="AV249" s="7"/>
      <c r="AW249" s="8"/>
      <c r="AX249" s="7"/>
      <c r="AY249" s="8"/>
      <c r="AZ249" s="7"/>
      <c r="BA249" s="8"/>
      <c r="BB249" s="9"/>
      <c r="BC249" s="8"/>
      <c r="BD249" s="7"/>
      <c r="BE249" s="8"/>
      <c r="BF249" s="7"/>
      <c r="BG249" s="8"/>
      <c r="BH249" s="7"/>
      <c r="BI249" s="8"/>
      <c r="BJ249" s="9"/>
      <c r="BK249" s="8"/>
      <c r="BL249" s="7"/>
      <c r="BM249" s="8"/>
      <c r="BN249" s="7"/>
      <c r="BO249" s="8"/>
      <c r="BP249" s="7"/>
      <c r="BQ249" s="8"/>
      <c r="BR249" s="9"/>
      <c r="BS249" s="8"/>
      <c r="BT249" s="7"/>
      <c r="BU249" s="8"/>
      <c r="BV249" s="7"/>
      <c r="BW249" s="8"/>
      <c r="BX249" s="7"/>
      <c r="BY249" s="8"/>
      <c r="BZ249" s="9"/>
      <c r="CA249" s="8"/>
      <c r="CB249" s="7"/>
      <c r="CC249" s="8"/>
      <c r="CD249" s="7"/>
      <c r="CE249" s="8"/>
      <c r="CF249" s="7"/>
      <c r="CG249" s="8"/>
      <c r="CH249" s="9"/>
      <c r="CI249" s="8"/>
      <c r="CJ249" s="7"/>
      <c r="CK249" s="8"/>
      <c r="CL249" s="7"/>
      <c r="CM249" s="8"/>
      <c r="CN249" s="7"/>
      <c r="CO249" s="8"/>
      <c r="CP249" s="9"/>
      <c r="CQ249" s="76"/>
    </row>
    <row r="250" spans="1:98" ht="25.95" customHeight="1" x14ac:dyDescent="0.3">
      <c r="A250" s="2"/>
      <c r="B250" s="2"/>
      <c r="C250" s="2"/>
      <c r="D250" s="2"/>
      <c r="E250" s="2" t="s">
        <v>278</v>
      </c>
      <c r="F250" s="2"/>
      <c r="G250" s="2"/>
      <c r="H250" s="7"/>
      <c r="I250" s="8"/>
      <c r="J250" s="7"/>
      <c r="K250" s="8"/>
      <c r="L250" s="7"/>
      <c r="M250" s="8"/>
      <c r="N250" s="9"/>
      <c r="O250" s="8"/>
      <c r="P250" s="7"/>
      <c r="Q250" s="8"/>
      <c r="R250" s="7"/>
      <c r="S250" s="8"/>
      <c r="T250" s="7"/>
      <c r="U250" s="8"/>
      <c r="V250" s="9"/>
      <c r="W250" s="8"/>
      <c r="X250" s="7"/>
      <c r="Y250" s="8"/>
      <c r="Z250" s="7"/>
      <c r="AA250" s="8"/>
      <c r="AB250" s="7"/>
      <c r="AC250" s="8"/>
      <c r="AD250" s="9"/>
      <c r="AE250" s="8"/>
      <c r="AF250" s="7"/>
      <c r="AG250" s="8"/>
      <c r="AH250" s="7"/>
      <c r="AI250" s="8"/>
      <c r="AJ250" s="7"/>
      <c r="AK250" s="8"/>
      <c r="AL250" s="9"/>
      <c r="AM250" s="8"/>
      <c r="AN250" s="7"/>
      <c r="AO250" s="8"/>
      <c r="AP250" s="7"/>
      <c r="AQ250" s="8"/>
      <c r="AR250" s="7"/>
      <c r="AS250" s="8"/>
      <c r="AT250" s="9"/>
      <c r="AU250" s="8"/>
      <c r="AV250" s="7"/>
      <c r="AW250" s="8"/>
      <c r="AX250" s="7"/>
      <c r="AY250" s="8"/>
      <c r="AZ250" s="7"/>
      <c r="BA250" s="8"/>
      <c r="BB250" s="9"/>
      <c r="BC250" s="8"/>
      <c r="BD250" s="7"/>
      <c r="BE250" s="8"/>
      <c r="BF250" s="7"/>
      <c r="BG250" s="8"/>
      <c r="BH250" s="7"/>
      <c r="BI250" s="8"/>
      <c r="BJ250" s="9"/>
      <c r="BK250" s="8"/>
      <c r="BL250" s="7"/>
      <c r="BM250" s="8"/>
      <c r="BN250" s="7"/>
      <c r="BO250" s="8"/>
      <c r="BP250" s="7"/>
      <c r="BQ250" s="8"/>
      <c r="BR250" s="9"/>
      <c r="BS250" s="8"/>
      <c r="BT250" s="7"/>
      <c r="BU250" s="8"/>
      <c r="BV250" s="7"/>
      <c r="BW250" s="8"/>
      <c r="BX250" s="7"/>
      <c r="BY250" s="8"/>
      <c r="BZ250" s="9"/>
      <c r="CA250" s="8"/>
      <c r="CB250" s="7"/>
      <c r="CC250" s="8"/>
      <c r="CD250" s="7"/>
      <c r="CE250" s="8"/>
      <c r="CF250" s="7"/>
      <c r="CG250" s="8"/>
      <c r="CH250" s="9"/>
      <c r="CI250" s="8"/>
      <c r="CJ250" s="7"/>
      <c r="CK250" s="8"/>
      <c r="CL250" s="7"/>
      <c r="CM250" s="8"/>
      <c r="CN250" s="7"/>
      <c r="CO250" s="8"/>
      <c r="CP250" s="9"/>
      <c r="CQ250" s="76"/>
    </row>
    <row r="251" spans="1:98" x14ac:dyDescent="0.3">
      <c r="A251" s="2"/>
      <c r="B251" s="2"/>
      <c r="C251" s="2"/>
      <c r="D251" s="2"/>
      <c r="E251" s="2"/>
      <c r="F251" s="2" t="s">
        <v>279</v>
      </c>
      <c r="G251" s="2"/>
      <c r="H251" s="7">
        <v>110.95</v>
      </c>
      <c r="I251" s="8"/>
      <c r="J251" s="7"/>
      <c r="K251" s="8"/>
      <c r="L251" s="7">
        <f>ROUND((H251-J251),5)</f>
        <v>110.95</v>
      </c>
      <c r="M251" s="8"/>
      <c r="N251" s="9">
        <f>ROUND(IF(J251=0, IF(H251=0, 0, 1), H251/J251),5)</f>
        <v>1</v>
      </c>
      <c r="O251" s="8"/>
      <c r="P251" s="7"/>
      <c r="Q251" s="8"/>
      <c r="R251" s="7"/>
      <c r="S251" s="8"/>
      <c r="T251" s="7"/>
      <c r="U251" s="8"/>
      <c r="V251" s="9"/>
      <c r="W251" s="8"/>
      <c r="X251" s="7"/>
      <c r="Y251" s="8"/>
      <c r="Z251" s="7"/>
      <c r="AA251" s="8"/>
      <c r="AB251" s="7"/>
      <c r="AC251" s="8"/>
      <c r="AD251" s="9"/>
      <c r="AE251" s="8"/>
      <c r="AF251" s="7"/>
      <c r="AG251" s="8"/>
      <c r="AH251" s="7">
        <v>1000</v>
      </c>
      <c r="AI251" s="8"/>
      <c r="AJ251" s="7">
        <f>ROUND((AF251-AH251),5)</f>
        <v>-1000</v>
      </c>
      <c r="AK251" s="8"/>
      <c r="AL251" s="9"/>
      <c r="AM251" s="8"/>
      <c r="AN251" s="7">
        <v>21.39</v>
      </c>
      <c r="AO251" s="8"/>
      <c r="AP251" s="7"/>
      <c r="AQ251" s="8"/>
      <c r="AR251" s="7">
        <f>ROUND((AN251-AP251),5)</f>
        <v>21.39</v>
      </c>
      <c r="AS251" s="8"/>
      <c r="AT251" s="9">
        <f>ROUND(IF(AP251=0, IF(AN251=0, 0, 1), AN251/AP251),5)</f>
        <v>1</v>
      </c>
      <c r="AU251" s="8"/>
      <c r="AV251" s="7">
        <v>297.77999999999997</v>
      </c>
      <c r="AW251" s="8"/>
      <c r="AX251" s="7"/>
      <c r="AY251" s="8"/>
      <c r="AZ251" s="7">
        <f>ROUND((AV251-AX251),5)</f>
        <v>297.77999999999997</v>
      </c>
      <c r="BA251" s="8"/>
      <c r="BB251" s="9">
        <f>ROUND(IF(AX251=0, IF(AV251=0, 0, 1), AV251/AX251),5)</f>
        <v>1</v>
      </c>
      <c r="BC251" s="8"/>
      <c r="BD251" s="7">
        <v>105.9</v>
      </c>
      <c r="BE251" s="8"/>
      <c r="BF251" s="7">
        <v>500</v>
      </c>
      <c r="BG251" s="8"/>
      <c r="BH251" s="7">
        <f>ROUND((BD251-BF251),5)</f>
        <v>-394.1</v>
      </c>
      <c r="BI251" s="8"/>
      <c r="BJ251" s="9">
        <f>ROUND(IF(BF251=0, IF(BD251=0, 0, 1), BD251/BF251),5)</f>
        <v>0.21179999999999999</v>
      </c>
      <c r="BK251" s="8"/>
      <c r="BL251" s="7"/>
      <c r="BM251" s="8"/>
      <c r="BN251" s="7"/>
      <c r="BO251" s="8"/>
      <c r="BP251" s="7"/>
      <c r="BQ251" s="8"/>
      <c r="BR251" s="9"/>
      <c r="BS251" s="8"/>
      <c r="BT251" s="7">
        <v>389.99</v>
      </c>
      <c r="BU251" s="8"/>
      <c r="BV251" s="7"/>
      <c r="BW251" s="8"/>
      <c r="BX251" s="7">
        <f>ROUND((BT251-BV251),5)</f>
        <v>389.99</v>
      </c>
      <c r="BY251" s="8"/>
      <c r="BZ251" s="9">
        <f>ROUND(IF(BV251=0, IF(BT251=0, 0, 1), BT251/BV251),5)</f>
        <v>1</v>
      </c>
      <c r="CA251" s="8"/>
      <c r="CB251" s="7"/>
      <c r="CC251" s="8"/>
      <c r="CD251" s="7"/>
      <c r="CE251" s="8"/>
      <c r="CF251" s="7"/>
      <c r="CG251" s="8"/>
      <c r="CH251" s="9"/>
      <c r="CI251" s="8"/>
      <c r="CJ251" s="7">
        <f>ROUND(H251+P251+X251+AF251+AN251+AV251+BD251+BL251+BT251+CB251,5)</f>
        <v>926.01</v>
      </c>
      <c r="CK251" s="8"/>
      <c r="CL251" s="7">
        <v>2000</v>
      </c>
      <c r="CM251" s="8"/>
      <c r="CN251" s="7">
        <f>ROUND((CJ251-CL251),5)</f>
        <v>-1073.99</v>
      </c>
      <c r="CO251" s="8"/>
      <c r="CP251" s="9">
        <f>ROUND(IF(CL251=0, IF(CJ251=0, 0, 1), CJ251/CL251),5)</f>
        <v>0.46300999999999998</v>
      </c>
      <c r="CQ251" s="76">
        <v>1000</v>
      </c>
      <c r="CS251" s="98"/>
      <c r="CT251" s="98"/>
    </row>
    <row r="252" spans="1:98" hidden="1" x14ac:dyDescent="0.3">
      <c r="A252" s="2"/>
      <c r="B252" s="2"/>
      <c r="C252" s="2"/>
      <c r="D252" s="2"/>
      <c r="E252" s="2"/>
      <c r="F252" s="2" t="s">
        <v>280</v>
      </c>
      <c r="G252" s="2"/>
      <c r="H252" s="7"/>
      <c r="I252" s="8"/>
      <c r="J252" s="7"/>
      <c r="K252" s="8"/>
      <c r="L252" s="7"/>
      <c r="M252" s="8"/>
      <c r="N252" s="9"/>
      <c r="O252" s="8"/>
      <c r="P252" s="7"/>
      <c r="Q252" s="8"/>
      <c r="R252" s="7"/>
      <c r="S252" s="8"/>
      <c r="T252" s="7"/>
      <c r="U252" s="8"/>
      <c r="V252" s="9"/>
      <c r="W252" s="8"/>
      <c r="X252" s="7"/>
      <c r="Y252" s="8"/>
      <c r="Z252" s="7"/>
      <c r="AA252" s="8"/>
      <c r="AB252" s="7"/>
      <c r="AC252" s="8"/>
      <c r="AD252" s="9"/>
      <c r="AE252" s="8"/>
      <c r="AF252" s="7"/>
      <c r="AG252" s="8"/>
      <c r="AH252" s="7"/>
      <c r="AI252" s="8"/>
      <c r="AJ252" s="7"/>
      <c r="AK252" s="8"/>
      <c r="AL252" s="9"/>
      <c r="AM252" s="8"/>
      <c r="AN252" s="7"/>
      <c r="AO252" s="8"/>
      <c r="AP252" s="7"/>
      <c r="AQ252" s="8"/>
      <c r="AR252" s="7"/>
      <c r="AS252" s="8"/>
      <c r="AT252" s="9"/>
      <c r="AU252" s="8"/>
      <c r="AV252" s="7"/>
      <c r="AW252" s="8"/>
      <c r="AX252" s="7"/>
      <c r="AY252" s="8"/>
      <c r="AZ252" s="7"/>
      <c r="BA252" s="8"/>
      <c r="BB252" s="9"/>
      <c r="BC252" s="8"/>
      <c r="BD252" s="7"/>
      <c r="BE252" s="8"/>
      <c r="BF252" s="7"/>
      <c r="BG252" s="8"/>
      <c r="BH252" s="7"/>
      <c r="BI252" s="8"/>
      <c r="BJ252" s="9"/>
      <c r="BK252" s="8"/>
      <c r="BL252" s="7"/>
      <c r="BM252" s="8"/>
      <c r="BN252" s="7"/>
      <c r="BO252" s="8"/>
      <c r="BP252" s="7"/>
      <c r="BQ252" s="8"/>
      <c r="BR252" s="9"/>
      <c r="BS252" s="8"/>
      <c r="BT252" s="7"/>
      <c r="BU252" s="8"/>
      <c r="BV252" s="7"/>
      <c r="BW252" s="8"/>
      <c r="BX252" s="7"/>
      <c r="BY252" s="8"/>
      <c r="BZ252" s="9"/>
      <c r="CA252" s="8"/>
      <c r="CB252" s="7"/>
      <c r="CC252" s="8"/>
      <c r="CD252" s="7"/>
      <c r="CE252" s="8"/>
      <c r="CF252" s="7"/>
      <c r="CG252" s="8"/>
      <c r="CH252" s="9"/>
      <c r="CI252" s="8"/>
      <c r="CJ252" s="7"/>
      <c r="CK252" s="8"/>
      <c r="CL252" s="7"/>
      <c r="CM252" s="8"/>
      <c r="CN252" s="7"/>
      <c r="CO252" s="8"/>
      <c r="CP252" s="9"/>
      <c r="CQ252" s="76"/>
    </row>
    <row r="253" spans="1:98" x14ac:dyDescent="0.3">
      <c r="A253" s="2"/>
      <c r="B253" s="2"/>
      <c r="C253" s="2"/>
      <c r="D253" s="2"/>
      <c r="E253" s="2"/>
      <c r="F253" s="2" t="s">
        <v>281</v>
      </c>
      <c r="G253" s="2"/>
      <c r="H253" s="7">
        <v>439.88</v>
      </c>
      <c r="I253" s="8"/>
      <c r="J253" s="7">
        <v>439.88</v>
      </c>
      <c r="K253" s="8"/>
      <c r="L253" s="7"/>
      <c r="M253" s="8"/>
      <c r="N253" s="9">
        <f>ROUND(IF(J253=0, IF(H253=0, 0, 1), H253/J253),5)</f>
        <v>1</v>
      </c>
      <c r="O253" s="8"/>
      <c r="P253" s="7">
        <v>439.88</v>
      </c>
      <c r="Q253" s="8"/>
      <c r="R253" s="7">
        <v>439.88</v>
      </c>
      <c r="S253" s="8"/>
      <c r="T253" s="7"/>
      <c r="U253" s="8"/>
      <c r="V253" s="9">
        <f>ROUND(IF(R253=0, IF(P253=0, 0, 1), P253/R253),5)</f>
        <v>1</v>
      </c>
      <c r="W253" s="8"/>
      <c r="X253" s="7"/>
      <c r="Y253" s="8"/>
      <c r="Z253" s="7">
        <v>439.88</v>
      </c>
      <c r="AA253" s="8"/>
      <c r="AB253" s="7">
        <f>ROUND((X253-Z253),5)</f>
        <v>-439.88</v>
      </c>
      <c r="AC253" s="8"/>
      <c r="AD253" s="9"/>
      <c r="AE253" s="8"/>
      <c r="AF253" s="7">
        <v>879.76</v>
      </c>
      <c r="AG253" s="8"/>
      <c r="AH253" s="7">
        <v>439.88</v>
      </c>
      <c r="AI253" s="8"/>
      <c r="AJ253" s="7">
        <f>ROUND((AF253-AH253),5)</f>
        <v>439.88</v>
      </c>
      <c r="AK253" s="8"/>
      <c r="AL253" s="9">
        <f>ROUND(IF(AH253=0, IF(AF253=0, 0, 1), AF253/AH253),5)</f>
        <v>2</v>
      </c>
      <c r="AM253" s="8"/>
      <c r="AN253" s="7">
        <v>439.88</v>
      </c>
      <c r="AO253" s="8"/>
      <c r="AP253" s="7">
        <v>439.88</v>
      </c>
      <c r="AQ253" s="8"/>
      <c r="AR253" s="7"/>
      <c r="AS253" s="8"/>
      <c r="AT253" s="9">
        <f>ROUND(IF(AP253=0, IF(AN253=0, 0, 1), AN253/AP253),5)</f>
        <v>1</v>
      </c>
      <c r="AU253" s="8"/>
      <c r="AV253" s="7">
        <v>439.88</v>
      </c>
      <c r="AW253" s="8"/>
      <c r="AX253" s="7">
        <v>439.88</v>
      </c>
      <c r="AY253" s="8"/>
      <c r="AZ253" s="7"/>
      <c r="BA253" s="8"/>
      <c r="BB253" s="9">
        <f>ROUND(IF(AX253=0, IF(AV253=0, 0, 1), AV253/AX253),5)</f>
        <v>1</v>
      </c>
      <c r="BC253" s="8"/>
      <c r="BD253" s="7">
        <v>439.88</v>
      </c>
      <c r="BE253" s="8"/>
      <c r="BF253" s="7">
        <v>439.88</v>
      </c>
      <c r="BG253" s="8"/>
      <c r="BH253" s="7"/>
      <c r="BI253" s="8"/>
      <c r="BJ253" s="9">
        <f>ROUND(IF(BF253=0, IF(BD253=0, 0, 1), BD253/BF253),5)</f>
        <v>1</v>
      </c>
      <c r="BK253" s="8"/>
      <c r="BL253" s="7">
        <v>439.88</v>
      </c>
      <c r="BM253" s="8"/>
      <c r="BN253" s="7">
        <v>439.88</v>
      </c>
      <c r="BO253" s="8"/>
      <c r="BP253" s="7"/>
      <c r="BQ253" s="8"/>
      <c r="BR253" s="9">
        <f>ROUND(IF(BN253=0, IF(BL253=0, 0, 1), BL253/BN253),5)</f>
        <v>1</v>
      </c>
      <c r="BS253" s="8"/>
      <c r="BT253" s="7">
        <v>439.88</v>
      </c>
      <c r="BU253" s="8"/>
      <c r="BV253" s="7">
        <v>439.88</v>
      </c>
      <c r="BW253" s="8"/>
      <c r="BX253" s="7"/>
      <c r="BY253" s="8"/>
      <c r="BZ253" s="9">
        <f>ROUND(IF(BV253=0, IF(BT253=0, 0, 1), BT253/BV253),5)</f>
        <v>1</v>
      </c>
      <c r="CA253" s="8"/>
      <c r="CB253" s="7"/>
      <c r="CC253" s="8"/>
      <c r="CD253" s="7">
        <v>113.52</v>
      </c>
      <c r="CE253" s="8"/>
      <c r="CF253" s="7">
        <f>ROUND((CB253-CD253),5)</f>
        <v>-113.52</v>
      </c>
      <c r="CG253" s="8"/>
      <c r="CH253" s="9"/>
      <c r="CI253" s="8"/>
      <c r="CJ253" s="7">
        <f>ROUND(H253+P253+X253+AF253+AN253+AV253+BD253+BL253+BT253+CB253,5)</f>
        <v>3958.92</v>
      </c>
      <c r="CK253" s="8"/>
      <c r="CL253" s="7">
        <v>5300</v>
      </c>
      <c r="CM253" s="8"/>
      <c r="CN253" s="7">
        <f>ROUND((CJ253-CL253),5)</f>
        <v>-1341.08</v>
      </c>
      <c r="CO253" s="8"/>
      <c r="CP253" s="9">
        <f>ROUND(IF(CL253=0, IF(CJ253=0, 0, 1), CJ253/CL253),5)</f>
        <v>0.74697000000000002</v>
      </c>
      <c r="CQ253" s="76">
        <v>5400</v>
      </c>
    </row>
    <row r="254" spans="1:98" x14ac:dyDescent="0.3">
      <c r="A254" s="2"/>
      <c r="B254" s="2"/>
      <c r="C254" s="2"/>
      <c r="D254" s="2"/>
      <c r="E254" s="2"/>
      <c r="F254" s="2" t="s">
        <v>282</v>
      </c>
      <c r="G254" s="2"/>
      <c r="H254" s="7">
        <v>365.35</v>
      </c>
      <c r="I254" s="8"/>
      <c r="J254" s="7">
        <v>90</v>
      </c>
      <c r="K254" s="8"/>
      <c r="L254" s="7">
        <f>ROUND((H254-J254),5)</f>
        <v>275.35000000000002</v>
      </c>
      <c r="M254" s="8"/>
      <c r="N254" s="9">
        <f>ROUND(IF(J254=0, IF(H254=0, 0, 1), H254/J254),5)</f>
        <v>4.0594400000000004</v>
      </c>
      <c r="O254" s="8"/>
      <c r="P254" s="7">
        <v>350.69</v>
      </c>
      <c r="Q254" s="8"/>
      <c r="R254" s="7">
        <v>90</v>
      </c>
      <c r="S254" s="8"/>
      <c r="T254" s="7">
        <f>ROUND((P254-R254),5)</f>
        <v>260.69</v>
      </c>
      <c r="U254" s="8"/>
      <c r="V254" s="9">
        <f>ROUND(IF(R254=0, IF(P254=0, 0, 1), P254/R254),5)</f>
        <v>3.89656</v>
      </c>
      <c r="W254" s="8"/>
      <c r="X254" s="7">
        <v>211.6</v>
      </c>
      <c r="Y254" s="8"/>
      <c r="Z254" s="7">
        <v>90</v>
      </c>
      <c r="AA254" s="8"/>
      <c r="AB254" s="7">
        <f>ROUND((X254-Z254),5)</f>
        <v>121.6</v>
      </c>
      <c r="AC254" s="8"/>
      <c r="AD254" s="9">
        <f>ROUND(IF(Z254=0, IF(X254=0, 0, 1), X254/Z254),5)</f>
        <v>2.3511099999999998</v>
      </c>
      <c r="AE254" s="8"/>
      <c r="AF254" s="7">
        <v>102.95</v>
      </c>
      <c r="AG254" s="8"/>
      <c r="AH254" s="7">
        <v>100</v>
      </c>
      <c r="AI254" s="8"/>
      <c r="AJ254" s="7">
        <f>ROUND((AF254-AH254),5)</f>
        <v>2.95</v>
      </c>
      <c r="AK254" s="8"/>
      <c r="AL254" s="9">
        <f>ROUND(IF(AH254=0, IF(AF254=0, 0, 1), AF254/AH254),5)</f>
        <v>1.0295000000000001</v>
      </c>
      <c r="AM254" s="8"/>
      <c r="AN254" s="7">
        <v>92.74</v>
      </c>
      <c r="AO254" s="8"/>
      <c r="AP254" s="7">
        <v>120</v>
      </c>
      <c r="AQ254" s="8"/>
      <c r="AR254" s="7">
        <f>ROUND((AN254-AP254),5)</f>
        <v>-27.26</v>
      </c>
      <c r="AS254" s="8"/>
      <c r="AT254" s="9">
        <f>ROUND(IF(AP254=0, IF(AN254=0, 0, 1), AN254/AP254),5)</f>
        <v>0.77283000000000002</v>
      </c>
      <c r="AU254" s="8"/>
      <c r="AV254" s="7">
        <v>201.61</v>
      </c>
      <c r="AW254" s="8"/>
      <c r="AX254" s="7">
        <v>120</v>
      </c>
      <c r="AY254" s="8"/>
      <c r="AZ254" s="7">
        <f>ROUND((AV254-AX254),5)</f>
        <v>81.61</v>
      </c>
      <c r="BA254" s="8"/>
      <c r="BB254" s="9">
        <f>ROUND(IF(AX254=0, IF(AV254=0, 0, 1), AV254/AX254),5)</f>
        <v>1.68008</v>
      </c>
      <c r="BC254" s="8"/>
      <c r="BD254" s="7">
        <v>109.05</v>
      </c>
      <c r="BE254" s="8"/>
      <c r="BF254" s="7">
        <v>120</v>
      </c>
      <c r="BG254" s="8"/>
      <c r="BH254" s="7">
        <f>ROUND((BD254-BF254),5)</f>
        <v>-10.95</v>
      </c>
      <c r="BI254" s="8"/>
      <c r="BJ254" s="9">
        <f>ROUND(IF(BF254=0, IF(BD254=0, 0, 1), BD254/BF254),5)</f>
        <v>0.90874999999999995</v>
      </c>
      <c r="BK254" s="8"/>
      <c r="BL254" s="7">
        <v>259.58</v>
      </c>
      <c r="BM254" s="8"/>
      <c r="BN254" s="7">
        <v>110</v>
      </c>
      <c r="BO254" s="8"/>
      <c r="BP254" s="7">
        <f>ROUND((BL254-BN254),5)</f>
        <v>149.58000000000001</v>
      </c>
      <c r="BQ254" s="8"/>
      <c r="BR254" s="9">
        <f>ROUND(IF(BN254=0, IF(BL254=0, 0, 1), BL254/BN254),5)</f>
        <v>2.35982</v>
      </c>
      <c r="BS254" s="8"/>
      <c r="BT254" s="7">
        <v>234.74</v>
      </c>
      <c r="BU254" s="8"/>
      <c r="BV254" s="7">
        <v>90</v>
      </c>
      <c r="BW254" s="8"/>
      <c r="BX254" s="7">
        <f>ROUND((BT254-BV254),5)</f>
        <v>144.74</v>
      </c>
      <c r="BY254" s="8"/>
      <c r="BZ254" s="9">
        <f>ROUND(IF(BV254=0, IF(BT254=0, 0, 1), BT254/BV254),5)</f>
        <v>2.6082200000000002</v>
      </c>
      <c r="CA254" s="8"/>
      <c r="CB254" s="7">
        <v>35.83</v>
      </c>
      <c r="CC254" s="8"/>
      <c r="CD254" s="7">
        <v>23.23</v>
      </c>
      <c r="CE254" s="8"/>
      <c r="CF254" s="7">
        <f>ROUND((CB254-CD254),5)</f>
        <v>12.6</v>
      </c>
      <c r="CG254" s="8"/>
      <c r="CH254" s="9">
        <f>ROUND(IF(CD254=0, IF(CB254=0, 0, 1), CB254/CD254),5)</f>
        <v>1.5424</v>
      </c>
      <c r="CI254" s="8"/>
      <c r="CJ254" s="7">
        <f>ROUND(H254+P254+X254+AF254+AN254+AV254+BD254+BL254+BT254+CB254,5)</f>
        <v>1964.14</v>
      </c>
      <c r="CK254" s="8"/>
      <c r="CL254" s="7">
        <v>1200</v>
      </c>
      <c r="CM254" s="8"/>
      <c r="CN254" s="7">
        <f>ROUND((CJ254-CL254),5)</f>
        <v>764.14</v>
      </c>
      <c r="CO254" s="8"/>
      <c r="CP254" s="9">
        <f>ROUND(IF(CL254=0, IF(CJ254=0, 0, 1), CJ254/CL254),5)</f>
        <v>1.6367799999999999</v>
      </c>
      <c r="CQ254" s="76">
        <v>2000</v>
      </c>
    </row>
    <row r="255" spans="1:98" x14ac:dyDescent="0.3">
      <c r="A255" s="2"/>
      <c r="B255" s="2"/>
      <c r="C255" s="2"/>
      <c r="D255" s="2"/>
      <c r="E255" s="2"/>
      <c r="F255" s="2" t="s">
        <v>283</v>
      </c>
      <c r="G255" s="2"/>
      <c r="H255" s="7">
        <v>3806.25</v>
      </c>
      <c r="I255" s="8"/>
      <c r="J255" s="7">
        <v>3192.3</v>
      </c>
      <c r="K255" s="8"/>
      <c r="L255" s="7">
        <f>ROUND((H255-J255),5)</f>
        <v>613.95000000000005</v>
      </c>
      <c r="M255" s="8"/>
      <c r="N255" s="9">
        <f>ROUND(IF(J255=0, IF(H255=0, 0, 1), H255/J255),5)</f>
        <v>1.19232</v>
      </c>
      <c r="O255" s="8"/>
      <c r="P255" s="7">
        <v>4005.63</v>
      </c>
      <c r="Q255" s="8"/>
      <c r="R255" s="7">
        <v>3192.3</v>
      </c>
      <c r="S255" s="8"/>
      <c r="T255" s="7">
        <f>ROUND((P255-R255),5)</f>
        <v>813.33</v>
      </c>
      <c r="U255" s="8"/>
      <c r="V255" s="9">
        <f>ROUND(IF(R255=0, IF(P255=0, 0, 1), P255/R255),5)</f>
        <v>1.25478</v>
      </c>
      <c r="W255" s="8"/>
      <c r="X255" s="7">
        <v>3925</v>
      </c>
      <c r="Y255" s="8"/>
      <c r="Z255" s="7">
        <v>3192.3</v>
      </c>
      <c r="AA255" s="8"/>
      <c r="AB255" s="7">
        <f>ROUND((X255-Z255),5)</f>
        <v>732.7</v>
      </c>
      <c r="AC255" s="8"/>
      <c r="AD255" s="9">
        <f>ROUND(IF(Z255=0, IF(X255=0, 0, 1), X255/Z255),5)</f>
        <v>1.2295199999999999</v>
      </c>
      <c r="AE255" s="8"/>
      <c r="AF255" s="7">
        <v>4262.5</v>
      </c>
      <c r="AG255" s="8"/>
      <c r="AH255" s="7">
        <v>4788.5</v>
      </c>
      <c r="AI255" s="8"/>
      <c r="AJ255" s="7">
        <f>ROUND((AF255-AH255),5)</f>
        <v>-526</v>
      </c>
      <c r="AK255" s="8"/>
      <c r="AL255" s="9">
        <f>ROUND(IF(AH255=0, IF(AF255=0, 0, 1), AF255/AH255),5)</f>
        <v>0.89015</v>
      </c>
      <c r="AM255" s="8"/>
      <c r="AN255" s="7">
        <v>3035.63</v>
      </c>
      <c r="AO255" s="8"/>
      <c r="AP255" s="7">
        <v>3192.3</v>
      </c>
      <c r="AQ255" s="8"/>
      <c r="AR255" s="7">
        <f>ROUND((AN255-AP255),5)</f>
        <v>-156.66999999999999</v>
      </c>
      <c r="AS255" s="8"/>
      <c r="AT255" s="9">
        <f>ROUND(IF(AP255=0, IF(AN255=0, 0, 1), AN255/AP255),5)</f>
        <v>0.95091999999999999</v>
      </c>
      <c r="AU255" s="8"/>
      <c r="AV255" s="7">
        <v>2565</v>
      </c>
      <c r="AW255" s="8"/>
      <c r="AX255" s="7">
        <v>3192.3</v>
      </c>
      <c r="AY255" s="8"/>
      <c r="AZ255" s="7">
        <f>ROUND((AV255-AX255),5)</f>
        <v>-627.29999999999995</v>
      </c>
      <c r="BA255" s="8"/>
      <c r="BB255" s="9">
        <f>ROUND(IF(AX255=0, IF(AV255=0, 0, 1), AV255/AX255),5)</f>
        <v>0.80349999999999999</v>
      </c>
      <c r="BC255" s="8"/>
      <c r="BD255" s="7">
        <v>3822.32</v>
      </c>
      <c r="BE255" s="8"/>
      <c r="BF255" s="7">
        <v>3192.3</v>
      </c>
      <c r="BG255" s="8"/>
      <c r="BH255" s="7">
        <f>ROUND((BD255-BF255),5)</f>
        <v>630.02</v>
      </c>
      <c r="BI255" s="8"/>
      <c r="BJ255" s="9">
        <f>ROUND(IF(BF255=0, IF(BD255=0, 0, 1), BD255/BF255),5)</f>
        <v>1.19736</v>
      </c>
      <c r="BK255" s="8"/>
      <c r="BL255" s="7">
        <v>3978.19</v>
      </c>
      <c r="BM255" s="8"/>
      <c r="BN255" s="7">
        <v>3192.3</v>
      </c>
      <c r="BO255" s="8"/>
      <c r="BP255" s="7">
        <f>ROUND((BL255-BN255),5)</f>
        <v>785.89</v>
      </c>
      <c r="BQ255" s="8"/>
      <c r="BR255" s="9">
        <f>ROUND(IF(BN255=0, IF(BL255=0, 0, 1), BL255/BN255),5)</f>
        <v>1.2461800000000001</v>
      </c>
      <c r="BS255" s="8"/>
      <c r="BT255" s="7">
        <v>4059.75</v>
      </c>
      <c r="BU255" s="8"/>
      <c r="BV255" s="7">
        <v>3192.3</v>
      </c>
      <c r="BW255" s="8"/>
      <c r="BX255" s="7">
        <f>ROUND((BT255-BV255),5)</f>
        <v>867.45</v>
      </c>
      <c r="BY255" s="8"/>
      <c r="BZ255" s="9">
        <f>ROUND(IF(BV255=0, IF(BT255=0, 0, 1), BT255/BV255),5)</f>
        <v>1.27173</v>
      </c>
      <c r="CA255" s="8"/>
      <c r="CB255" s="7">
        <v>1881.63</v>
      </c>
      <c r="CC255" s="8"/>
      <c r="CD255" s="7">
        <v>1235.74</v>
      </c>
      <c r="CE255" s="8"/>
      <c r="CF255" s="7">
        <f>ROUND((CB255-CD255),5)</f>
        <v>645.89</v>
      </c>
      <c r="CG255" s="8"/>
      <c r="CH255" s="9">
        <f>ROUND(IF(CD255=0, IF(CB255=0, 0, 1), CB255/CD255),5)</f>
        <v>1.52267</v>
      </c>
      <c r="CI255" s="8"/>
      <c r="CJ255" s="7">
        <f>ROUND(H255+P255+X255+AF255+AN255+AV255+BD255+BL255+BT255+CB255,5)</f>
        <v>35341.9</v>
      </c>
      <c r="CK255" s="8"/>
      <c r="CL255" s="7">
        <v>41500</v>
      </c>
      <c r="CM255" s="8"/>
      <c r="CN255" s="7">
        <f>ROUND((CJ255-CL255),5)</f>
        <v>-6158.1</v>
      </c>
      <c r="CO255" s="8"/>
      <c r="CP255" s="9">
        <f>ROUND(IF(CL255=0, IF(CJ255=0, 0, 1), CJ255/CL255),5)</f>
        <v>0.85160999999999998</v>
      </c>
      <c r="CQ255" s="76">
        <v>54000</v>
      </c>
    </row>
    <row r="256" spans="1:98" x14ac:dyDescent="0.3">
      <c r="A256" s="2"/>
      <c r="B256" s="2"/>
      <c r="C256" s="2"/>
      <c r="D256" s="2"/>
      <c r="E256" s="2"/>
      <c r="F256" s="2" t="s">
        <v>284</v>
      </c>
      <c r="G256" s="2"/>
      <c r="H256" s="7">
        <v>667.46</v>
      </c>
      <c r="I256" s="8"/>
      <c r="J256" s="7"/>
      <c r="K256" s="8"/>
      <c r="L256" s="7">
        <f>ROUND((H256-J256),5)</f>
        <v>667.46</v>
      </c>
      <c r="M256" s="8"/>
      <c r="N256" s="9">
        <f>ROUND(IF(J256=0, IF(H256=0, 0, 1), H256/J256),5)</f>
        <v>1</v>
      </c>
      <c r="O256" s="8"/>
      <c r="P256" s="7"/>
      <c r="Q256" s="8"/>
      <c r="R256" s="7">
        <v>250</v>
      </c>
      <c r="S256" s="8"/>
      <c r="T256" s="7">
        <f>ROUND((P256-R256),5)</f>
        <v>-250</v>
      </c>
      <c r="U256" s="8"/>
      <c r="V256" s="9"/>
      <c r="W256" s="8"/>
      <c r="X256" s="7"/>
      <c r="Y256" s="8"/>
      <c r="Z256" s="7"/>
      <c r="AA256" s="8"/>
      <c r="AB256" s="7"/>
      <c r="AC256" s="8"/>
      <c r="AD256" s="9"/>
      <c r="AE256" s="8"/>
      <c r="AF256" s="7"/>
      <c r="AG256" s="8"/>
      <c r="AH256" s="7"/>
      <c r="AI256" s="8"/>
      <c r="AJ256" s="7"/>
      <c r="AK256" s="8"/>
      <c r="AL256" s="9"/>
      <c r="AM256" s="8"/>
      <c r="AN256" s="7">
        <v>1071.8499999999999</v>
      </c>
      <c r="AO256" s="8"/>
      <c r="AP256" s="7">
        <v>500</v>
      </c>
      <c r="AQ256" s="8"/>
      <c r="AR256" s="7">
        <f>ROUND((AN256-AP256),5)</f>
        <v>571.85</v>
      </c>
      <c r="AS256" s="8"/>
      <c r="AT256" s="9">
        <f>ROUND(IF(AP256=0, IF(AN256=0, 0, 1), AN256/AP256),5)</f>
        <v>2.1436999999999999</v>
      </c>
      <c r="AU256" s="8"/>
      <c r="AV256" s="7">
        <v>252.4</v>
      </c>
      <c r="AW256" s="8"/>
      <c r="AX256" s="7">
        <v>250</v>
      </c>
      <c r="AY256" s="8"/>
      <c r="AZ256" s="7">
        <f>ROUND((AV256-AX256),5)</f>
        <v>2.4</v>
      </c>
      <c r="BA256" s="8"/>
      <c r="BB256" s="9">
        <f>ROUND(IF(AX256=0, IF(AV256=0, 0, 1), AV256/AX256),5)</f>
        <v>1.0096000000000001</v>
      </c>
      <c r="BC256" s="8"/>
      <c r="BD256" s="7">
        <v>2264.12</v>
      </c>
      <c r="BE256" s="8"/>
      <c r="BF256" s="7">
        <v>250</v>
      </c>
      <c r="BG256" s="8"/>
      <c r="BH256" s="7">
        <f>ROUND((BD256-BF256),5)</f>
        <v>2014.12</v>
      </c>
      <c r="BI256" s="8"/>
      <c r="BJ256" s="9">
        <f>ROUND(IF(BF256=0, IF(BD256=0, 0, 1), BD256/BF256),5)</f>
        <v>9.0564800000000005</v>
      </c>
      <c r="BK256" s="8"/>
      <c r="BL256" s="7">
        <v>369.69</v>
      </c>
      <c r="BM256" s="8"/>
      <c r="BN256" s="7">
        <v>500</v>
      </c>
      <c r="BO256" s="8"/>
      <c r="BP256" s="7">
        <f>ROUND((BL256-BN256),5)</f>
        <v>-130.31</v>
      </c>
      <c r="BQ256" s="8"/>
      <c r="BR256" s="9">
        <f>ROUND(IF(BN256=0, IF(BL256=0, 0, 1), BL256/BN256),5)</f>
        <v>0.73938000000000004</v>
      </c>
      <c r="BS256" s="8"/>
      <c r="BT256" s="7">
        <v>258.98</v>
      </c>
      <c r="BU256" s="8"/>
      <c r="BV256" s="7"/>
      <c r="BW256" s="8"/>
      <c r="BX256" s="7">
        <f>ROUND((BT256-BV256),5)</f>
        <v>258.98</v>
      </c>
      <c r="BY256" s="8"/>
      <c r="BZ256" s="9">
        <f>ROUND(IF(BV256=0, IF(BT256=0, 0, 1), BT256/BV256),5)</f>
        <v>1</v>
      </c>
      <c r="CA256" s="8"/>
      <c r="CB256" s="7"/>
      <c r="CC256" s="8"/>
      <c r="CD256" s="7"/>
      <c r="CE256" s="8"/>
      <c r="CF256" s="7"/>
      <c r="CG256" s="8"/>
      <c r="CH256" s="9"/>
      <c r="CI256" s="8"/>
      <c r="CJ256" s="7">
        <f>ROUND(H256+P256+X256+AF256+AN256+AV256+BD256+BL256+BT256+CB256,5)</f>
        <v>4884.5</v>
      </c>
      <c r="CK256" s="8"/>
      <c r="CL256" s="7">
        <v>2500</v>
      </c>
      <c r="CM256" s="8"/>
      <c r="CN256" s="7">
        <f>ROUND((CJ256-CL256),5)</f>
        <v>2384.5</v>
      </c>
      <c r="CO256" s="8"/>
      <c r="CP256" s="9">
        <f>ROUND(IF(CL256=0, IF(CJ256=0, 0, 1), CJ256/CL256),5)</f>
        <v>1.9538</v>
      </c>
      <c r="CQ256" s="76">
        <v>7000</v>
      </c>
    </row>
    <row r="257" spans="1:98" x14ac:dyDescent="0.3">
      <c r="A257" s="2"/>
      <c r="B257" s="2"/>
      <c r="C257" s="2"/>
      <c r="D257" s="2"/>
      <c r="E257" s="2"/>
      <c r="F257" s="2" t="s">
        <v>285</v>
      </c>
      <c r="G257" s="2"/>
      <c r="H257" s="7"/>
      <c r="I257" s="8"/>
      <c r="J257" s="7"/>
      <c r="K257" s="8"/>
      <c r="L257" s="7"/>
      <c r="M257" s="8"/>
      <c r="N257" s="9"/>
      <c r="O257" s="8"/>
      <c r="P257" s="7"/>
      <c r="Q257" s="8"/>
      <c r="R257" s="7"/>
      <c r="S257" s="8"/>
      <c r="T257" s="7"/>
      <c r="U257" s="8"/>
      <c r="V257" s="9"/>
      <c r="W257" s="8"/>
      <c r="X257" s="7"/>
      <c r="Y257" s="8"/>
      <c r="Z257" s="7"/>
      <c r="AA257" s="8"/>
      <c r="AB257" s="7"/>
      <c r="AC257" s="8"/>
      <c r="AD257" s="9"/>
      <c r="AE257" s="8"/>
      <c r="AF257" s="7"/>
      <c r="AG257" s="8"/>
      <c r="AH257" s="7"/>
      <c r="AI257" s="8"/>
      <c r="AJ257" s="7"/>
      <c r="AK257" s="8"/>
      <c r="AL257" s="9"/>
      <c r="AM257" s="8"/>
      <c r="AN257" s="7">
        <v>750</v>
      </c>
      <c r="AO257" s="8"/>
      <c r="AP257" s="7">
        <v>500</v>
      </c>
      <c r="AQ257" s="8"/>
      <c r="AR257" s="7">
        <f>ROUND((AN257-AP257),5)</f>
        <v>250</v>
      </c>
      <c r="AS257" s="8"/>
      <c r="AT257" s="9">
        <f>ROUND(IF(AP257=0, IF(AN257=0, 0, 1), AN257/AP257),5)</f>
        <v>1.5</v>
      </c>
      <c r="AU257" s="8"/>
      <c r="AV257" s="7">
        <v>600</v>
      </c>
      <c r="AW257" s="8"/>
      <c r="AX257" s="7"/>
      <c r="AY257" s="8"/>
      <c r="AZ257" s="7">
        <f>ROUND((AV257-AX257),5)</f>
        <v>600</v>
      </c>
      <c r="BA257" s="8"/>
      <c r="BB257" s="9">
        <f>ROUND(IF(AX257=0, IF(AV257=0, 0, 1), AV257/AX257),5)</f>
        <v>1</v>
      </c>
      <c r="BC257" s="8"/>
      <c r="BD257" s="7"/>
      <c r="BE257" s="8"/>
      <c r="BF257" s="7"/>
      <c r="BG257" s="8"/>
      <c r="BH257" s="7"/>
      <c r="BI257" s="8"/>
      <c r="BJ257" s="9"/>
      <c r="BK257" s="8"/>
      <c r="BL257" s="7">
        <v>350</v>
      </c>
      <c r="BM257" s="8"/>
      <c r="BN257" s="7"/>
      <c r="BO257" s="8"/>
      <c r="BP257" s="7">
        <f>ROUND((BL257-BN257),5)</f>
        <v>350</v>
      </c>
      <c r="BQ257" s="8"/>
      <c r="BR257" s="9">
        <f>ROUND(IF(BN257=0, IF(BL257=0, 0, 1), BL257/BN257),5)</f>
        <v>1</v>
      </c>
      <c r="BS257" s="8"/>
      <c r="BT257" s="7"/>
      <c r="BU257" s="8"/>
      <c r="BV257" s="7"/>
      <c r="BW257" s="8"/>
      <c r="BX257" s="7"/>
      <c r="BY257" s="8"/>
      <c r="BZ257" s="9"/>
      <c r="CA257" s="8"/>
      <c r="CB257" s="7">
        <v>600</v>
      </c>
      <c r="CC257" s="8"/>
      <c r="CD257" s="7"/>
      <c r="CE257" s="8"/>
      <c r="CF257" s="7">
        <f>ROUND((CB257-CD257),5)</f>
        <v>600</v>
      </c>
      <c r="CG257" s="8"/>
      <c r="CH257" s="9">
        <f>ROUND(IF(CD257=0, IF(CB257=0, 0, 1), CB257/CD257),5)</f>
        <v>1</v>
      </c>
      <c r="CI257" s="8"/>
      <c r="CJ257" s="7">
        <f>ROUND(H257+P257+X257+AF257+AN257+AV257+BD257+BL257+BT257+CB257,5)</f>
        <v>2300</v>
      </c>
      <c r="CK257" s="8"/>
      <c r="CL257" s="7">
        <f>ROUND(J257+R257+Z257+AH257+AP257+AX257+BF257+BN257+BV257+CD257,5)</f>
        <v>500</v>
      </c>
      <c r="CM257" s="8"/>
      <c r="CN257" s="7">
        <f>ROUND((CJ257-CL257),5)</f>
        <v>1800</v>
      </c>
      <c r="CO257" s="8"/>
      <c r="CP257" s="9">
        <f>ROUND(IF(CL257=0, IF(CJ257=0, 0, 1), CJ257/CL257),5)</f>
        <v>4.5999999999999996</v>
      </c>
      <c r="CQ257" s="76">
        <v>2400</v>
      </c>
    </row>
    <row r="258" spans="1:98" hidden="1" x14ac:dyDescent="0.3">
      <c r="A258" s="2"/>
      <c r="B258" s="2"/>
      <c r="C258" s="2"/>
      <c r="D258" s="2"/>
      <c r="E258" s="2"/>
      <c r="F258" s="2" t="s">
        <v>286</v>
      </c>
      <c r="G258" s="2"/>
      <c r="H258" s="7"/>
      <c r="I258" s="8"/>
      <c r="J258" s="7"/>
      <c r="K258" s="8"/>
      <c r="L258" s="7"/>
      <c r="M258" s="8"/>
      <c r="N258" s="9"/>
      <c r="O258" s="8"/>
      <c r="P258" s="7"/>
      <c r="Q258" s="8"/>
      <c r="R258" s="7"/>
      <c r="S258" s="8"/>
      <c r="T258" s="7"/>
      <c r="U258" s="8"/>
      <c r="V258" s="9"/>
      <c r="W258" s="8"/>
      <c r="X258" s="7"/>
      <c r="Y258" s="8"/>
      <c r="Z258" s="7"/>
      <c r="AA258" s="8"/>
      <c r="AB258" s="7"/>
      <c r="AC258" s="8"/>
      <c r="AD258" s="9"/>
      <c r="AE258" s="8"/>
      <c r="AF258" s="7"/>
      <c r="AG258" s="8"/>
      <c r="AH258" s="7"/>
      <c r="AI258" s="8"/>
      <c r="AJ258" s="7"/>
      <c r="AK258" s="8"/>
      <c r="AL258" s="9"/>
      <c r="AM258" s="8"/>
      <c r="AN258" s="7"/>
      <c r="AO258" s="8"/>
      <c r="AP258" s="7"/>
      <c r="AQ258" s="8"/>
      <c r="AR258" s="7"/>
      <c r="AS258" s="8"/>
      <c r="AT258" s="9"/>
      <c r="AU258" s="8"/>
      <c r="AV258" s="7"/>
      <c r="AW258" s="8"/>
      <c r="AX258" s="7"/>
      <c r="AY258" s="8"/>
      <c r="AZ258" s="7"/>
      <c r="BA258" s="8"/>
      <c r="BB258" s="9"/>
      <c r="BC258" s="8"/>
      <c r="BD258" s="7"/>
      <c r="BE258" s="8"/>
      <c r="BF258" s="7"/>
      <c r="BG258" s="8"/>
      <c r="BH258" s="7"/>
      <c r="BI258" s="8"/>
      <c r="BJ258" s="9"/>
      <c r="BK258" s="8"/>
      <c r="BL258" s="7"/>
      <c r="BM258" s="8"/>
      <c r="BN258" s="7"/>
      <c r="BO258" s="8"/>
      <c r="BP258" s="7"/>
      <c r="BQ258" s="8"/>
      <c r="BR258" s="9"/>
      <c r="BS258" s="8"/>
      <c r="BT258" s="7"/>
      <c r="BU258" s="8"/>
      <c r="BV258" s="7"/>
      <c r="BW258" s="8"/>
      <c r="BX258" s="7"/>
      <c r="BY258" s="8"/>
      <c r="BZ258" s="9"/>
      <c r="CA258" s="8"/>
      <c r="CB258" s="7"/>
      <c r="CC258" s="8"/>
      <c r="CD258" s="7"/>
      <c r="CE258" s="8"/>
      <c r="CF258" s="7"/>
      <c r="CG258" s="8"/>
      <c r="CH258" s="9"/>
      <c r="CI258" s="8"/>
      <c r="CJ258" s="7"/>
      <c r="CK258" s="8"/>
      <c r="CL258" s="7"/>
      <c r="CM258" s="8"/>
      <c r="CN258" s="7"/>
      <c r="CO258" s="8"/>
      <c r="CP258" s="9"/>
      <c r="CQ258" s="76"/>
    </row>
    <row r="259" spans="1:98" hidden="1" x14ac:dyDescent="0.3">
      <c r="A259" s="2"/>
      <c r="B259" s="2"/>
      <c r="C259" s="2"/>
      <c r="D259" s="2"/>
      <c r="E259" s="2"/>
      <c r="F259" s="2" t="s">
        <v>287</v>
      </c>
      <c r="G259" s="2"/>
      <c r="H259" s="7"/>
      <c r="I259" s="8"/>
      <c r="J259" s="7"/>
      <c r="K259" s="8"/>
      <c r="L259" s="7"/>
      <c r="M259" s="8"/>
      <c r="N259" s="9"/>
      <c r="O259" s="8"/>
      <c r="P259" s="7"/>
      <c r="Q259" s="8"/>
      <c r="R259" s="7"/>
      <c r="S259" s="8"/>
      <c r="T259" s="7"/>
      <c r="U259" s="8"/>
      <c r="V259" s="9"/>
      <c r="W259" s="8"/>
      <c r="X259" s="7"/>
      <c r="Y259" s="8"/>
      <c r="Z259" s="7"/>
      <c r="AA259" s="8"/>
      <c r="AB259" s="7"/>
      <c r="AC259" s="8"/>
      <c r="AD259" s="9"/>
      <c r="AE259" s="8"/>
      <c r="AF259" s="7"/>
      <c r="AG259" s="8"/>
      <c r="AH259" s="7"/>
      <c r="AI259" s="8"/>
      <c r="AJ259" s="7"/>
      <c r="AK259" s="8"/>
      <c r="AL259" s="9"/>
      <c r="AM259" s="8"/>
      <c r="AN259" s="7"/>
      <c r="AO259" s="8"/>
      <c r="AP259" s="7"/>
      <c r="AQ259" s="8"/>
      <c r="AR259" s="7"/>
      <c r="AS259" s="8"/>
      <c r="AT259" s="9"/>
      <c r="AU259" s="8"/>
      <c r="AV259" s="7"/>
      <c r="AW259" s="8"/>
      <c r="AX259" s="7"/>
      <c r="AY259" s="8"/>
      <c r="AZ259" s="7"/>
      <c r="BA259" s="8"/>
      <c r="BB259" s="9"/>
      <c r="BC259" s="8"/>
      <c r="BD259" s="7"/>
      <c r="BE259" s="8"/>
      <c r="BF259" s="7"/>
      <c r="BG259" s="8"/>
      <c r="BH259" s="7"/>
      <c r="BI259" s="8"/>
      <c r="BJ259" s="9"/>
      <c r="BK259" s="8"/>
      <c r="BL259" s="7"/>
      <c r="BM259" s="8"/>
      <c r="BN259" s="7"/>
      <c r="BO259" s="8"/>
      <c r="BP259" s="7"/>
      <c r="BQ259" s="8"/>
      <c r="BR259" s="9"/>
      <c r="BS259" s="8"/>
      <c r="BT259" s="7"/>
      <c r="BU259" s="8"/>
      <c r="BV259" s="7"/>
      <c r="BW259" s="8"/>
      <c r="BX259" s="7"/>
      <c r="BY259" s="8"/>
      <c r="BZ259" s="9"/>
      <c r="CA259" s="8"/>
      <c r="CB259" s="7"/>
      <c r="CC259" s="8"/>
      <c r="CD259" s="7"/>
      <c r="CE259" s="8"/>
      <c r="CF259" s="7"/>
      <c r="CG259" s="8"/>
      <c r="CH259" s="9"/>
      <c r="CI259" s="8"/>
      <c r="CJ259" s="7"/>
      <c r="CK259" s="8"/>
      <c r="CL259" s="7"/>
      <c r="CM259" s="8"/>
      <c r="CN259" s="7"/>
      <c r="CO259" s="8"/>
      <c r="CP259" s="9"/>
      <c r="CQ259" s="76"/>
    </row>
    <row r="260" spans="1:98" hidden="1" x14ac:dyDescent="0.3">
      <c r="A260" s="2"/>
      <c r="B260" s="2"/>
      <c r="C260" s="2"/>
      <c r="D260" s="2"/>
      <c r="E260" s="2"/>
      <c r="F260" s="2" t="s">
        <v>288</v>
      </c>
      <c r="G260" s="2"/>
      <c r="H260" s="7"/>
      <c r="I260" s="8"/>
      <c r="J260" s="7"/>
      <c r="K260" s="8"/>
      <c r="L260" s="7"/>
      <c r="M260" s="8"/>
      <c r="N260" s="9"/>
      <c r="O260" s="8"/>
      <c r="P260" s="7"/>
      <c r="Q260" s="8"/>
      <c r="R260" s="7"/>
      <c r="S260" s="8"/>
      <c r="T260" s="7"/>
      <c r="U260" s="8"/>
      <c r="V260" s="9"/>
      <c r="W260" s="8"/>
      <c r="X260" s="7"/>
      <c r="Y260" s="8"/>
      <c r="Z260" s="7"/>
      <c r="AA260" s="8"/>
      <c r="AB260" s="7"/>
      <c r="AC260" s="8"/>
      <c r="AD260" s="9"/>
      <c r="AE260" s="8"/>
      <c r="AF260" s="7"/>
      <c r="AG260" s="8"/>
      <c r="AH260" s="7"/>
      <c r="AI260" s="8"/>
      <c r="AJ260" s="7"/>
      <c r="AK260" s="8"/>
      <c r="AL260" s="9"/>
      <c r="AM260" s="8"/>
      <c r="AN260" s="7"/>
      <c r="AO260" s="8"/>
      <c r="AP260" s="7"/>
      <c r="AQ260" s="8"/>
      <c r="AR260" s="7"/>
      <c r="AS260" s="8"/>
      <c r="AT260" s="9"/>
      <c r="AU260" s="8"/>
      <c r="AV260" s="7"/>
      <c r="AW260" s="8"/>
      <c r="AX260" s="7"/>
      <c r="AY260" s="8"/>
      <c r="AZ260" s="7"/>
      <c r="BA260" s="8"/>
      <c r="BB260" s="9"/>
      <c r="BC260" s="8"/>
      <c r="BD260" s="7"/>
      <c r="BE260" s="8"/>
      <c r="BF260" s="7"/>
      <c r="BG260" s="8"/>
      <c r="BH260" s="7"/>
      <c r="BI260" s="8"/>
      <c r="BJ260" s="9"/>
      <c r="BK260" s="8"/>
      <c r="BL260" s="7"/>
      <c r="BM260" s="8"/>
      <c r="BN260" s="7"/>
      <c r="BO260" s="8"/>
      <c r="BP260" s="7"/>
      <c r="BQ260" s="8"/>
      <c r="BR260" s="9"/>
      <c r="BS260" s="8"/>
      <c r="BT260" s="7"/>
      <c r="BU260" s="8"/>
      <c r="BV260" s="7"/>
      <c r="BW260" s="8"/>
      <c r="BX260" s="7"/>
      <c r="BY260" s="8"/>
      <c r="BZ260" s="9"/>
      <c r="CA260" s="8"/>
      <c r="CB260" s="7"/>
      <c r="CC260" s="8"/>
      <c r="CD260" s="7"/>
      <c r="CE260" s="8"/>
      <c r="CF260" s="7"/>
      <c r="CG260" s="8"/>
      <c r="CH260" s="9"/>
      <c r="CI260" s="8"/>
      <c r="CJ260" s="7"/>
      <c r="CK260" s="8"/>
      <c r="CL260" s="7"/>
      <c r="CM260" s="8"/>
      <c r="CN260" s="7"/>
      <c r="CO260" s="8"/>
      <c r="CP260" s="9"/>
      <c r="CQ260" s="76"/>
    </row>
    <row r="261" spans="1:98" x14ac:dyDescent="0.3">
      <c r="A261" s="2"/>
      <c r="B261" s="2"/>
      <c r="C261" s="2"/>
      <c r="D261" s="2"/>
      <c r="E261" s="2"/>
      <c r="F261" s="2" t="s">
        <v>289</v>
      </c>
      <c r="G261" s="2"/>
      <c r="H261" s="7">
        <v>90.2</v>
      </c>
      <c r="I261" s="8"/>
      <c r="J261" s="7"/>
      <c r="K261" s="8"/>
      <c r="L261" s="7">
        <f>ROUND((H261-J261),5)</f>
        <v>90.2</v>
      </c>
      <c r="M261" s="8"/>
      <c r="N261" s="9">
        <f>ROUND(IF(J261=0, IF(H261=0, 0, 1), H261/J261),5)</f>
        <v>1</v>
      </c>
      <c r="O261" s="8"/>
      <c r="P261" s="7"/>
      <c r="Q261" s="8"/>
      <c r="R261" s="7"/>
      <c r="S261" s="8"/>
      <c r="T261" s="7"/>
      <c r="U261" s="8"/>
      <c r="V261" s="9"/>
      <c r="W261" s="8"/>
      <c r="X261" s="7">
        <v>20.3</v>
      </c>
      <c r="Y261" s="8"/>
      <c r="Z261" s="7"/>
      <c r="AA261" s="8"/>
      <c r="AB261" s="7">
        <f>ROUND((X261-Z261),5)</f>
        <v>20.3</v>
      </c>
      <c r="AC261" s="8"/>
      <c r="AD261" s="9">
        <f>ROUND(IF(Z261=0, IF(X261=0, 0, 1), X261/Z261),5)</f>
        <v>1</v>
      </c>
      <c r="AE261" s="8"/>
      <c r="AF261" s="7">
        <v>94.1</v>
      </c>
      <c r="AG261" s="8"/>
      <c r="AH261" s="7">
        <v>250</v>
      </c>
      <c r="AI261" s="8"/>
      <c r="AJ261" s="7">
        <f>ROUND((AF261-AH261),5)</f>
        <v>-155.9</v>
      </c>
      <c r="AK261" s="8"/>
      <c r="AL261" s="9">
        <f>ROUND(IF(AH261=0, IF(AF261=0, 0, 1), AF261/AH261),5)</f>
        <v>0.37640000000000001</v>
      </c>
      <c r="AM261" s="8"/>
      <c r="AN261" s="7">
        <v>126.72</v>
      </c>
      <c r="AO261" s="8"/>
      <c r="AP261" s="7">
        <v>250</v>
      </c>
      <c r="AQ261" s="8"/>
      <c r="AR261" s="7">
        <f>ROUND((AN261-AP261),5)</f>
        <v>-123.28</v>
      </c>
      <c r="AS261" s="8"/>
      <c r="AT261" s="9">
        <f>ROUND(IF(AP261=0, IF(AN261=0, 0, 1), AN261/AP261),5)</f>
        <v>0.50688</v>
      </c>
      <c r="AU261" s="8"/>
      <c r="AV261" s="7">
        <v>460.93</v>
      </c>
      <c r="AW261" s="8"/>
      <c r="AX261" s="7">
        <v>400</v>
      </c>
      <c r="AY261" s="8"/>
      <c r="AZ261" s="7">
        <f>ROUND((AV261-AX261),5)</f>
        <v>60.93</v>
      </c>
      <c r="BA261" s="8"/>
      <c r="BB261" s="9">
        <f>ROUND(IF(AX261=0, IF(AV261=0, 0, 1), AV261/AX261),5)</f>
        <v>1.1523300000000001</v>
      </c>
      <c r="BC261" s="8"/>
      <c r="BD261" s="7">
        <v>248.95</v>
      </c>
      <c r="BE261" s="8"/>
      <c r="BF261" s="7"/>
      <c r="BG261" s="8"/>
      <c r="BH261" s="7">
        <f>ROUND((BD261-BF261),5)</f>
        <v>248.95</v>
      </c>
      <c r="BI261" s="8"/>
      <c r="BJ261" s="9">
        <f>ROUND(IF(BF261=0, IF(BD261=0, 0, 1), BD261/BF261),5)</f>
        <v>1</v>
      </c>
      <c r="BK261" s="8"/>
      <c r="BL261" s="7">
        <v>237.35</v>
      </c>
      <c r="BM261" s="8"/>
      <c r="BN261" s="7">
        <v>350</v>
      </c>
      <c r="BO261" s="8"/>
      <c r="BP261" s="7">
        <f>ROUND((BL261-BN261),5)</f>
        <v>-112.65</v>
      </c>
      <c r="BQ261" s="8"/>
      <c r="BR261" s="9">
        <f>ROUND(IF(BN261=0, IF(BL261=0, 0, 1), BL261/BN261),5)</f>
        <v>0.67813999999999997</v>
      </c>
      <c r="BS261" s="8"/>
      <c r="BT261" s="7">
        <v>152.68</v>
      </c>
      <c r="BU261" s="8"/>
      <c r="BV261" s="7"/>
      <c r="BW261" s="8"/>
      <c r="BX261" s="7">
        <f>ROUND((BT261-BV261),5)</f>
        <v>152.68</v>
      </c>
      <c r="BY261" s="8"/>
      <c r="BZ261" s="9">
        <f>ROUND(IF(BV261=0, IF(BT261=0, 0, 1), BT261/BV261),5)</f>
        <v>1</v>
      </c>
      <c r="CA261" s="8"/>
      <c r="CB261" s="7"/>
      <c r="CC261" s="8"/>
      <c r="CD261" s="7"/>
      <c r="CE261" s="8"/>
      <c r="CF261" s="7"/>
      <c r="CG261" s="8"/>
      <c r="CH261" s="9"/>
      <c r="CI261" s="8"/>
      <c r="CJ261" s="7">
        <f>ROUND(H261+P261+X261+AF261+AN261+AV261+BD261+BL261+BT261+CB261,5)</f>
        <v>1431.23</v>
      </c>
      <c r="CK261" s="8"/>
      <c r="CL261" s="7">
        <v>1500</v>
      </c>
      <c r="CM261" s="8"/>
      <c r="CN261" s="7">
        <f>ROUND((CJ261-CL261),5)</f>
        <v>-68.77</v>
      </c>
      <c r="CO261" s="8"/>
      <c r="CP261" s="9">
        <f>ROUND(IF(CL261=0, IF(CJ261=0, 0, 1), CJ261/CL261),5)</f>
        <v>0.95415000000000005</v>
      </c>
      <c r="CQ261" s="76">
        <v>2000</v>
      </c>
    </row>
    <row r="262" spans="1:98" x14ac:dyDescent="0.3">
      <c r="A262" s="2"/>
      <c r="B262" s="2"/>
      <c r="C262" s="2"/>
      <c r="D262" s="2"/>
      <c r="E262" s="2"/>
      <c r="F262" s="2" t="s">
        <v>290</v>
      </c>
      <c r="G262" s="2"/>
      <c r="H262" s="7"/>
      <c r="I262" s="8"/>
      <c r="J262" s="7"/>
      <c r="K262" s="8"/>
      <c r="L262" s="7"/>
      <c r="M262" s="8"/>
      <c r="N262" s="9"/>
      <c r="O262" s="8"/>
      <c r="P262" s="7"/>
      <c r="Q262" s="8"/>
      <c r="R262" s="7"/>
      <c r="S262" s="8"/>
      <c r="T262" s="7"/>
      <c r="U262" s="8"/>
      <c r="V262" s="9"/>
      <c r="W262" s="8"/>
      <c r="X262" s="7"/>
      <c r="Y262" s="8"/>
      <c r="Z262" s="7"/>
      <c r="AA262" s="8"/>
      <c r="AB262" s="7"/>
      <c r="AC262" s="8"/>
      <c r="AD262" s="9"/>
      <c r="AE262" s="8"/>
      <c r="AF262" s="7"/>
      <c r="AG262" s="8"/>
      <c r="AH262" s="7"/>
      <c r="AI262" s="8"/>
      <c r="AJ262" s="7"/>
      <c r="AK262" s="8"/>
      <c r="AL262" s="9"/>
      <c r="AM262" s="8"/>
      <c r="AN262" s="7"/>
      <c r="AO262" s="8"/>
      <c r="AP262" s="7"/>
      <c r="AQ262" s="8"/>
      <c r="AR262" s="7"/>
      <c r="AS262" s="8"/>
      <c r="AT262" s="9"/>
      <c r="AU262" s="8"/>
      <c r="AV262" s="7"/>
      <c r="AW262" s="8"/>
      <c r="AX262" s="7"/>
      <c r="AY262" s="8"/>
      <c r="AZ262" s="7"/>
      <c r="BA262" s="8"/>
      <c r="BB262" s="9"/>
      <c r="BC262" s="8"/>
      <c r="BD262" s="7"/>
      <c r="BE262" s="8"/>
      <c r="BF262" s="7"/>
      <c r="BG262" s="8"/>
      <c r="BH262" s="7"/>
      <c r="BI262" s="8"/>
      <c r="BJ262" s="9"/>
      <c r="BK262" s="8"/>
      <c r="BL262" s="7"/>
      <c r="BM262" s="8"/>
      <c r="BN262" s="7"/>
      <c r="BO262" s="8"/>
      <c r="BP262" s="7"/>
      <c r="BQ262" s="8"/>
      <c r="BR262" s="9"/>
      <c r="BS262" s="8"/>
      <c r="BT262" s="7"/>
      <c r="BU262" s="8"/>
      <c r="BV262" s="7"/>
      <c r="BW262" s="8"/>
      <c r="BX262" s="7"/>
      <c r="BY262" s="8"/>
      <c r="BZ262" s="9"/>
      <c r="CA262" s="8"/>
      <c r="CB262" s="7"/>
      <c r="CC262" s="8"/>
      <c r="CD262" s="7"/>
      <c r="CE262" s="8"/>
      <c r="CF262" s="7"/>
      <c r="CG262" s="8"/>
      <c r="CH262" s="9"/>
      <c r="CI262" s="8"/>
      <c r="CJ262" s="82">
        <v>0</v>
      </c>
      <c r="CK262" s="82"/>
      <c r="CL262" s="82">
        <v>0</v>
      </c>
      <c r="CM262" s="82"/>
      <c r="CN262" s="82"/>
      <c r="CO262" s="82"/>
      <c r="CP262" s="82"/>
      <c r="CQ262" s="76">
        <v>0</v>
      </c>
    </row>
    <row r="263" spans="1:98" x14ac:dyDescent="0.3">
      <c r="A263" s="2"/>
      <c r="B263" s="2"/>
      <c r="C263" s="2"/>
      <c r="D263" s="2"/>
      <c r="E263" s="2"/>
      <c r="F263" s="2" t="s">
        <v>291</v>
      </c>
      <c r="G263" s="2"/>
      <c r="H263" s="7"/>
      <c r="I263" s="8"/>
      <c r="J263" s="7"/>
      <c r="K263" s="8"/>
      <c r="L263" s="7"/>
      <c r="M263" s="8"/>
      <c r="N263" s="9"/>
      <c r="O263" s="8"/>
      <c r="P263" s="7"/>
      <c r="Q263" s="8"/>
      <c r="R263" s="7"/>
      <c r="S263" s="8"/>
      <c r="T263" s="7"/>
      <c r="U263" s="8"/>
      <c r="V263" s="9"/>
      <c r="W263" s="8"/>
      <c r="X263" s="7"/>
      <c r="Y263" s="8"/>
      <c r="Z263" s="7"/>
      <c r="AA263" s="8"/>
      <c r="AB263" s="7"/>
      <c r="AC263" s="8"/>
      <c r="AD263" s="9"/>
      <c r="AE263" s="8"/>
      <c r="AF263" s="7"/>
      <c r="AG263" s="8"/>
      <c r="AH263" s="7"/>
      <c r="AI263" s="8"/>
      <c r="AJ263" s="7"/>
      <c r="AK263" s="8"/>
      <c r="AL263" s="9"/>
      <c r="AM263" s="8"/>
      <c r="AN263" s="7"/>
      <c r="AO263" s="8"/>
      <c r="AP263" s="7"/>
      <c r="AQ263" s="8"/>
      <c r="AR263" s="7"/>
      <c r="AS263" s="8"/>
      <c r="AT263" s="9"/>
      <c r="AU263" s="8"/>
      <c r="AV263" s="7"/>
      <c r="AW263" s="8"/>
      <c r="AX263" s="7"/>
      <c r="AY263" s="8"/>
      <c r="AZ263" s="7"/>
      <c r="BA263" s="8"/>
      <c r="BB263" s="9"/>
      <c r="BC263" s="8"/>
      <c r="BD263" s="7"/>
      <c r="BE263" s="8"/>
      <c r="BF263" s="7"/>
      <c r="BG263" s="8"/>
      <c r="BH263" s="7"/>
      <c r="BI263" s="8"/>
      <c r="BJ263" s="9"/>
      <c r="BK263" s="8"/>
      <c r="BL263" s="7"/>
      <c r="BM263" s="8"/>
      <c r="BN263" s="7"/>
      <c r="BO263" s="8"/>
      <c r="BP263" s="7"/>
      <c r="BQ263" s="8"/>
      <c r="BR263" s="9"/>
      <c r="BS263" s="8"/>
      <c r="BT263" s="7"/>
      <c r="BU263" s="8"/>
      <c r="BV263" s="7"/>
      <c r="BW263" s="8"/>
      <c r="BX263" s="7"/>
      <c r="BY263" s="8"/>
      <c r="BZ263" s="9"/>
      <c r="CA263" s="8"/>
      <c r="CB263" s="7"/>
      <c r="CC263" s="8"/>
      <c r="CD263" s="7"/>
      <c r="CE263" s="8"/>
      <c r="CF263" s="7"/>
      <c r="CG263" s="8"/>
      <c r="CH263" s="9"/>
      <c r="CI263" s="8"/>
      <c r="CJ263" s="82">
        <v>0</v>
      </c>
      <c r="CK263" s="82"/>
      <c r="CL263" s="82">
        <v>0</v>
      </c>
      <c r="CM263" s="82"/>
      <c r="CN263" s="82"/>
      <c r="CO263" s="82"/>
      <c r="CP263" s="82"/>
      <c r="CQ263" s="76">
        <v>0</v>
      </c>
    </row>
    <row r="264" spans="1:98" ht="15" thickBot="1" x14ac:dyDescent="0.35">
      <c r="A264" s="2"/>
      <c r="B264" s="2"/>
      <c r="C264" s="2"/>
      <c r="D264" s="2"/>
      <c r="E264" s="2"/>
      <c r="F264" s="2" t="s">
        <v>292</v>
      </c>
      <c r="G264" s="2"/>
      <c r="H264" s="10"/>
      <c r="I264" s="8"/>
      <c r="J264" s="10"/>
      <c r="K264" s="8"/>
      <c r="L264" s="10"/>
      <c r="M264" s="8"/>
      <c r="N264" s="11"/>
      <c r="O264" s="8"/>
      <c r="P264" s="10"/>
      <c r="Q264" s="8"/>
      <c r="R264" s="10"/>
      <c r="S264" s="8"/>
      <c r="T264" s="10"/>
      <c r="U264" s="8"/>
      <c r="V264" s="11"/>
      <c r="W264" s="8"/>
      <c r="X264" s="10"/>
      <c r="Y264" s="8"/>
      <c r="Z264" s="10"/>
      <c r="AA264" s="8"/>
      <c r="AB264" s="10"/>
      <c r="AC264" s="8"/>
      <c r="AD264" s="11"/>
      <c r="AE264" s="8"/>
      <c r="AF264" s="10"/>
      <c r="AG264" s="8"/>
      <c r="AH264" s="10"/>
      <c r="AI264" s="8"/>
      <c r="AJ264" s="10"/>
      <c r="AK264" s="8"/>
      <c r="AL264" s="11"/>
      <c r="AM264" s="8"/>
      <c r="AN264" s="10"/>
      <c r="AO264" s="8"/>
      <c r="AP264" s="10"/>
      <c r="AQ264" s="8"/>
      <c r="AR264" s="10"/>
      <c r="AS264" s="8"/>
      <c r="AT264" s="11"/>
      <c r="AU264" s="8"/>
      <c r="AV264" s="10"/>
      <c r="AW264" s="8"/>
      <c r="AX264" s="10"/>
      <c r="AY264" s="8"/>
      <c r="AZ264" s="10"/>
      <c r="BA264" s="8"/>
      <c r="BB264" s="11"/>
      <c r="BC264" s="8"/>
      <c r="BD264" s="10"/>
      <c r="BE264" s="8"/>
      <c r="BF264" s="10"/>
      <c r="BG264" s="8"/>
      <c r="BH264" s="10"/>
      <c r="BI264" s="8"/>
      <c r="BJ264" s="11"/>
      <c r="BK264" s="8"/>
      <c r="BL264" s="10"/>
      <c r="BM264" s="8"/>
      <c r="BN264" s="10"/>
      <c r="BO264" s="8"/>
      <c r="BP264" s="10"/>
      <c r="BQ264" s="8"/>
      <c r="BR264" s="11"/>
      <c r="BS264" s="8"/>
      <c r="BT264" s="10"/>
      <c r="BU264" s="8"/>
      <c r="BV264" s="10"/>
      <c r="BW264" s="8"/>
      <c r="BX264" s="10"/>
      <c r="BY264" s="8"/>
      <c r="BZ264" s="11"/>
      <c r="CA264" s="8"/>
      <c r="CB264" s="10"/>
      <c r="CC264" s="8"/>
      <c r="CD264" s="10"/>
      <c r="CE264" s="8"/>
      <c r="CF264" s="10"/>
      <c r="CG264" s="8"/>
      <c r="CH264" s="11"/>
      <c r="CI264" s="8"/>
      <c r="CJ264" s="85">
        <v>0</v>
      </c>
      <c r="CK264" s="82"/>
      <c r="CL264" s="85">
        <v>0</v>
      </c>
      <c r="CM264" s="82"/>
      <c r="CN264" s="85"/>
      <c r="CO264" s="82"/>
      <c r="CP264" s="85"/>
      <c r="CQ264" s="85">
        <v>0</v>
      </c>
    </row>
    <row r="265" spans="1:98" x14ac:dyDescent="0.3">
      <c r="A265" s="2"/>
      <c r="B265" s="2"/>
      <c r="C265" s="2"/>
      <c r="D265" s="2"/>
      <c r="E265" s="2" t="s">
        <v>293</v>
      </c>
      <c r="F265" s="2"/>
      <c r="G265" s="2"/>
      <c r="H265" s="7">
        <f>ROUND(SUM(H250:H264),5)</f>
        <v>5480.09</v>
      </c>
      <c r="I265" s="8"/>
      <c r="J265" s="7">
        <f>ROUND(SUM(J250:J264),5)</f>
        <v>3722.18</v>
      </c>
      <c r="K265" s="8"/>
      <c r="L265" s="7">
        <f>ROUND((H265-J265),5)</f>
        <v>1757.91</v>
      </c>
      <c r="M265" s="8"/>
      <c r="N265" s="9">
        <f>ROUND(IF(J265=0, IF(H265=0, 0, 1), H265/J265),5)</f>
        <v>1.47228</v>
      </c>
      <c r="O265" s="8"/>
      <c r="P265" s="7">
        <f>ROUND(SUM(P250:P264),5)</f>
        <v>4796.2</v>
      </c>
      <c r="Q265" s="8"/>
      <c r="R265" s="7">
        <f>ROUND(SUM(R250:R264),5)</f>
        <v>3972.18</v>
      </c>
      <c r="S265" s="8"/>
      <c r="T265" s="7">
        <f>ROUND((P265-R265),5)</f>
        <v>824.02</v>
      </c>
      <c r="U265" s="8"/>
      <c r="V265" s="9">
        <f>ROUND(IF(R265=0, IF(P265=0, 0, 1), P265/R265),5)</f>
        <v>1.2074499999999999</v>
      </c>
      <c r="W265" s="8"/>
      <c r="X265" s="7">
        <f>ROUND(SUM(X250:X264),5)</f>
        <v>4156.8999999999996</v>
      </c>
      <c r="Y265" s="8"/>
      <c r="Z265" s="7">
        <f>ROUND(SUM(Z250:Z264),5)</f>
        <v>3722.18</v>
      </c>
      <c r="AA265" s="8"/>
      <c r="AB265" s="7">
        <f>ROUND((X265-Z265),5)</f>
        <v>434.72</v>
      </c>
      <c r="AC265" s="8"/>
      <c r="AD265" s="9">
        <f>ROUND(IF(Z265=0, IF(X265=0, 0, 1), X265/Z265),5)</f>
        <v>1.1167899999999999</v>
      </c>
      <c r="AE265" s="8"/>
      <c r="AF265" s="7">
        <f>ROUND(SUM(AF250:AF264),5)</f>
        <v>5339.31</v>
      </c>
      <c r="AG265" s="8"/>
      <c r="AH265" s="7">
        <f>ROUND(SUM(AH250:AH264),5)</f>
        <v>6578.38</v>
      </c>
      <c r="AI265" s="8"/>
      <c r="AJ265" s="7">
        <f>ROUND((AF265-AH265),5)</f>
        <v>-1239.07</v>
      </c>
      <c r="AK265" s="8"/>
      <c r="AL265" s="9">
        <f>ROUND(IF(AH265=0, IF(AF265=0, 0, 1), AF265/AH265),5)</f>
        <v>0.81164999999999998</v>
      </c>
      <c r="AM265" s="8"/>
      <c r="AN265" s="7">
        <f>ROUND(SUM(AN250:AN264),5)</f>
        <v>5538.21</v>
      </c>
      <c r="AO265" s="8"/>
      <c r="AP265" s="7">
        <f>ROUND(SUM(AP250:AP264),5)</f>
        <v>5002.18</v>
      </c>
      <c r="AQ265" s="8"/>
      <c r="AR265" s="7">
        <f>ROUND((AN265-AP265),5)</f>
        <v>536.03</v>
      </c>
      <c r="AS265" s="8"/>
      <c r="AT265" s="9">
        <f>ROUND(IF(AP265=0, IF(AN265=0, 0, 1), AN265/AP265),5)</f>
        <v>1.1071599999999999</v>
      </c>
      <c r="AU265" s="8"/>
      <c r="AV265" s="7">
        <f>ROUND(SUM(AV250:AV264),5)</f>
        <v>4817.6000000000004</v>
      </c>
      <c r="AW265" s="8"/>
      <c r="AX265" s="7">
        <f>ROUND(SUM(AX250:AX264),5)</f>
        <v>4402.18</v>
      </c>
      <c r="AY265" s="8"/>
      <c r="AZ265" s="7">
        <f>ROUND((AV265-AX265),5)</f>
        <v>415.42</v>
      </c>
      <c r="BA265" s="8"/>
      <c r="BB265" s="9">
        <f>ROUND(IF(AX265=0, IF(AV265=0, 0, 1), AV265/AX265),5)</f>
        <v>1.0943700000000001</v>
      </c>
      <c r="BC265" s="8"/>
      <c r="BD265" s="7">
        <f>ROUND(SUM(BD250:BD264),5)</f>
        <v>6990.22</v>
      </c>
      <c r="BE265" s="8"/>
      <c r="BF265" s="7">
        <f>ROUND(SUM(BF250:BF264),5)</f>
        <v>4502.18</v>
      </c>
      <c r="BG265" s="8"/>
      <c r="BH265" s="7">
        <f>ROUND((BD265-BF265),5)</f>
        <v>2488.04</v>
      </c>
      <c r="BI265" s="8"/>
      <c r="BJ265" s="9">
        <f>ROUND(IF(BF265=0, IF(BD265=0, 0, 1), BD265/BF265),5)</f>
        <v>1.55263</v>
      </c>
      <c r="BK265" s="8"/>
      <c r="BL265" s="7">
        <f>ROUND(SUM(BL250:BL264),5)</f>
        <v>5634.69</v>
      </c>
      <c r="BM265" s="8"/>
      <c r="BN265" s="7">
        <f>ROUND(SUM(BN250:BN264),5)</f>
        <v>4592.18</v>
      </c>
      <c r="BO265" s="8"/>
      <c r="BP265" s="7">
        <f>ROUND((BL265-BN265),5)</f>
        <v>1042.51</v>
      </c>
      <c r="BQ265" s="8"/>
      <c r="BR265" s="9">
        <f>ROUND(IF(BN265=0, IF(BL265=0, 0, 1), BL265/BN265),5)</f>
        <v>1.22702</v>
      </c>
      <c r="BS265" s="8"/>
      <c r="BT265" s="7">
        <f>ROUND(SUM(BT250:BT264),5)</f>
        <v>5536.02</v>
      </c>
      <c r="BU265" s="8"/>
      <c r="BV265" s="7">
        <f>ROUND(SUM(BV250:BV264),5)</f>
        <v>3722.18</v>
      </c>
      <c r="BW265" s="8"/>
      <c r="BX265" s="7">
        <f>ROUND((BT265-BV265),5)</f>
        <v>1813.84</v>
      </c>
      <c r="BY265" s="8"/>
      <c r="BZ265" s="9">
        <f>ROUND(IF(BV265=0, IF(BT265=0, 0, 1), BT265/BV265),5)</f>
        <v>1.4873099999999999</v>
      </c>
      <c r="CA265" s="8"/>
      <c r="CB265" s="7">
        <f>ROUND(SUM(CB250:CB264),5)</f>
        <v>2517.46</v>
      </c>
      <c r="CC265" s="8"/>
      <c r="CD265" s="7">
        <f>ROUND(SUM(CD250:CD264),5)</f>
        <v>1372.49</v>
      </c>
      <c r="CE265" s="8"/>
      <c r="CF265" s="7">
        <f>ROUND((CB265-CD265),5)</f>
        <v>1144.97</v>
      </c>
      <c r="CG265" s="8"/>
      <c r="CH265" s="9">
        <f>ROUND(IF(CD265=0, IF(CB265=0, 0, 1), CB265/CD265),5)</f>
        <v>1.83423</v>
      </c>
      <c r="CI265" s="8"/>
      <c r="CJ265" s="7">
        <f>SUM(CJ251:CJ264)</f>
        <v>50806.700000000004</v>
      </c>
      <c r="CK265" s="8"/>
      <c r="CL265" s="7">
        <f>SUM(CL251:CL264)</f>
        <v>54500</v>
      </c>
      <c r="CM265" s="8"/>
      <c r="CN265" s="7">
        <f>ROUND((CJ265-CL265),5)</f>
        <v>-3693.3</v>
      </c>
      <c r="CO265" s="8"/>
      <c r="CP265" s="9">
        <f>ROUND(IF(CL265=0, IF(CJ265=0, 0, 1), CJ265/CL265),5)</f>
        <v>0.93223</v>
      </c>
      <c r="CQ265" s="92">
        <f>SUM(CQ251:CQ264)</f>
        <v>73800</v>
      </c>
      <c r="CR265" t="s">
        <v>426</v>
      </c>
    </row>
    <row r="266" spans="1:98" ht="28.8" customHeight="1" x14ac:dyDescent="0.3">
      <c r="A266" s="2"/>
      <c r="B266" s="2"/>
      <c r="C266" s="2"/>
      <c r="D266" s="2"/>
      <c r="E266" s="2" t="s">
        <v>294</v>
      </c>
      <c r="F266" s="2"/>
      <c r="G266" s="2"/>
      <c r="H266" s="7"/>
      <c r="I266" s="8"/>
      <c r="J266" s="7"/>
      <c r="K266" s="8"/>
      <c r="L266" s="7"/>
      <c r="M266" s="8"/>
      <c r="N266" s="9"/>
      <c r="O266" s="8"/>
      <c r="P266" s="7"/>
      <c r="Q266" s="8"/>
      <c r="R266" s="7"/>
      <c r="S266" s="8"/>
      <c r="T266" s="7"/>
      <c r="U266" s="8"/>
      <c r="V266" s="9"/>
      <c r="W266" s="8"/>
      <c r="X266" s="7"/>
      <c r="Y266" s="8"/>
      <c r="Z266" s="7"/>
      <c r="AA266" s="8"/>
      <c r="AB266" s="7"/>
      <c r="AC266" s="8"/>
      <c r="AD266" s="9"/>
      <c r="AE266" s="8"/>
      <c r="AF266" s="7"/>
      <c r="AG266" s="8"/>
      <c r="AH266" s="7"/>
      <c r="AI266" s="8"/>
      <c r="AJ266" s="7"/>
      <c r="AK266" s="8"/>
      <c r="AL266" s="9"/>
      <c r="AM266" s="8"/>
      <c r="AN266" s="7"/>
      <c r="AO266" s="8"/>
      <c r="AP266" s="7"/>
      <c r="AQ266" s="8"/>
      <c r="AR266" s="7"/>
      <c r="AS266" s="8"/>
      <c r="AT266" s="9"/>
      <c r="AU266" s="8"/>
      <c r="AV266" s="7"/>
      <c r="AW266" s="8"/>
      <c r="AX266" s="7"/>
      <c r="AY266" s="8"/>
      <c r="AZ266" s="7"/>
      <c r="BA266" s="8"/>
      <c r="BB266" s="9"/>
      <c r="BC266" s="8"/>
      <c r="BD266" s="7"/>
      <c r="BE266" s="8"/>
      <c r="BF266" s="7"/>
      <c r="BG266" s="8"/>
      <c r="BH266" s="7"/>
      <c r="BI266" s="8"/>
      <c r="BJ266" s="9"/>
      <c r="BK266" s="8"/>
      <c r="BL266" s="7"/>
      <c r="BM266" s="8"/>
      <c r="BN266" s="7"/>
      <c r="BO266" s="8"/>
      <c r="BP266" s="7"/>
      <c r="BQ266" s="8"/>
      <c r="BR266" s="9"/>
      <c r="BS266" s="8"/>
      <c r="BT266" s="7"/>
      <c r="BU266" s="8"/>
      <c r="BV266" s="7"/>
      <c r="BW266" s="8"/>
      <c r="BX266" s="7"/>
      <c r="BY266" s="8"/>
      <c r="BZ266" s="9"/>
      <c r="CA266" s="8"/>
      <c r="CB266" s="7"/>
      <c r="CC266" s="8"/>
      <c r="CD266" s="7"/>
      <c r="CE266" s="8"/>
      <c r="CF266" s="7"/>
      <c r="CG266" s="8"/>
      <c r="CH266" s="9"/>
      <c r="CI266" s="8"/>
      <c r="CJ266" s="7"/>
      <c r="CK266" s="8"/>
      <c r="CL266" s="7"/>
      <c r="CM266" s="8"/>
      <c r="CN266" s="7"/>
      <c r="CO266" s="8"/>
      <c r="CP266" s="9"/>
      <c r="CQ266" s="76"/>
    </row>
    <row r="267" spans="1:98" x14ac:dyDescent="0.3">
      <c r="A267" s="2"/>
      <c r="B267" s="2"/>
      <c r="C267" s="2"/>
      <c r="D267" s="2"/>
      <c r="E267" s="2" t="s">
        <v>432</v>
      </c>
      <c r="F267" s="2"/>
      <c r="G267" s="2"/>
      <c r="H267" s="7"/>
      <c r="I267" s="8"/>
      <c r="J267" s="7"/>
      <c r="K267" s="8"/>
      <c r="L267" s="7"/>
      <c r="M267" s="8"/>
      <c r="N267" s="9"/>
      <c r="O267" s="8"/>
      <c r="P267" s="7">
        <v>6074.25</v>
      </c>
      <c r="Q267" s="8"/>
      <c r="R267" s="7">
        <v>4250</v>
      </c>
      <c r="S267" s="8"/>
      <c r="T267" s="7">
        <f>ROUND((P267-R267),5)</f>
        <v>1824.25</v>
      </c>
      <c r="U267" s="8"/>
      <c r="V267" s="9">
        <f>ROUND(IF(R267=0, IF(P267=0, 0, 1), P267/R267),5)</f>
        <v>1.4292400000000001</v>
      </c>
      <c r="W267" s="8"/>
      <c r="X267" s="7"/>
      <c r="Y267" s="8"/>
      <c r="Z267" s="7"/>
      <c r="AA267" s="8"/>
      <c r="AB267" s="7"/>
      <c r="AC267" s="8"/>
      <c r="AD267" s="9"/>
      <c r="AE267" s="8"/>
      <c r="AF267" s="7"/>
      <c r="AG267" s="8"/>
      <c r="AH267" s="7"/>
      <c r="AI267" s="8"/>
      <c r="AJ267" s="7"/>
      <c r="AK267" s="8"/>
      <c r="AL267" s="9"/>
      <c r="AM267" s="8"/>
      <c r="AN267" s="7"/>
      <c r="AO267" s="8"/>
      <c r="AP267" s="7"/>
      <c r="AQ267" s="8"/>
      <c r="AR267" s="7"/>
      <c r="AS267" s="8"/>
      <c r="AT267" s="9"/>
      <c r="AU267" s="8"/>
      <c r="AV267" s="7"/>
      <c r="AW267" s="8"/>
      <c r="AX267" s="7"/>
      <c r="AY267" s="8"/>
      <c r="AZ267" s="7"/>
      <c r="BA267" s="8"/>
      <c r="BB267" s="9"/>
      <c r="BC267" s="8"/>
      <c r="BD267" s="7"/>
      <c r="BE267" s="8"/>
      <c r="BF267" s="7"/>
      <c r="BG267" s="8"/>
      <c r="BH267" s="7"/>
      <c r="BI267" s="8"/>
      <c r="BJ267" s="9"/>
      <c r="BK267" s="8"/>
      <c r="BL267" s="7"/>
      <c r="BM267" s="8"/>
      <c r="BN267" s="7"/>
      <c r="BO267" s="8"/>
      <c r="BP267" s="7"/>
      <c r="BQ267" s="8"/>
      <c r="BR267" s="9"/>
      <c r="BS267" s="8"/>
      <c r="BT267" s="7"/>
      <c r="BU267" s="8"/>
      <c r="BV267" s="7"/>
      <c r="BW267" s="8"/>
      <c r="BX267" s="7"/>
      <c r="BY267" s="8"/>
      <c r="BZ267" s="9"/>
      <c r="CA267" s="8"/>
      <c r="CB267" s="7"/>
      <c r="CC267" s="8"/>
      <c r="CD267" s="7"/>
      <c r="CE267" s="8"/>
      <c r="CF267" s="7"/>
      <c r="CG267" s="8"/>
      <c r="CH267" s="9"/>
      <c r="CI267" s="8"/>
      <c r="CJ267" s="7">
        <f>ROUND(H267+P267+X267+AF267+AN267+AV267+BD267+BL267+BT267+CB267,5)</f>
        <v>6074.25</v>
      </c>
      <c r="CK267" s="8"/>
      <c r="CL267" s="7">
        <v>6800</v>
      </c>
      <c r="CM267" s="8"/>
      <c r="CN267" s="7">
        <f>ROUND((CJ267-CL267),5)</f>
        <v>-725.75</v>
      </c>
      <c r="CO267" s="8"/>
      <c r="CP267" s="9">
        <f>ROUND(IF(CL267=0, IF(CJ267=0, 0, 1), CJ267/CL267),5)</f>
        <v>0.89327000000000001</v>
      </c>
      <c r="CQ267" s="76">
        <v>6800</v>
      </c>
    </row>
    <row r="268" spans="1:98" hidden="1" x14ac:dyDescent="0.3">
      <c r="A268" s="2"/>
      <c r="B268" s="2"/>
      <c r="C268" s="2"/>
      <c r="D268" s="2"/>
      <c r="E268" s="2" t="s">
        <v>296</v>
      </c>
      <c r="F268" s="2"/>
      <c r="G268" s="2"/>
      <c r="H268" s="7"/>
      <c r="I268" s="8"/>
      <c r="J268" s="7"/>
      <c r="K268" s="8"/>
      <c r="L268" s="7"/>
      <c r="M268" s="8"/>
      <c r="N268" s="9"/>
      <c r="O268" s="8"/>
      <c r="P268" s="7"/>
      <c r="Q268" s="8"/>
      <c r="R268" s="7"/>
      <c r="S268" s="8"/>
      <c r="T268" s="7"/>
      <c r="U268" s="8"/>
      <c r="V268" s="9"/>
      <c r="W268" s="8"/>
      <c r="X268" s="7"/>
      <c r="Y268" s="8"/>
      <c r="Z268" s="7"/>
      <c r="AA268" s="8"/>
      <c r="AB268" s="7"/>
      <c r="AC268" s="8"/>
      <c r="AD268" s="9"/>
      <c r="AE268" s="8"/>
      <c r="AF268" s="7"/>
      <c r="AG268" s="8"/>
      <c r="AH268" s="7"/>
      <c r="AI268" s="8"/>
      <c r="AJ268" s="7"/>
      <c r="AK268" s="8"/>
      <c r="AL268" s="9"/>
      <c r="AM268" s="8"/>
      <c r="AN268" s="7"/>
      <c r="AO268" s="8"/>
      <c r="AP268" s="7"/>
      <c r="AQ268" s="8"/>
      <c r="AR268" s="7"/>
      <c r="AS268" s="8"/>
      <c r="AT268" s="9"/>
      <c r="AU268" s="8"/>
      <c r="AV268" s="7"/>
      <c r="AW268" s="8"/>
      <c r="AX268" s="7"/>
      <c r="AY268" s="8"/>
      <c r="AZ268" s="7"/>
      <c r="BA268" s="8"/>
      <c r="BB268" s="9"/>
      <c r="BC268" s="8"/>
      <c r="BD268" s="7"/>
      <c r="BE268" s="8"/>
      <c r="BF268" s="7"/>
      <c r="BG268" s="8"/>
      <c r="BH268" s="7"/>
      <c r="BI268" s="8"/>
      <c r="BJ268" s="9"/>
      <c r="BK268" s="8"/>
      <c r="BL268" s="7"/>
      <c r="BM268" s="8"/>
      <c r="BN268" s="7"/>
      <c r="BO268" s="8"/>
      <c r="BP268" s="7"/>
      <c r="BQ268" s="8"/>
      <c r="BR268" s="9"/>
      <c r="BS268" s="8"/>
      <c r="BT268" s="7"/>
      <c r="BU268" s="8"/>
      <c r="BV268" s="7"/>
      <c r="BW268" s="8"/>
      <c r="BX268" s="7"/>
      <c r="BY268" s="8"/>
      <c r="BZ268" s="9"/>
      <c r="CA268" s="8"/>
      <c r="CB268" s="7"/>
      <c r="CC268" s="8"/>
      <c r="CD268" s="7"/>
      <c r="CE268" s="8"/>
      <c r="CF268" s="7"/>
      <c r="CG268" s="8"/>
      <c r="CH268" s="9"/>
      <c r="CI268" s="8"/>
      <c r="CJ268" s="7"/>
      <c r="CK268" s="8"/>
      <c r="CL268" s="7"/>
      <c r="CM268" s="8"/>
      <c r="CN268" s="7"/>
      <c r="CO268" s="8"/>
      <c r="CP268" s="9"/>
      <c r="CQ268" s="76"/>
    </row>
    <row r="269" spans="1:98" x14ac:dyDescent="0.3">
      <c r="A269" s="2"/>
      <c r="B269" s="2"/>
      <c r="C269" s="2"/>
      <c r="D269" s="2"/>
      <c r="E269" s="2" t="s">
        <v>297</v>
      </c>
      <c r="F269" s="2"/>
      <c r="G269" s="2"/>
      <c r="H269" s="7">
        <v>30.59</v>
      </c>
      <c r="I269" s="8"/>
      <c r="J269" s="7">
        <v>33.33</v>
      </c>
      <c r="K269" s="8"/>
      <c r="L269" s="7">
        <f>ROUND((H269-J269),5)</f>
        <v>-2.74</v>
      </c>
      <c r="M269" s="8"/>
      <c r="N269" s="9">
        <f>ROUND(IF(J269=0, IF(H269=0, 0, 1), H269/J269),5)</f>
        <v>0.91778999999999999</v>
      </c>
      <c r="O269" s="8"/>
      <c r="P269" s="7">
        <v>33.729999999999997</v>
      </c>
      <c r="Q269" s="8"/>
      <c r="R269" s="7">
        <v>33.33</v>
      </c>
      <c r="S269" s="8"/>
      <c r="T269" s="7">
        <f>ROUND((P269-R269),5)</f>
        <v>0.4</v>
      </c>
      <c r="U269" s="8"/>
      <c r="V269" s="9">
        <f>ROUND(IF(R269=0, IF(P269=0, 0, 1), P269/R269),5)</f>
        <v>1.012</v>
      </c>
      <c r="W269" s="8"/>
      <c r="X269" s="7">
        <v>30.39</v>
      </c>
      <c r="Y269" s="8"/>
      <c r="Z269" s="7">
        <v>33.340000000000003</v>
      </c>
      <c r="AA269" s="8"/>
      <c r="AB269" s="7">
        <f>ROUND((X269-Z269),5)</f>
        <v>-2.95</v>
      </c>
      <c r="AC269" s="8"/>
      <c r="AD269" s="9">
        <f>ROUND(IF(Z269=0, IF(X269=0, 0, 1), X269/Z269),5)</f>
        <v>0.91152</v>
      </c>
      <c r="AE269" s="8"/>
      <c r="AF269" s="7">
        <v>33.4</v>
      </c>
      <c r="AG269" s="8"/>
      <c r="AH269" s="7">
        <v>33.33</v>
      </c>
      <c r="AI269" s="8"/>
      <c r="AJ269" s="7">
        <f>ROUND((AF269-AH269),5)</f>
        <v>7.0000000000000007E-2</v>
      </c>
      <c r="AK269" s="8"/>
      <c r="AL269" s="9">
        <f>ROUND(IF(AH269=0, IF(AF269=0, 0, 1), AF269/AH269),5)</f>
        <v>1.0021</v>
      </c>
      <c r="AM269" s="8"/>
      <c r="AN269" s="7">
        <v>225.93</v>
      </c>
      <c r="AO269" s="8"/>
      <c r="AP269" s="7">
        <v>33.33</v>
      </c>
      <c r="AQ269" s="8"/>
      <c r="AR269" s="7">
        <f>ROUND((AN269-AP269),5)</f>
        <v>192.6</v>
      </c>
      <c r="AS269" s="8"/>
      <c r="AT269" s="9">
        <f>ROUND(IF(AP269=0, IF(AN269=0, 0, 1), AN269/AP269),5)</f>
        <v>6.7785799999999998</v>
      </c>
      <c r="AU269" s="8"/>
      <c r="AV269" s="7">
        <v>32.200000000000003</v>
      </c>
      <c r="AW269" s="8"/>
      <c r="AX269" s="7">
        <v>33.340000000000003</v>
      </c>
      <c r="AY269" s="8"/>
      <c r="AZ269" s="7">
        <f>ROUND((AV269-AX269),5)</f>
        <v>-1.1399999999999999</v>
      </c>
      <c r="BA269" s="8"/>
      <c r="BB269" s="9">
        <f>ROUND(IF(AX269=0, IF(AV269=0, 0, 1), AV269/AX269),5)</f>
        <v>0.96580999999999995</v>
      </c>
      <c r="BC269" s="8"/>
      <c r="BD269" s="7">
        <v>1108.0899999999999</v>
      </c>
      <c r="BE269" s="8"/>
      <c r="BF269" s="7">
        <v>33.33</v>
      </c>
      <c r="BG269" s="8"/>
      <c r="BH269" s="7">
        <f>ROUND((BD269-BF269),5)</f>
        <v>1074.76</v>
      </c>
      <c r="BI269" s="8"/>
      <c r="BJ269" s="9">
        <f>ROUND(IF(BF269=0, IF(BD269=0, 0, 1), BD269/BF269),5)</f>
        <v>33.246020000000001</v>
      </c>
      <c r="BK269" s="8"/>
      <c r="BL269" s="7">
        <v>36.53</v>
      </c>
      <c r="BM269" s="8"/>
      <c r="BN269" s="7">
        <v>33.33</v>
      </c>
      <c r="BO269" s="8"/>
      <c r="BP269" s="7">
        <f>ROUND((BL269-BN269),5)</f>
        <v>3.2</v>
      </c>
      <c r="BQ269" s="8"/>
      <c r="BR269" s="9">
        <f>ROUND(IF(BN269=0, IF(BL269=0, 0, 1), BL269/BN269),5)</f>
        <v>1.0960099999999999</v>
      </c>
      <c r="BS269" s="8"/>
      <c r="BT269" s="7">
        <v>70.239999999999995</v>
      </c>
      <c r="BU269" s="8"/>
      <c r="BV269" s="7">
        <v>33.340000000000003</v>
      </c>
      <c r="BW269" s="8"/>
      <c r="BX269" s="7">
        <f>ROUND((BT269-BV269),5)</f>
        <v>36.9</v>
      </c>
      <c r="BY269" s="8"/>
      <c r="BZ269" s="9">
        <f>ROUND(IF(BV269=0, IF(BT269=0, 0, 1), BT269/BV269),5)</f>
        <v>2.1067800000000001</v>
      </c>
      <c r="CA269" s="8"/>
      <c r="CB269" s="7"/>
      <c r="CC269" s="8"/>
      <c r="CD269" s="7">
        <v>8.6</v>
      </c>
      <c r="CE269" s="8"/>
      <c r="CF269" s="7">
        <f>ROUND((CB269-CD269),5)</f>
        <v>-8.6</v>
      </c>
      <c r="CG269" s="8"/>
      <c r="CH269" s="9"/>
      <c r="CI269" s="8"/>
      <c r="CJ269" s="7">
        <f>ROUND(H269+P269+X269+AF269+AN269+AV269+BD269+BL269+BT269+CB269,5)</f>
        <v>1601.1</v>
      </c>
      <c r="CK269" s="8"/>
      <c r="CL269" s="7">
        <v>400</v>
      </c>
      <c r="CM269" s="8"/>
      <c r="CN269" s="7">
        <f t="shared" ref="CN269:CN275" si="31">ROUND((CJ269-CL269),5)</f>
        <v>1201.0999999999999</v>
      </c>
      <c r="CO269" s="8"/>
      <c r="CP269" s="9">
        <f>ROUND(IF(CL269=0, IF(CJ269=0, 0, 1), CJ269/CL269),5)</f>
        <v>4.0027499999999998</v>
      </c>
      <c r="CQ269" s="76">
        <v>2000</v>
      </c>
      <c r="CT269" s="99"/>
    </row>
    <row r="270" spans="1:98" x14ac:dyDescent="0.3">
      <c r="A270" s="2"/>
      <c r="B270" s="2"/>
      <c r="C270" s="2"/>
      <c r="D270" s="2"/>
      <c r="E270" s="2" t="s">
        <v>298</v>
      </c>
      <c r="F270" s="2"/>
      <c r="G270" s="2"/>
      <c r="H270" s="7"/>
      <c r="I270" s="8"/>
      <c r="J270" s="7"/>
      <c r="K270" s="8"/>
      <c r="L270" s="7"/>
      <c r="M270" s="8"/>
      <c r="N270" s="9"/>
      <c r="O270" s="8"/>
      <c r="P270" s="7"/>
      <c r="Q270" s="8"/>
      <c r="R270" s="7"/>
      <c r="S270" s="8"/>
      <c r="T270" s="7"/>
      <c r="U270" s="8"/>
      <c r="V270" s="9"/>
      <c r="W270" s="8"/>
      <c r="X270" s="7"/>
      <c r="Y270" s="8"/>
      <c r="Z270" s="7"/>
      <c r="AA270" s="8"/>
      <c r="AB270" s="7"/>
      <c r="AC270" s="8"/>
      <c r="AD270" s="9"/>
      <c r="AE270" s="8"/>
      <c r="AF270" s="7"/>
      <c r="AG270" s="8"/>
      <c r="AH270" s="7"/>
      <c r="AI270" s="8"/>
      <c r="AJ270" s="7"/>
      <c r="AK270" s="8"/>
      <c r="AL270" s="9"/>
      <c r="AM270" s="8"/>
      <c r="AN270" s="7">
        <v>189.21</v>
      </c>
      <c r="AO270" s="8"/>
      <c r="AP270" s="7"/>
      <c r="AQ270" s="8"/>
      <c r="AR270" s="7">
        <f>ROUND((AN270-AP270),5)</f>
        <v>189.21</v>
      </c>
      <c r="AS270" s="8"/>
      <c r="AT270" s="9">
        <f>ROUND(IF(AP270=0, IF(AN270=0, 0, 1), AN270/AP270),5)</f>
        <v>1</v>
      </c>
      <c r="AU270" s="8"/>
      <c r="AV270" s="7">
        <v>64.540000000000006</v>
      </c>
      <c r="AW270" s="8"/>
      <c r="AX270" s="7">
        <v>100</v>
      </c>
      <c r="AY270" s="8"/>
      <c r="AZ270" s="7">
        <f>ROUND((AV270-AX270),5)</f>
        <v>-35.46</v>
      </c>
      <c r="BA270" s="8"/>
      <c r="BB270" s="9">
        <f>ROUND(IF(AX270=0, IF(AV270=0, 0, 1), AV270/AX270),5)</f>
        <v>0.64539999999999997</v>
      </c>
      <c r="BC270" s="8"/>
      <c r="BD270" s="7"/>
      <c r="BE270" s="8"/>
      <c r="BF270" s="7">
        <v>125</v>
      </c>
      <c r="BG270" s="8"/>
      <c r="BH270" s="7">
        <f>ROUND((BD270-BF270),5)</f>
        <v>-125</v>
      </c>
      <c r="BI270" s="8"/>
      <c r="BJ270" s="9"/>
      <c r="BK270" s="8"/>
      <c r="BL270" s="7"/>
      <c r="BM270" s="8"/>
      <c r="BN270" s="7"/>
      <c r="BO270" s="8"/>
      <c r="BP270" s="7"/>
      <c r="BQ270" s="8"/>
      <c r="BR270" s="9"/>
      <c r="BS270" s="8"/>
      <c r="BT270" s="7">
        <v>108.75</v>
      </c>
      <c r="BU270" s="8"/>
      <c r="BV270" s="7">
        <v>100</v>
      </c>
      <c r="BW270" s="8"/>
      <c r="BX270" s="7">
        <f>ROUND((BT270-BV270),5)</f>
        <v>8.75</v>
      </c>
      <c r="BY270" s="8"/>
      <c r="BZ270" s="9">
        <f>ROUND(IF(BV270=0, IF(BT270=0, 0, 1), BT270/BV270),5)</f>
        <v>1.0874999999999999</v>
      </c>
      <c r="CA270" s="8"/>
      <c r="CB270" s="7"/>
      <c r="CC270" s="8"/>
      <c r="CD270" s="7"/>
      <c r="CE270" s="8"/>
      <c r="CF270" s="7"/>
      <c r="CG270" s="8"/>
      <c r="CH270" s="9"/>
      <c r="CI270" s="8"/>
      <c r="CJ270" s="7">
        <f>ROUND(H270+P270+X270+AF270+AN270+AV270+BD270+BL270+BT270+CB270,5)</f>
        <v>362.5</v>
      </c>
      <c r="CK270" s="8"/>
      <c r="CL270" s="7">
        <f>ROUND(J270+R270+Z270+AH270+AP270+AX270+BF270+BN270+BV270+CD270,5)</f>
        <v>325</v>
      </c>
      <c r="CM270" s="8"/>
      <c r="CN270" s="7">
        <f t="shared" si="31"/>
        <v>37.5</v>
      </c>
      <c r="CO270" s="8"/>
      <c r="CP270" s="9">
        <f>ROUND(IF(CL270=0, IF(CJ270=0, 0, 1), CJ270/CL270),5)</f>
        <v>1.11538</v>
      </c>
      <c r="CQ270" s="76">
        <v>1000</v>
      </c>
    </row>
    <row r="271" spans="1:98" x14ac:dyDescent="0.3">
      <c r="A271" s="2"/>
      <c r="B271" s="2"/>
      <c r="C271" s="2"/>
      <c r="D271" s="2"/>
      <c r="E271" s="2" t="s">
        <v>299</v>
      </c>
      <c r="F271" s="2"/>
      <c r="G271" s="2"/>
      <c r="H271" s="7">
        <v>1680.47</v>
      </c>
      <c r="I271" s="8"/>
      <c r="J271" s="7">
        <v>1666.66</v>
      </c>
      <c r="K271" s="8"/>
      <c r="L271" s="7">
        <f>ROUND((H271-J271),5)</f>
        <v>13.81</v>
      </c>
      <c r="M271" s="8"/>
      <c r="N271" s="9">
        <f>ROUND(IF(J271=0, IF(H271=0, 0, 1), H271/J271),5)</f>
        <v>1.0082899999999999</v>
      </c>
      <c r="O271" s="8"/>
      <c r="P271" s="7">
        <v>1697.63</v>
      </c>
      <c r="Q271" s="8"/>
      <c r="R271" s="7">
        <v>1666.67</v>
      </c>
      <c r="S271" s="8"/>
      <c r="T271" s="7">
        <f>ROUND((P271-R271),5)</f>
        <v>30.96</v>
      </c>
      <c r="U271" s="8"/>
      <c r="V271" s="9">
        <f>ROUND(IF(R271=0, IF(P271=0, 0, 1), P271/R271),5)</f>
        <v>1.01858</v>
      </c>
      <c r="W271" s="8"/>
      <c r="X271" s="7">
        <v>1697.63</v>
      </c>
      <c r="Y271" s="8"/>
      <c r="Z271" s="7">
        <v>1666.67</v>
      </c>
      <c r="AA271" s="8"/>
      <c r="AB271" s="7">
        <f>ROUND((X271-Z271),5)</f>
        <v>30.96</v>
      </c>
      <c r="AC271" s="8"/>
      <c r="AD271" s="9">
        <f>ROUND(IF(Z271=0, IF(X271=0, 0, 1), X271/Z271),5)</f>
        <v>1.01858</v>
      </c>
      <c r="AE271" s="8"/>
      <c r="AF271" s="7">
        <v>1697.63</v>
      </c>
      <c r="AG271" s="8"/>
      <c r="AH271" s="7">
        <v>1666.67</v>
      </c>
      <c r="AI271" s="8"/>
      <c r="AJ271" s="7">
        <f>ROUND((AF271-AH271),5)</f>
        <v>30.96</v>
      </c>
      <c r="AK271" s="8"/>
      <c r="AL271" s="9">
        <f>ROUND(IF(AH271=0, IF(AF271=0, 0, 1), AF271/AH271),5)</f>
        <v>1.01858</v>
      </c>
      <c r="AM271" s="8"/>
      <c r="AN271" s="7">
        <v>1701.51</v>
      </c>
      <c r="AO271" s="8"/>
      <c r="AP271" s="7">
        <v>1666.67</v>
      </c>
      <c r="AQ271" s="8"/>
      <c r="AR271" s="7">
        <f>ROUND((AN271-AP271),5)</f>
        <v>34.840000000000003</v>
      </c>
      <c r="AS271" s="8"/>
      <c r="AT271" s="9">
        <f>ROUND(IF(AP271=0, IF(AN271=0, 0, 1), AN271/AP271),5)</f>
        <v>1.0208999999999999</v>
      </c>
      <c r="AU271" s="8"/>
      <c r="AV271" s="7">
        <v>1701.51</v>
      </c>
      <c r="AW271" s="8"/>
      <c r="AX271" s="7">
        <v>1666.67</v>
      </c>
      <c r="AY271" s="8"/>
      <c r="AZ271" s="7">
        <f>ROUND((AV271-AX271),5)</f>
        <v>34.840000000000003</v>
      </c>
      <c r="BA271" s="8"/>
      <c r="BB271" s="9">
        <f>ROUND(IF(AX271=0, IF(AV271=0, 0, 1), AV271/AX271),5)</f>
        <v>1.0208999999999999</v>
      </c>
      <c r="BC271" s="8"/>
      <c r="BD271" s="7">
        <v>1743.2</v>
      </c>
      <c r="BE271" s="8"/>
      <c r="BF271" s="7">
        <v>1666.67</v>
      </c>
      <c r="BG271" s="8"/>
      <c r="BH271" s="7">
        <f>ROUND((BD271-BF271),5)</f>
        <v>76.53</v>
      </c>
      <c r="BI271" s="8"/>
      <c r="BJ271" s="9">
        <f>ROUND(IF(BF271=0, IF(BD271=0, 0, 1), BD271/BF271),5)</f>
        <v>1.04592</v>
      </c>
      <c r="BK271" s="8"/>
      <c r="BL271" s="7">
        <v>1746.72</v>
      </c>
      <c r="BM271" s="8"/>
      <c r="BN271" s="7">
        <v>1666.66</v>
      </c>
      <c r="BO271" s="8"/>
      <c r="BP271" s="7">
        <f>ROUND((BL271-BN271),5)</f>
        <v>80.06</v>
      </c>
      <c r="BQ271" s="8"/>
      <c r="BR271" s="9">
        <f>ROUND(IF(BN271=0, IF(BL271=0, 0, 1), BL271/BN271),5)</f>
        <v>1.0480400000000001</v>
      </c>
      <c r="BS271" s="8"/>
      <c r="BT271" s="7">
        <v>1746.72</v>
      </c>
      <c r="BU271" s="8"/>
      <c r="BV271" s="7">
        <v>1666.67</v>
      </c>
      <c r="BW271" s="8"/>
      <c r="BX271" s="7">
        <f>ROUND((BT271-BV271),5)</f>
        <v>80.05</v>
      </c>
      <c r="BY271" s="8"/>
      <c r="BZ271" s="9">
        <f>ROUND(IF(BV271=0, IF(BT271=0, 0, 1), BT271/BV271),5)</f>
        <v>1.04803</v>
      </c>
      <c r="CA271" s="8"/>
      <c r="CB271" s="7"/>
      <c r="CC271" s="8"/>
      <c r="CD271" s="7">
        <v>430.11</v>
      </c>
      <c r="CE271" s="8"/>
      <c r="CF271" s="7">
        <f>ROUND((CB271-CD271),5)</f>
        <v>-430.11</v>
      </c>
      <c r="CG271" s="8"/>
      <c r="CH271" s="9"/>
      <c r="CI271" s="8"/>
      <c r="CJ271" s="7">
        <f>ROUND(H271+P271+X271+AF271+AN271+AV271+BD271+BL271+BT271+CB271,5)</f>
        <v>15413.02</v>
      </c>
      <c r="CK271" s="8"/>
      <c r="CL271" s="7">
        <v>20000</v>
      </c>
      <c r="CM271" s="8"/>
      <c r="CN271" s="7">
        <f t="shared" si="31"/>
        <v>-4586.9799999999996</v>
      </c>
      <c r="CO271" s="8"/>
      <c r="CP271" s="9">
        <f>ROUND(IF(CL271=0, IF(CJ271=0, 0, 1), CJ271/CL271),5)</f>
        <v>0.77064999999999995</v>
      </c>
      <c r="CQ271" s="76">
        <v>16000</v>
      </c>
    </row>
    <row r="272" spans="1:98" x14ac:dyDescent="0.3">
      <c r="A272" s="2"/>
      <c r="B272" s="2"/>
      <c r="C272" s="2"/>
      <c r="D272" s="2"/>
      <c r="E272" s="2" t="s">
        <v>300</v>
      </c>
      <c r="F272" s="2"/>
      <c r="G272" s="2"/>
      <c r="H272" s="7"/>
      <c r="I272" s="8"/>
      <c r="J272" s="7"/>
      <c r="K272" s="8"/>
      <c r="L272" s="7"/>
      <c r="M272" s="8"/>
      <c r="N272" s="9"/>
      <c r="O272" s="8"/>
      <c r="P272" s="7"/>
      <c r="Q272" s="8"/>
      <c r="R272" s="7"/>
      <c r="S272" s="8"/>
      <c r="T272" s="7"/>
      <c r="U272" s="8"/>
      <c r="V272" s="9"/>
      <c r="W272" s="8"/>
      <c r="X272" s="7"/>
      <c r="Y272" s="8"/>
      <c r="Z272" s="7"/>
      <c r="AA272" s="8"/>
      <c r="AB272" s="7"/>
      <c r="AC272" s="8"/>
      <c r="AD272" s="9"/>
      <c r="AE272" s="8"/>
      <c r="AF272" s="7"/>
      <c r="AG272" s="8"/>
      <c r="AH272" s="7"/>
      <c r="AI272" s="8"/>
      <c r="AJ272" s="7"/>
      <c r="AK272" s="8"/>
      <c r="AL272" s="9"/>
      <c r="AM272" s="8"/>
      <c r="AN272" s="7"/>
      <c r="AO272" s="8"/>
      <c r="AP272" s="7"/>
      <c r="AQ272" s="8"/>
      <c r="AR272" s="7"/>
      <c r="AS272" s="8"/>
      <c r="AT272" s="9"/>
      <c r="AU272" s="8"/>
      <c r="AV272" s="7">
        <v>121.45</v>
      </c>
      <c r="AW272" s="8"/>
      <c r="AX272" s="7"/>
      <c r="AY272" s="8"/>
      <c r="AZ272" s="7"/>
      <c r="BA272" s="8"/>
      <c r="BB272" s="9"/>
      <c r="BC272" s="8"/>
      <c r="BD272" s="7">
        <v>121.45</v>
      </c>
      <c r="BE272" s="8"/>
      <c r="BF272" s="7"/>
      <c r="BG272" s="8"/>
      <c r="BH272" s="7"/>
      <c r="BI272" s="8"/>
      <c r="BJ272" s="9"/>
      <c r="BK272" s="8"/>
      <c r="BL272" s="7"/>
      <c r="BM272" s="8"/>
      <c r="BN272" s="7"/>
      <c r="BO272" s="8"/>
      <c r="BP272" s="7"/>
      <c r="BQ272" s="8"/>
      <c r="BR272" s="9"/>
      <c r="BS272" s="8"/>
      <c r="BT272" s="7">
        <v>121.45</v>
      </c>
      <c r="BU272" s="8"/>
      <c r="BV272" s="7"/>
      <c r="BW272" s="8"/>
      <c r="BX272" s="7"/>
      <c r="BY272" s="8"/>
      <c r="BZ272" s="9"/>
      <c r="CA272" s="8"/>
      <c r="CB272" s="7"/>
      <c r="CC272" s="8"/>
      <c r="CD272" s="7"/>
      <c r="CE272" s="8"/>
      <c r="CF272" s="7"/>
      <c r="CG272" s="8"/>
      <c r="CH272" s="9"/>
      <c r="CI272" s="8"/>
      <c r="CJ272" s="7">
        <f>ROUND(H272+P272+X272+AF272+AN272+AV272+BD272+BL272+BT272+CB272,5)</f>
        <v>364.35</v>
      </c>
      <c r="CK272" s="8"/>
      <c r="CL272" s="7">
        <v>0</v>
      </c>
      <c r="CM272" s="8"/>
      <c r="CN272" s="7">
        <f t="shared" si="31"/>
        <v>364.35</v>
      </c>
      <c r="CO272" s="8"/>
      <c r="CP272" s="9">
        <f>ROUND(IF(CL272=0, IF(CJ272=0, 0, 1), CJ272/CL272),5)</f>
        <v>1</v>
      </c>
      <c r="CQ272" s="76">
        <v>1000</v>
      </c>
    </row>
    <row r="273" spans="1:98" x14ac:dyDescent="0.3">
      <c r="A273" s="2"/>
      <c r="B273" s="2"/>
      <c r="C273" s="2"/>
      <c r="D273" s="2"/>
      <c r="E273" s="2" t="s">
        <v>301</v>
      </c>
      <c r="F273" s="2"/>
      <c r="G273" s="2"/>
      <c r="H273" s="7"/>
      <c r="I273" s="8"/>
      <c r="J273" s="7"/>
      <c r="K273" s="8"/>
      <c r="L273" s="7"/>
      <c r="M273" s="8"/>
      <c r="N273" s="9"/>
      <c r="O273" s="8"/>
      <c r="P273" s="7"/>
      <c r="Q273" s="8"/>
      <c r="R273" s="7"/>
      <c r="S273" s="8"/>
      <c r="T273" s="7"/>
      <c r="U273" s="8"/>
      <c r="V273" s="9"/>
      <c r="W273" s="8"/>
      <c r="X273" s="7"/>
      <c r="Y273" s="8"/>
      <c r="Z273" s="7"/>
      <c r="AA273" s="8"/>
      <c r="AB273" s="7"/>
      <c r="AC273" s="8"/>
      <c r="AD273" s="9"/>
      <c r="AE273" s="8"/>
      <c r="AF273" s="7"/>
      <c r="AG273" s="8"/>
      <c r="AH273" s="7"/>
      <c r="AI273" s="8"/>
      <c r="AJ273" s="7"/>
      <c r="AK273" s="8"/>
      <c r="AL273" s="9"/>
      <c r="AM273" s="8"/>
      <c r="AN273" s="7"/>
      <c r="AO273" s="8"/>
      <c r="AP273" s="7">
        <v>150</v>
      </c>
      <c r="AQ273" s="8"/>
      <c r="AR273" s="7">
        <f>ROUND((AN273-AP273),5)</f>
        <v>-150</v>
      </c>
      <c r="AS273" s="8"/>
      <c r="AT273" s="9"/>
      <c r="AU273" s="8"/>
      <c r="AV273" s="7"/>
      <c r="AW273" s="8"/>
      <c r="AX273" s="7"/>
      <c r="AY273" s="8"/>
      <c r="AZ273" s="7"/>
      <c r="BA273" s="8"/>
      <c r="BB273" s="9"/>
      <c r="BC273" s="8"/>
      <c r="BD273" s="7"/>
      <c r="BE273" s="8"/>
      <c r="BF273" s="7"/>
      <c r="BG273" s="8"/>
      <c r="BH273" s="7"/>
      <c r="BI273" s="8"/>
      <c r="BJ273" s="9"/>
      <c r="BK273" s="8"/>
      <c r="BL273" s="7"/>
      <c r="BM273" s="8"/>
      <c r="BN273" s="7">
        <v>150</v>
      </c>
      <c r="BO273" s="8"/>
      <c r="BP273" s="7">
        <f>ROUND((BL273-BN273),5)</f>
        <v>-150</v>
      </c>
      <c r="BQ273" s="8"/>
      <c r="BR273" s="9"/>
      <c r="BS273" s="8"/>
      <c r="BT273" s="7"/>
      <c r="BU273" s="8"/>
      <c r="BV273" s="7"/>
      <c r="BW273" s="8"/>
      <c r="BX273" s="7"/>
      <c r="BY273" s="8"/>
      <c r="BZ273" s="9"/>
      <c r="CA273" s="8"/>
      <c r="CB273" s="7"/>
      <c r="CC273" s="8"/>
      <c r="CD273" s="7"/>
      <c r="CE273" s="8"/>
      <c r="CF273" s="7"/>
      <c r="CG273" s="8"/>
      <c r="CH273" s="9"/>
      <c r="CI273" s="8"/>
      <c r="CJ273" s="7"/>
      <c r="CK273" s="8"/>
      <c r="CL273" s="7">
        <f>ROUND(J273+R273+Z273+AH273+AP273+AX273+BF273+BN273+BV273+CD273,5)</f>
        <v>300</v>
      </c>
      <c r="CM273" s="8"/>
      <c r="CN273" s="7">
        <f t="shared" si="31"/>
        <v>-300</v>
      </c>
      <c r="CO273" s="8"/>
      <c r="CP273" s="9"/>
      <c r="CQ273" s="76">
        <v>1500</v>
      </c>
    </row>
    <row r="274" spans="1:98" x14ac:dyDescent="0.3">
      <c r="A274" s="2"/>
      <c r="B274" s="2"/>
      <c r="C274" s="2"/>
      <c r="D274" s="2"/>
      <c r="E274" s="2" t="s">
        <v>302</v>
      </c>
      <c r="F274" s="2"/>
      <c r="G274" s="2"/>
      <c r="H274" s="7">
        <v>707.8</v>
      </c>
      <c r="I274" s="8"/>
      <c r="J274" s="7">
        <v>575</v>
      </c>
      <c r="K274" s="8"/>
      <c r="L274" s="7">
        <f>ROUND((H274-J274),5)</f>
        <v>132.80000000000001</v>
      </c>
      <c r="M274" s="8"/>
      <c r="N274" s="9">
        <f>ROUND(IF(J274=0, IF(H274=0, 0, 1), H274/J274),5)</f>
        <v>1.2309600000000001</v>
      </c>
      <c r="O274" s="8"/>
      <c r="P274" s="7">
        <v>234.03</v>
      </c>
      <c r="Q274" s="8"/>
      <c r="R274" s="7">
        <v>225</v>
      </c>
      <c r="S274" s="8"/>
      <c r="T274" s="7">
        <f>ROUND((P274-R274),5)</f>
        <v>9.0299999999999994</v>
      </c>
      <c r="U274" s="8"/>
      <c r="V274" s="9">
        <f>ROUND(IF(R274=0, IF(P274=0, 0, 1), P274/R274),5)</f>
        <v>1.04013</v>
      </c>
      <c r="W274" s="8"/>
      <c r="X274" s="7"/>
      <c r="Y274" s="8"/>
      <c r="Z274" s="7"/>
      <c r="AA274" s="8"/>
      <c r="AB274" s="7"/>
      <c r="AC274" s="8"/>
      <c r="AD274" s="9"/>
      <c r="AE274" s="8"/>
      <c r="AF274" s="7"/>
      <c r="AG274" s="8"/>
      <c r="AH274" s="7"/>
      <c r="AI274" s="8"/>
      <c r="AJ274" s="7"/>
      <c r="AK274" s="8"/>
      <c r="AL274" s="9"/>
      <c r="AM274" s="8"/>
      <c r="AN274" s="7">
        <v>636.97</v>
      </c>
      <c r="AO274" s="8"/>
      <c r="AP274" s="7">
        <v>250</v>
      </c>
      <c r="AQ274" s="8"/>
      <c r="AR274" s="7">
        <f>ROUND((AN274-AP274),5)</f>
        <v>386.97</v>
      </c>
      <c r="AS274" s="8"/>
      <c r="AT274" s="9">
        <f>ROUND(IF(AP274=0, IF(AN274=0, 0, 1), AN274/AP274),5)</f>
        <v>2.5478800000000001</v>
      </c>
      <c r="AU274" s="8"/>
      <c r="AV274" s="7">
        <v>25.65</v>
      </c>
      <c r="AW274" s="8"/>
      <c r="AX274" s="7">
        <v>500</v>
      </c>
      <c r="AY274" s="8"/>
      <c r="AZ274" s="7">
        <f>ROUND((AV274-AX274),5)</f>
        <v>-474.35</v>
      </c>
      <c r="BA274" s="8"/>
      <c r="BB274" s="9">
        <f>ROUND(IF(AX274=0, IF(AV274=0, 0, 1), AV274/AX274),5)</f>
        <v>5.1299999999999998E-2</v>
      </c>
      <c r="BC274" s="8"/>
      <c r="BD274" s="7">
        <v>720</v>
      </c>
      <c r="BE274" s="8"/>
      <c r="BF274" s="7"/>
      <c r="BG274" s="8"/>
      <c r="BH274" s="7">
        <f>ROUND((BD274-BF274),5)</f>
        <v>720</v>
      </c>
      <c r="BI274" s="8"/>
      <c r="BJ274" s="9">
        <f>ROUND(IF(BF274=0, IF(BD274=0, 0, 1), BD274/BF274),5)</f>
        <v>1</v>
      </c>
      <c r="BK274" s="8"/>
      <c r="BL274" s="7"/>
      <c r="BM274" s="8"/>
      <c r="BN274" s="7">
        <v>350</v>
      </c>
      <c r="BO274" s="8"/>
      <c r="BP274" s="7">
        <f>ROUND((BL274-BN274),5)</f>
        <v>-350</v>
      </c>
      <c r="BQ274" s="8"/>
      <c r="BR274" s="9"/>
      <c r="BS274" s="8"/>
      <c r="BT274" s="7"/>
      <c r="BU274" s="8"/>
      <c r="BV274" s="7"/>
      <c r="BW274" s="8"/>
      <c r="BX274" s="7"/>
      <c r="BY274" s="8"/>
      <c r="BZ274" s="9"/>
      <c r="CA274" s="8"/>
      <c r="CB274" s="7"/>
      <c r="CC274" s="8"/>
      <c r="CD274" s="7"/>
      <c r="CE274" s="8"/>
      <c r="CF274" s="7"/>
      <c r="CG274" s="8"/>
      <c r="CH274" s="9"/>
      <c r="CI274" s="8"/>
      <c r="CJ274" s="7">
        <f>ROUND(H274+P274+X274+AF274+AN274+AV274+BD274+BL274+BT274+CB274,5)</f>
        <v>2324.4499999999998</v>
      </c>
      <c r="CK274" s="8"/>
      <c r="CL274" s="7">
        <v>2000</v>
      </c>
      <c r="CM274" s="8"/>
      <c r="CN274" s="7">
        <f t="shared" si="31"/>
        <v>324.45</v>
      </c>
      <c r="CO274" s="8"/>
      <c r="CP274" s="9">
        <f>ROUND(IF(CL274=0, IF(CJ274=0, 0, 1), CJ274/CL274),5)</f>
        <v>1.1622300000000001</v>
      </c>
      <c r="CQ274" s="76">
        <v>2500</v>
      </c>
    </row>
    <row r="275" spans="1:98" x14ac:dyDescent="0.3">
      <c r="A275" s="2"/>
      <c r="B275" s="2"/>
      <c r="C275" s="2"/>
      <c r="D275" s="2"/>
      <c r="E275" s="2" t="s">
        <v>303</v>
      </c>
      <c r="F275" s="2"/>
      <c r="G275" s="2"/>
      <c r="H275" s="7">
        <v>-93.69</v>
      </c>
      <c r="I275" s="8"/>
      <c r="J275" s="7"/>
      <c r="K275" s="8"/>
      <c r="L275" s="7">
        <f>ROUND((H275-J275),5)</f>
        <v>-93.69</v>
      </c>
      <c r="M275" s="8"/>
      <c r="N275" s="9">
        <f>ROUND(IF(J275=0, IF(H275=0, 0, 1), H275/J275),5)</f>
        <v>1</v>
      </c>
      <c r="O275" s="8"/>
      <c r="P275" s="7"/>
      <c r="Q275" s="8"/>
      <c r="R275" s="7"/>
      <c r="S275" s="8"/>
      <c r="T275" s="7"/>
      <c r="U275" s="8"/>
      <c r="V275" s="9"/>
      <c r="W275" s="8"/>
      <c r="X275" s="7"/>
      <c r="Y275" s="8"/>
      <c r="Z275" s="7"/>
      <c r="AA275" s="8"/>
      <c r="AB275" s="7"/>
      <c r="AC275" s="8"/>
      <c r="AD275" s="9"/>
      <c r="AE275" s="8"/>
      <c r="AF275" s="7">
        <v>-38000</v>
      </c>
      <c r="AG275" s="8"/>
      <c r="AH275" s="7"/>
      <c r="AI275" s="8"/>
      <c r="AJ275" s="7">
        <f>ROUND((AF275-AH275),5)</f>
        <v>-38000</v>
      </c>
      <c r="AK275" s="8"/>
      <c r="AL275" s="9">
        <f>ROUND(IF(AH275=0, IF(AF275=0, 0, 1), AF275/AH275),5)</f>
        <v>1</v>
      </c>
      <c r="AM275" s="8"/>
      <c r="AN275" s="7">
        <v>15271.25</v>
      </c>
      <c r="AO275" s="8"/>
      <c r="AP275" s="7"/>
      <c r="AQ275" s="8"/>
      <c r="AR275" s="7">
        <f>ROUND((AN275-AP275),5)</f>
        <v>15271.25</v>
      </c>
      <c r="AS275" s="8"/>
      <c r="AT275" s="9">
        <f>ROUND(IF(AP275=0, IF(AN275=0, 0, 1), AN275/AP275),5)</f>
        <v>1</v>
      </c>
      <c r="AU275" s="8"/>
      <c r="AV275" s="7">
        <v>40914</v>
      </c>
      <c r="AW275" s="8"/>
      <c r="AX275" s="7">
        <v>225</v>
      </c>
      <c r="AY275" s="8"/>
      <c r="AZ275" s="7">
        <f>ROUND((AV275-AX275),5)</f>
        <v>40689</v>
      </c>
      <c r="BA275" s="8"/>
      <c r="BB275" s="9">
        <f>ROUND(IF(AX275=0, IF(AV275=0, 0, 1), AV275/AX275),5)</f>
        <v>181.84</v>
      </c>
      <c r="BC275" s="8"/>
      <c r="BD275" s="7"/>
      <c r="BE275" s="8"/>
      <c r="BF275" s="7"/>
      <c r="BG275" s="8"/>
      <c r="BH275" s="7"/>
      <c r="BI275" s="8"/>
      <c r="BJ275" s="9"/>
      <c r="BK275" s="8"/>
      <c r="BL275" s="7"/>
      <c r="BM275" s="8"/>
      <c r="BN275" s="7">
        <v>250</v>
      </c>
      <c r="BO275" s="8"/>
      <c r="BP275" s="7">
        <f>ROUND((BL275-BN275),5)</f>
        <v>-250</v>
      </c>
      <c r="BQ275" s="8"/>
      <c r="BR275" s="9"/>
      <c r="BS275" s="8"/>
      <c r="BT275" s="7">
        <v>6591.2</v>
      </c>
      <c r="BU275" s="8"/>
      <c r="BV275" s="7">
        <v>250</v>
      </c>
      <c r="BW275" s="8"/>
      <c r="BX275" s="7">
        <f>ROUND((BT275-BV275),5)</f>
        <v>6341.2</v>
      </c>
      <c r="BY275" s="8"/>
      <c r="BZ275" s="9">
        <f>ROUND(IF(BV275=0, IF(BT275=0, 0, 1), BT275/BV275),5)</f>
        <v>26.364799999999999</v>
      </c>
      <c r="CA275" s="8"/>
      <c r="CB275" s="7"/>
      <c r="CC275" s="8"/>
      <c r="CD275" s="7"/>
      <c r="CE275" s="8"/>
      <c r="CF275" s="7"/>
      <c r="CG275" s="8"/>
      <c r="CH275" s="9"/>
      <c r="CI275" s="8"/>
      <c r="CJ275" s="7">
        <f>ROUND(H275+P275+X275+AF275+AN275+AV275+BD275+BL275+BT275+CB275,5)</f>
        <v>24682.76</v>
      </c>
      <c r="CK275" s="8"/>
      <c r="CL275" s="7">
        <f>ROUND(J275+R275+Z275+AH275+AP275+AX275+BF275+BN275+BV275+CD275,5)</f>
        <v>725</v>
      </c>
      <c r="CM275" s="8"/>
      <c r="CN275" s="7">
        <f t="shared" si="31"/>
        <v>23957.759999999998</v>
      </c>
      <c r="CO275" s="8"/>
      <c r="CP275" s="9">
        <f>ROUND(IF(CL275=0, IF(CJ275=0, 0, 1), CJ275/CL275),5)</f>
        <v>34.045189999999998</v>
      </c>
      <c r="CQ275" s="76">
        <v>1000</v>
      </c>
    </row>
    <row r="276" spans="1:98" x14ac:dyDescent="0.3">
      <c r="A276" s="2"/>
      <c r="B276" s="2"/>
      <c r="C276" s="2"/>
      <c r="D276" s="2"/>
      <c r="E276" s="2" t="s">
        <v>304</v>
      </c>
      <c r="F276" s="2"/>
      <c r="G276" s="2"/>
      <c r="H276" s="7"/>
      <c r="I276" s="8"/>
      <c r="J276" s="7"/>
      <c r="K276" s="8"/>
      <c r="L276" s="7"/>
      <c r="M276" s="8"/>
      <c r="N276" s="9"/>
      <c r="O276" s="8"/>
      <c r="P276" s="7"/>
      <c r="Q276" s="8"/>
      <c r="R276" s="7"/>
      <c r="S276" s="8"/>
      <c r="T276" s="7"/>
      <c r="U276" s="8"/>
      <c r="V276" s="9"/>
      <c r="W276" s="8"/>
      <c r="X276" s="7"/>
      <c r="Y276" s="8"/>
      <c r="Z276" s="7"/>
      <c r="AA276" s="8"/>
      <c r="AB276" s="7"/>
      <c r="AC276" s="8"/>
      <c r="AD276" s="9"/>
      <c r="AE276" s="8"/>
      <c r="AF276" s="7"/>
      <c r="AG276" s="8"/>
      <c r="AH276" s="7"/>
      <c r="AI276" s="8"/>
      <c r="AJ276" s="7"/>
      <c r="AK276" s="8"/>
      <c r="AL276" s="9"/>
      <c r="AM276" s="8"/>
      <c r="AN276" s="7"/>
      <c r="AO276" s="8"/>
      <c r="AP276" s="7"/>
      <c r="AQ276" s="8"/>
      <c r="AR276" s="7"/>
      <c r="AS276" s="8"/>
      <c r="AT276" s="9"/>
      <c r="AU276" s="8"/>
      <c r="AV276" s="7"/>
      <c r="AW276" s="8"/>
      <c r="AX276" s="7"/>
      <c r="AY276" s="8"/>
      <c r="AZ276" s="7"/>
      <c r="BA276" s="8"/>
      <c r="BB276" s="9"/>
      <c r="BC276" s="8"/>
      <c r="BD276" s="7"/>
      <c r="BE276" s="8"/>
      <c r="BF276" s="7"/>
      <c r="BG276" s="8"/>
      <c r="BH276" s="7"/>
      <c r="BI276" s="8"/>
      <c r="BJ276" s="9"/>
      <c r="BK276" s="8"/>
      <c r="BL276" s="7"/>
      <c r="BM276" s="8"/>
      <c r="BN276" s="7"/>
      <c r="BO276" s="8"/>
      <c r="BP276" s="7"/>
      <c r="BQ276" s="8"/>
      <c r="BR276" s="9"/>
      <c r="BS276" s="8"/>
      <c r="BT276" s="7"/>
      <c r="BU276" s="8"/>
      <c r="BV276" s="7"/>
      <c r="BW276" s="8"/>
      <c r="BX276" s="7"/>
      <c r="BY276" s="8"/>
      <c r="BZ276" s="9"/>
      <c r="CA276" s="8"/>
      <c r="CB276" s="7"/>
      <c r="CC276" s="8"/>
      <c r="CD276" s="7"/>
      <c r="CE276" s="8"/>
      <c r="CF276" s="7"/>
      <c r="CG276" s="8"/>
      <c r="CH276" s="9"/>
      <c r="CI276" s="8"/>
      <c r="CJ276" s="7"/>
      <c r="CK276" s="8"/>
      <c r="CL276" s="7"/>
      <c r="CM276" s="8"/>
      <c r="CN276" s="7"/>
      <c r="CO276" s="8"/>
      <c r="CP276" s="9"/>
      <c r="CQ276" s="76">
        <v>0</v>
      </c>
    </row>
    <row r="277" spans="1:98" x14ac:dyDescent="0.3">
      <c r="A277" s="2"/>
      <c r="B277" s="2"/>
      <c r="C277" s="2"/>
      <c r="D277" s="2"/>
      <c r="E277" s="2" t="s">
        <v>305</v>
      </c>
      <c r="F277" s="2"/>
      <c r="G277" s="2"/>
      <c r="H277" s="7"/>
      <c r="I277" s="8"/>
      <c r="J277" s="7"/>
      <c r="K277" s="8"/>
      <c r="L277" s="7"/>
      <c r="M277" s="8"/>
      <c r="N277" s="9"/>
      <c r="O277" s="8"/>
      <c r="P277" s="7"/>
      <c r="Q277" s="8"/>
      <c r="R277" s="7"/>
      <c r="S277" s="8"/>
      <c r="T277" s="7"/>
      <c r="U277" s="8"/>
      <c r="V277" s="9"/>
      <c r="W277" s="8"/>
      <c r="X277" s="7">
        <v>100</v>
      </c>
      <c r="Y277" s="8"/>
      <c r="Z277" s="7"/>
      <c r="AA277" s="8"/>
      <c r="AB277" s="7">
        <f>ROUND((X277-Z277),5)</f>
        <v>100</v>
      </c>
      <c r="AC277" s="8"/>
      <c r="AD277" s="9">
        <f>ROUND(IF(Z277=0, IF(X277=0, 0, 1), X277/Z277),5)</f>
        <v>1</v>
      </c>
      <c r="AE277" s="8"/>
      <c r="AF277" s="7"/>
      <c r="AG277" s="8"/>
      <c r="AH277" s="7">
        <v>250</v>
      </c>
      <c r="AI277" s="8"/>
      <c r="AJ277" s="7">
        <f>ROUND((AF277-AH277),5)</f>
        <v>-250</v>
      </c>
      <c r="AK277" s="8"/>
      <c r="AL277" s="9"/>
      <c r="AM277" s="8"/>
      <c r="AN277" s="7">
        <v>900</v>
      </c>
      <c r="AO277" s="8"/>
      <c r="AP277" s="7">
        <v>750</v>
      </c>
      <c r="AQ277" s="8"/>
      <c r="AR277" s="7">
        <f>ROUND((AN277-AP277),5)</f>
        <v>150</v>
      </c>
      <c r="AS277" s="8"/>
      <c r="AT277" s="9">
        <f>ROUND(IF(AP277=0, IF(AN277=0, 0, 1), AN277/AP277),5)</f>
        <v>1.2</v>
      </c>
      <c r="AU277" s="8"/>
      <c r="AV277" s="7">
        <v>459.7</v>
      </c>
      <c r="AW277" s="8"/>
      <c r="AX277" s="7">
        <v>3000</v>
      </c>
      <c r="AY277" s="8"/>
      <c r="AZ277" s="7">
        <f>ROUND((AV277-AX277),5)</f>
        <v>-2540.3000000000002</v>
      </c>
      <c r="BA277" s="8"/>
      <c r="BB277" s="9">
        <f>ROUND(IF(AX277=0, IF(AV277=0, 0, 1), AV277/AX277),5)</f>
        <v>0.15323000000000001</v>
      </c>
      <c r="BC277" s="8"/>
      <c r="BD277" s="7">
        <v>3965.54</v>
      </c>
      <c r="BE277" s="8"/>
      <c r="BF277" s="7">
        <v>500</v>
      </c>
      <c r="BG277" s="8"/>
      <c r="BH277" s="7">
        <f>ROUND((BD277-BF277),5)</f>
        <v>3465.54</v>
      </c>
      <c r="BI277" s="8"/>
      <c r="BJ277" s="9">
        <f>ROUND(IF(BF277=0, IF(BD277=0, 0, 1), BD277/BF277),5)</f>
        <v>7.9310799999999997</v>
      </c>
      <c r="BK277" s="8"/>
      <c r="BL277" s="7">
        <v>483.84</v>
      </c>
      <c r="BM277" s="8"/>
      <c r="BN277" s="7">
        <v>500</v>
      </c>
      <c r="BO277" s="8"/>
      <c r="BP277" s="7">
        <f>ROUND((BL277-BN277),5)</f>
        <v>-16.16</v>
      </c>
      <c r="BQ277" s="8"/>
      <c r="BR277" s="9">
        <f>ROUND(IF(BN277=0, IF(BL277=0, 0, 1), BL277/BN277),5)</f>
        <v>0.96767999999999998</v>
      </c>
      <c r="BS277" s="8"/>
      <c r="BT277" s="7">
        <v>323</v>
      </c>
      <c r="BU277" s="8"/>
      <c r="BV277" s="7"/>
      <c r="BW277" s="8"/>
      <c r="BX277" s="7">
        <f>ROUND((BT277-BV277),5)</f>
        <v>323</v>
      </c>
      <c r="BY277" s="8"/>
      <c r="BZ277" s="9">
        <f>ROUND(IF(BV277=0, IF(BT277=0, 0, 1), BT277/BV277),5)</f>
        <v>1</v>
      </c>
      <c r="CA277" s="8"/>
      <c r="CB277" s="7"/>
      <c r="CC277" s="8"/>
      <c r="CD277" s="7"/>
      <c r="CE277" s="8"/>
      <c r="CF277" s="7"/>
      <c r="CG277" s="8"/>
      <c r="CH277" s="9"/>
      <c r="CI277" s="8"/>
      <c r="CJ277" s="7">
        <f>ROUND(H277+P277+X277+AF277+AN277+AV277+BD277+BL277+BT277+CB277,5)</f>
        <v>6232.08</v>
      </c>
      <c r="CK277" s="8"/>
      <c r="CL277" s="7">
        <f>ROUND(J277+R277+Z277+AH277+AP277+AX277+BF277+BN277+BV277+CD277,5)</f>
        <v>5000</v>
      </c>
      <c r="CM277" s="8"/>
      <c r="CN277" s="7">
        <f>ROUND((CJ277-CL277),5)</f>
        <v>1232.08</v>
      </c>
      <c r="CO277" s="8"/>
      <c r="CP277" s="9">
        <f>ROUND(IF(CL277=0, IF(CJ277=0, 0, 1), CJ277/CL277),5)</f>
        <v>1.2464200000000001</v>
      </c>
      <c r="CQ277" s="76">
        <v>5000</v>
      </c>
    </row>
    <row r="278" spans="1:98" x14ac:dyDescent="0.3">
      <c r="A278" s="2"/>
      <c r="B278" s="2"/>
      <c r="C278" s="2"/>
      <c r="D278" s="2"/>
      <c r="E278" s="2" t="s">
        <v>306</v>
      </c>
      <c r="F278" s="2"/>
      <c r="G278" s="2"/>
      <c r="H278" s="7"/>
      <c r="I278" s="8"/>
      <c r="J278" s="7"/>
      <c r="K278" s="8"/>
      <c r="L278" s="7"/>
      <c r="M278" s="8"/>
      <c r="N278" s="9"/>
      <c r="O278" s="8"/>
      <c r="P278" s="7"/>
      <c r="Q278" s="8"/>
      <c r="R278" s="7"/>
      <c r="S278" s="8"/>
      <c r="T278" s="7"/>
      <c r="U278" s="8"/>
      <c r="V278" s="9"/>
      <c r="W278" s="8"/>
      <c r="X278" s="7"/>
      <c r="Y278" s="8"/>
      <c r="Z278" s="7"/>
      <c r="AA278" s="8"/>
      <c r="AB278" s="7"/>
      <c r="AC278" s="8"/>
      <c r="AD278" s="9"/>
      <c r="AE278" s="8"/>
      <c r="AF278" s="7"/>
      <c r="AG278" s="8"/>
      <c r="AH278" s="7"/>
      <c r="AI278" s="8"/>
      <c r="AJ278" s="7"/>
      <c r="AK278" s="8"/>
      <c r="AL278" s="9"/>
      <c r="AM278" s="8"/>
      <c r="AN278" s="7"/>
      <c r="AO278" s="8"/>
      <c r="AP278" s="7"/>
      <c r="AQ278" s="8"/>
      <c r="AR278" s="7"/>
      <c r="AS278" s="8"/>
      <c r="AT278" s="9"/>
      <c r="AU278" s="8"/>
      <c r="AV278" s="7"/>
      <c r="AW278" s="8"/>
      <c r="AX278" s="7"/>
      <c r="AY278" s="8"/>
      <c r="AZ278" s="7"/>
      <c r="BA278" s="8"/>
      <c r="BB278" s="9"/>
      <c r="BC278" s="8"/>
      <c r="BD278" s="7"/>
      <c r="BE278" s="8"/>
      <c r="BF278" s="7"/>
      <c r="BG278" s="8"/>
      <c r="BH278" s="7"/>
      <c r="BI278" s="8"/>
      <c r="BJ278" s="9"/>
      <c r="BK278" s="8"/>
      <c r="BL278" s="7"/>
      <c r="BM278" s="8"/>
      <c r="BN278" s="7"/>
      <c r="BO278" s="8"/>
      <c r="BP278" s="7"/>
      <c r="BQ278" s="8"/>
      <c r="BR278" s="9"/>
      <c r="BS278" s="8"/>
      <c r="BT278" s="7"/>
      <c r="BU278" s="8"/>
      <c r="BV278" s="7"/>
      <c r="BW278" s="8"/>
      <c r="BX278" s="7"/>
      <c r="BY278" s="8"/>
      <c r="BZ278" s="9"/>
      <c r="CA278" s="8"/>
      <c r="CB278" s="7"/>
      <c r="CC278" s="8"/>
      <c r="CD278" s="7"/>
      <c r="CE278" s="8"/>
      <c r="CF278" s="7"/>
      <c r="CG278" s="8"/>
      <c r="CH278" s="9"/>
      <c r="CI278" s="8"/>
      <c r="CJ278" s="7"/>
      <c r="CK278" s="8"/>
      <c r="CL278" s="7"/>
      <c r="CM278" s="8"/>
      <c r="CN278" s="7"/>
      <c r="CO278" s="8"/>
      <c r="CP278" s="9"/>
      <c r="CQ278" s="76"/>
    </row>
    <row r="279" spans="1:98" x14ac:dyDescent="0.3">
      <c r="A279" s="2"/>
      <c r="B279" s="2"/>
      <c r="C279" s="2"/>
      <c r="D279" s="2"/>
      <c r="E279" s="2" t="s">
        <v>307</v>
      </c>
      <c r="F279" s="2"/>
      <c r="G279" s="2"/>
      <c r="H279" s="7"/>
      <c r="I279" s="8"/>
      <c r="J279" s="7"/>
      <c r="K279" s="8"/>
      <c r="L279" s="7"/>
      <c r="M279" s="8"/>
      <c r="N279" s="9"/>
      <c r="O279" s="8"/>
      <c r="P279" s="7"/>
      <c r="Q279" s="8"/>
      <c r="R279" s="7"/>
      <c r="S279" s="8"/>
      <c r="T279" s="7"/>
      <c r="U279" s="8"/>
      <c r="V279" s="9"/>
      <c r="W279" s="8"/>
      <c r="X279" s="7"/>
      <c r="Y279" s="8"/>
      <c r="Z279" s="7"/>
      <c r="AA279" s="8"/>
      <c r="AB279" s="7"/>
      <c r="AC279" s="8"/>
      <c r="AD279" s="9"/>
      <c r="AE279" s="8"/>
      <c r="AF279" s="7"/>
      <c r="AG279" s="8"/>
      <c r="AH279" s="7"/>
      <c r="AI279" s="8"/>
      <c r="AJ279" s="7"/>
      <c r="AK279" s="8"/>
      <c r="AL279" s="9"/>
      <c r="AM279" s="8"/>
      <c r="AN279" s="7"/>
      <c r="AO279" s="8"/>
      <c r="AP279" s="7"/>
      <c r="AQ279" s="8"/>
      <c r="AR279" s="7"/>
      <c r="AS279" s="8"/>
      <c r="AT279" s="9"/>
      <c r="AU279" s="8"/>
      <c r="AV279" s="7">
        <v>400</v>
      </c>
      <c r="AW279" s="8"/>
      <c r="AX279" s="7"/>
      <c r="AY279" s="8"/>
      <c r="AZ279" s="7"/>
      <c r="BA279" s="8"/>
      <c r="BB279" s="9"/>
      <c r="BC279" s="8"/>
      <c r="BD279" s="7"/>
      <c r="BE279" s="8"/>
      <c r="BF279" s="7"/>
      <c r="BG279" s="8"/>
      <c r="BH279" s="7"/>
      <c r="BI279" s="8"/>
      <c r="BJ279" s="9"/>
      <c r="BK279" s="8"/>
      <c r="BL279" s="7"/>
      <c r="BM279" s="8"/>
      <c r="BN279" s="7"/>
      <c r="BO279" s="8"/>
      <c r="BP279" s="7"/>
      <c r="BQ279" s="8"/>
      <c r="BR279" s="9"/>
      <c r="BS279" s="8"/>
      <c r="BT279" s="7"/>
      <c r="BU279" s="8"/>
      <c r="BV279" s="7"/>
      <c r="BW279" s="8"/>
      <c r="BX279" s="7"/>
      <c r="BY279" s="8"/>
      <c r="BZ279" s="9"/>
      <c r="CA279" s="8"/>
      <c r="CB279" s="7"/>
      <c r="CC279" s="8"/>
      <c r="CD279" s="7"/>
      <c r="CE279" s="8"/>
      <c r="CF279" s="7"/>
      <c r="CG279" s="8"/>
      <c r="CH279" s="9"/>
      <c r="CI279" s="8"/>
      <c r="CJ279" s="7">
        <f>ROUND(H279+P279+X279+AF279+AN279+AV279+BD279+BL279+BT279+CB279,5)</f>
        <v>400</v>
      </c>
      <c r="CK279" s="8"/>
      <c r="CL279" s="7"/>
      <c r="CM279" s="8"/>
      <c r="CN279" s="7">
        <f>ROUND((CJ279-CL279),5)</f>
        <v>400</v>
      </c>
      <c r="CO279" s="8"/>
      <c r="CP279" s="9">
        <f>ROUND(IF(CL279=0, IF(CJ279=0, 0, 1), CJ279/CL279),5)</f>
        <v>1</v>
      </c>
      <c r="CQ279" s="76">
        <v>500</v>
      </c>
    </row>
    <row r="280" spans="1:98" x14ac:dyDescent="0.3">
      <c r="A280" s="2"/>
      <c r="B280" s="2"/>
      <c r="C280" s="2"/>
      <c r="D280" s="2"/>
      <c r="E280" s="2" t="s">
        <v>308</v>
      </c>
      <c r="F280" s="2"/>
      <c r="G280" s="2"/>
      <c r="H280" s="7"/>
      <c r="I280" s="8"/>
      <c r="J280" s="7"/>
      <c r="K280" s="8"/>
      <c r="L280" s="7"/>
      <c r="M280" s="8"/>
      <c r="N280" s="9"/>
      <c r="O280" s="8"/>
      <c r="P280" s="7"/>
      <c r="Q280" s="8"/>
      <c r="R280" s="7"/>
      <c r="S280" s="8"/>
      <c r="T280" s="7"/>
      <c r="U280" s="8"/>
      <c r="V280" s="9"/>
      <c r="W280" s="8"/>
      <c r="X280" s="7"/>
      <c r="Y280" s="8"/>
      <c r="Z280" s="7"/>
      <c r="AA280" s="8"/>
      <c r="AB280" s="7"/>
      <c r="AC280" s="8"/>
      <c r="AD280" s="9"/>
      <c r="AE280" s="8"/>
      <c r="AF280" s="7"/>
      <c r="AG280" s="8"/>
      <c r="AH280" s="7"/>
      <c r="AI280" s="8"/>
      <c r="AJ280" s="7"/>
      <c r="AK280" s="8"/>
      <c r="AL280" s="9"/>
      <c r="AM280" s="8"/>
      <c r="AN280" s="7"/>
      <c r="AO280" s="8"/>
      <c r="AP280" s="7"/>
      <c r="AQ280" s="8"/>
      <c r="AR280" s="7"/>
      <c r="AS280" s="8"/>
      <c r="AT280" s="9"/>
      <c r="AU280" s="8"/>
      <c r="AV280" s="7"/>
      <c r="AW280" s="8"/>
      <c r="AX280" s="7"/>
      <c r="AY280" s="8"/>
      <c r="AZ280" s="7"/>
      <c r="BA280" s="8"/>
      <c r="BB280" s="9"/>
      <c r="BC280" s="8"/>
      <c r="BD280" s="7"/>
      <c r="BE280" s="8"/>
      <c r="BF280" s="7"/>
      <c r="BG280" s="8"/>
      <c r="BH280" s="7"/>
      <c r="BI280" s="8"/>
      <c r="BJ280" s="9"/>
      <c r="BK280" s="8"/>
      <c r="BL280" s="7"/>
      <c r="BM280" s="8"/>
      <c r="BN280" s="7"/>
      <c r="BO280" s="8"/>
      <c r="BP280" s="7"/>
      <c r="BQ280" s="8"/>
      <c r="BR280" s="9"/>
      <c r="BS280" s="8"/>
      <c r="BT280" s="7"/>
      <c r="BU280" s="8"/>
      <c r="BV280" s="7"/>
      <c r="BW280" s="8"/>
      <c r="BX280" s="7"/>
      <c r="BY280" s="8"/>
      <c r="BZ280" s="9"/>
      <c r="CA280" s="8"/>
      <c r="CB280" s="7"/>
      <c r="CC280" s="8"/>
      <c r="CD280" s="7"/>
      <c r="CE280" s="8"/>
      <c r="CF280" s="7"/>
      <c r="CG280" s="8"/>
      <c r="CH280" s="9"/>
      <c r="CI280" s="8"/>
      <c r="CJ280" s="7"/>
      <c r="CK280" s="8"/>
      <c r="CL280" s="7"/>
      <c r="CM280" s="8"/>
      <c r="CN280" s="7"/>
      <c r="CO280" s="8"/>
      <c r="CP280" s="9"/>
      <c r="CQ280" s="76">
        <v>200000</v>
      </c>
    </row>
    <row r="281" spans="1:98" ht="25.95" customHeight="1" x14ac:dyDescent="0.3">
      <c r="A281" s="2"/>
      <c r="B281" s="2"/>
      <c r="C281" s="2"/>
      <c r="D281" s="2"/>
      <c r="E281" s="2" t="s">
        <v>309</v>
      </c>
      <c r="F281" s="2"/>
      <c r="G281" s="2"/>
      <c r="H281" s="7">
        <v>13386.83</v>
      </c>
      <c r="I281" s="8"/>
      <c r="J281" s="7">
        <v>3570</v>
      </c>
      <c r="K281" s="8"/>
      <c r="L281" s="7">
        <f>ROUND((H281-J281),5)</f>
        <v>9816.83</v>
      </c>
      <c r="M281" s="8"/>
      <c r="N281" s="9">
        <f>ROUND(IF(J281=0, IF(H281=0, 0, 1), H281/J281),5)</f>
        <v>3.7498100000000001</v>
      </c>
      <c r="O281" s="8"/>
      <c r="P281" s="7"/>
      <c r="Q281" s="8"/>
      <c r="R281" s="7">
        <v>3130</v>
      </c>
      <c r="S281" s="8"/>
      <c r="T281" s="7">
        <f>ROUND((P281-R281),5)</f>
        <v>-3130</v>
      </c>
      <c r="U281" s="8"/>
      <c r="V281" s="9"/>
      <c r="W281" s="8"/>
      <c r="X281" s="7">
        <v>1621.8</v>
      </c>
      <c r="Y281" s="8"/>
      <c r="Z281" s="7">
        <v>3130</v>
      </c>
      <c r="AA281" s="8"/>
      <c r="AB281" s="7">
        <f>ROUND((X281-Z281),5)</f>
        <v>-1508.2</v>
      </c>
      <c r="AC281" s="8"/>
      <c r="AD281" s="9">
        <f>ROUND(IF(Z281=0, IF(X281=0, 0, 1), X281/Z281),5)</f>
        <v>0.51815</v>
      </c>
      <c r="AE281" s="8"/>
      <c r="AF281" s="7">
        <v>2499.5</v>
      </c>
      <c r="AG281" s="8"/>
      <c r="AH281" s="7">
        <v>3130</v>
      </c>
      <c r="AI281" s="8"/>
      <c r="AJ281" s="7">
        <f>ROUND((AF281-AH281),5)</f>
        <v>-630.5</v>
      </c>
      <c r="AK281" s="8"/>
      <c r="AL281" s="9">
        <f>ROUND(IF(AH281=0, IF(AF281=0, 0, 1), AF281/AH281),5)</f>
        <v>0.79856000000000005</v>
      </c>
      <c r="AM281" s="8"/>
      <c r="AN281" s="7">
        <v>1609.44</v>
      </c>
      <c r="AO281" s="8"/>
      <c r="AP281" s="7">
        <v>3130</v>
      </c>
      <c r="AQ281" s="8"/>
      <c r="AR281" s="7">
        <f>ROUND((AN281-AP281),5)</f>
        <v>-1520.56</v>
      </c>
      <c r="AS281" s="8"/>
      <c r="AT281" s="9">
        <f>ROUND(IF(AP281=0, IF(AN281=0, 0, 1), AN281/AP281),5)</f>
        <v>0.51419999999999999</v>
      </c>
      <c r="AU281" s="8"/>
      <c r="AV281" s="7"/>
      <c r="AW281" s="8"/>
      <c r="AX281" s="7">
        <v>3130</v>
      </c>
      <c r="AY281" s="8"/>
      <c r="AZ281" s="7">
        <f>ROUND((AV281-AX281),5)</f>
        <v>-3130</v>
      </c>
      <c r="BA281" s="8"/>
      <c r="BB281" s="9"/>
      <c r="BC281" s="8"/>
      <c r="BD281" s="7">
        <v>894.66</v>
      </c>
      <c r="BE281" s="8"/>
      <c r="BF281" s="7">
        <v>3130</v>
      </c>
      <c r="BG281" s="8"/>
      <c r="BH281" s="7">
        <f>ROUND((BD281-BF281),5)</f>
        <v>-2235.34</v>
      </c>
      <c r="BI281" s="8"/>
      <c r="BJ281" s="9">
        <f>ROUND(IF(BF281=0, IF(BD281=0, 0, 1), BD281/BF281),5)</f>
        <v>0.28582999999999997</v>
      </c>
      <c r="BK281" s="8"/>
      <c r="BL281" s="7">
        <v>904.62</v>
      </c>
      <c r="BM281" s="8"/>
      <c r="BN281" s="7">
        <v>3130</v>
      </c>
      <c r="BO281" s="8"/>
      <c r="BP281" s="7">
        <f>ROUND((BL281-BN281),5)</f>
        <v>-2225.38</v>
      </c>
      <c r="BQ281" s="8"/>
      <c r="BR281" s="9">
        <f>ROUND(IF(BN281=0, IF(BL281=0, 0, 1), BL281/BN281),5)</f>
        <v>0.28902</v>
      </c>
      <c r="BS281" s="8"/>
      <c r="BT281" s="7">
        <v>96809</v>
      </c>
      <c r="BU281" s="8"/>
      <c r="BV281" s="7">
        <v>3130</v>
      </c>
      <c r="BW281" s="8"/>
      <c r="BX281" s="7">
        <f>ROUND((BT281-BV281),5)</f>
        <v>93679</v>
      </c>
      <c r="BY281" s="8"/>
      <c r="BZ281" s="9">
        <f>ROUND(IF(BV281=0, IF(BT281=0, 0, 1), BT281/BV281),5)</f>
        <v>30.929390000000001</v>
      </c>
      <c r="CA281" s="8"/>
      <c r="CB281" s="7"/>
      <c r="CC281" s="8"/>
      <c r="CD281" s="7">
        <v>807.74</v>
      </c>
      <c r="CE281" s="8"/>
      <c r="CF281" s="7">
        <f>ROUND((CB281-CD281),5)</f>
        <v>-807.74</v>
      </c>
      <c r="CG281" s="8"/>
      <c r="CH281" s="9"/>
      <c r="CI281" s="8"/>
      <c r="CJ281" s="7">
        <f>ROUND(H281+P281+X281+AF281+AN281+AV281+BD281+BL281+BT281+CB281,5)</f>
        <v>117725.85</v>
      </c>
      <c r="CK281" s="8"/>
      <c r="CL281" s="7">
        <v>38000</v>
      </c>
      <c r="CM281" s="8"/>
      <c r="CN281" s="7">
        <f>ROUND((CJ281-CL281),5)</f>
        <v>79725.850000000006</v>
      </c>
      <c r="CO281" s="8"/>
      <c r="CP281" s="9">
        <f>ROUND(IF(CL281=0, IF(CJ281=0, 0, 1), CJ281/CL281),5)</f>
        <v>3.0980500000000002</v>
      </c>
      <c r="CQ281" s="76">
        <f>75000+47445</f>
        <v>122445</v>
      </c>
      <c r="CR281" s="86"/>
    </row>
    <row r="282" spans="1:98" x14ac:dyDescent="0.3">
      <c r="A282" s="2"/>
      <c r="B282" s="2"/>
      <c r="C282" s="2"/>
      <c r="D282" s="2"/>
      <c r="E282" s="2" t="s">
        <v>310</v>
      </c>
      <c r="F282" s="2"/>
      <c r="G282" s="2"/>
      <c r="H282" s="7"/>
      <c r="I282" s="8"/>
      <c r="J282" s="7"/>
      <c r="K282" s="8"/>
      <c r="L282" s="7"/>
      <c r="M282" s="8"/>
      <c r="N282" s="9"/>
      <c r="O282" s="8"/>
      <c r="P282" s="7"/>
      <c r="Q282" s="8"/>
      <c r="R282" s="7"/>
      <c r="S282" s="8"/>
      <c r="T282" s="7"/>
      <c r="U282" s="8"/>
      <c r="V282" s="9"/>
      <c r="W282" s="8"/>
      <c r="X282" s="7"/>
      <c r="Y282" s="8"/>
      <c r="Z282" s="7"/>
      <c r="AA282" s="8"/>
      <c r="AB282" s="7"/>
      <c r="AC282" s="8"/>
      <c r="AD282" s="9"/>
      <c r="AE282" s="8"/>
      <c r="AF282" s="7"/>
      <c r="AG282" s="8"/>
      <c r="AH282" s="7"/>
      <c r="AI282" s="8"/>
      <c r="AJ282" s="7"/>
      <c r="AK282" s="8"/>
      <c r="AL282" s="9"/>
      <c r="AM282" s="8"/>
      <c r="AN282" s="7"/>
      <c r="AO282" s="8"/>
      <c r="AP282" s="7"/>
      <c r="AQ282" s="8"/>
      <c r="AR282" s="7"/>
      <c r="AS282" s="8"/>
      <c r="AT282" s="9"/>
      <c r="AU282" s="8"/>
      <c r="AV282" s="7"/>
      <c r="AW282" s="8"/>
      <c r="AX282" s="7"/>
      <c r="AY282" s="8"/>
      <c r="AZ282" s="7"/>
      <c r="BA282" s="8"/>
      <c r="BB282" s="9"/>
      <c r="BC282" s="8"/>
      <c r="BD282" s="7"/>
      <c r="BE282" s="8"/>
      <c r="BF282" s="7"/>
      <c r="BG282" s="8"/>
      <c r="BH282" s="7"/>
      <c r="BI282" s="8"/>
      <c r="BJ282" s="9"/>
      <c r="BK282" s="8"/>
      <c r="BL282" s="7"/>
      <c r="BM282" s="8"/>
      <c r="BN282" s="7"/>
      <c r="BO282" s="8"/>
      <c r="BP282" s="7"/>
      <c r="BQ282" s="8"/>
      <c r="BR282" s="9"/>
      <c r="BS282" s="8"/>
      <c r="BT282" s="7"/>
      <c r="BU282" s="8"/>
      <c r="BV282" s="7"/>
      <c r="BW282" s="8"/>
      <c r="BX282" s="7"/>
      <c r="BY282" s="8"/>
      <c r="BZ282" s="9"/>
      <c r="CA282" s="8"/>
      <c r="CB282" s="7"/>
      <c r="CC282" s="8"/>
      <c r="CD282" s="7"/>
      <c r="CE282" s="8"/>
      <c r="CF282" s="7"/>
      <c r="CG282" s="8"/>
      <c r="CH282" s="9"/>
      <c r="CI282" s="8"/>
      <c r="CJ282" s="7"/>
      <c r="CK282" s="8"/>
      <c r="CL282" s="7"/>
      <c r="CM282" s="8"/>
      <c r="CN282" s="7"/>
      <c r="CO282" s="8"/>
      <c r="CP282" s="9"/>
      <c r="CQ282" s="76"/>
    </row>
    <row r="283" spans="1:98" x14ac:dyDescent="0.3">
      <c r="A283" s="2"/>
      <c r="B283" s="2"/>
      <c r="C283" s="2"/>
      <c r="D283" s="2"/>
      <c r="E283" s="2"/>
      <c r="F283" s="2" t="s">
        <v>311</v>
      </c>
      <c r="G283" s="2"/>
      <c r="H283" s="7"/>
      <c r="I283" s="8"/>
      <c r="J283" s="7"/>
      <c r="K283" s="8"/>
      <c r="L283" s="7"/>
      <c r="M283" s="8"/>
      <c r="N283" s="9"/>
      <c r="O283" s="8"/>
      <c r="P283" s="7"/>
      <c r="Q283" s="8"/>
      <c r="R283" s="7"/>
      <c r="S283" s="8"/>
      <c r="T283" s="7"/>
      <c r="U283" s="8"/>
      <c r="V283" s="9"/>
      <c r="W283" s="8"/>
      <c r="X283" s="7"/>
      <c r="Y283" s="8"/>
      <c r="Z283" s="7"/>
      <c r="AA283" s="8"/>
      <c r="AB283" s="7"/>
      <c r="AC283" s="8"/>
      <c r="AD283" s="9"/>
      <c r="AE283" s="8"/>
      <c r="AF283" s="7"/>
      <c r="AG283" s="8"/>
      <c r="AH283" s="7"/>
      <c r="AI283" s="8"/>
      <c r="AJ283" s="7"/>
      <c r="AK283" s="8"/>
      <c r="AL283" s="9"/>
      <c r="AM283" s="8"/>
      <c r="AN283" s="7"/>
      <c r="AO283" s="8"/>
      <c r="AP283" s="7"/>
      <c r="AQ283" s="8"/>
      <c r="AR283" s="7"/>
      <c r="AS283" s="8"/>
      <c r="AT283" s="9"/>
      <c r="AU283" s="8"/>
      <c r="AV283" s="7"/>
      <c r="AW283" s="8"/>
      <c r="AX283" s="7"/>
      <c r="AY283" s="8"/>
      <c r="AZ283" s="7"/>
      <c r="BA283" s="8"/>
      <c r="BB283" s="9"/>
      <c r="BC283" s="8"/>
      <c r="BD283" s="7"/>
      <c r="BE283" s="8"/>
      <c r="BF283" s="7"/>
      <c r="BG283" s="8"/>
      <c r="BH283" s="7"/>
      <c r="BI283" s="8"/>
      <c r="BJ283" s="9"/>
      <c r="BK283" s="8"/>
      <c r="BL283" s="7"/>
      <c r="BM283" s="8"/>
      <c r="BN283" s="7"/>
      <c r="BO283" s="8"/>
      <c r="BP283" s="7"/>
      <c r="BQ283" s="8"/>
      <c r="BR283" s="9"/>
      <c r="BS283" s="8"/>
      <c r="BT283" s="7">
        <v>-2.31</v>
      </c>
      <c r="BU283" s="8"/>
      <c r="BV283" s="7"/>
      <c r="BW283" s="8"/>
      <c r="BX283" s="7">
        <f>ROUND((BT283-BV283),5)</f>
        <v>-2.31</v>
      </c>
      <c r="BY283" s="8"/>
      <c r="BZ283" s="9">
        <f>ROUND(IF(BV283=0, IF(BT283=0, 0, 1), BT283/BV283),5)</f>
        <v>1</v>
      </c>
      <c r="CA283" s="8"/>
      <c r="CB283" s="7"/>
      <c r="CC283" s="8"/>
      <c r="CD283" s="7"/>
      <c r="CE283" s="8"/>
      <c r="CF283" s="7"/>
      <c r="CG283" s="8"/>
      <c r="CH283" s="9"/>
      <c r="CI283" s="8"/>
      <c r="CJ283" s="7">
        <v>1143.07</v>
      </c>
      <c r="CK283" s="8"/>
      <c r="CL283" s="7">
        <v>1150</v>
      </c>
      <c r="CM283" s="8"/>
      <c r="CN283" s="7">
        <f>ROUND((CJ283-CL283),5)</f>
        <v>-6.93</v>
      </c>
      <c r="CO283" s="8"/>
      <c r="CP283" s="9">
        <f>ROUND(IF(CL283=0, IF(CJ283=0, 0, 1), CJ283/CL283),5)</f>
        <v>0.99397000000000002</v>
      </c>
      <c r="CQ283" s="76">
        <v>1250</v>
      </c>
    </row>
    <row r="284" spans="1:98" ht="15" thickBot="1" x14ac:dyDescent="0.35">
      <c r="A284" s="2"/>
      <c r="B284" s="2"/>
      <c r="C284" s="2"/>
      <c r="D284" s="2"/>
      <c r="E284" s="2"/>
      <c r="F284" s="2" t="s">
        <v>438</v>
      </c>
      <c r="G284" s="2"/>
      <c r="H284" s="10">
        <v>1285.55</v>
      </c>
      <c r="I284" s="8"/>
      <c r="J284" s="10">
        <v>500</v>
      </c>
      <c r="K284" s="8"/>
      <c r="L284" s="10">
        <f>ROUND((H284-J284),5)</f>
        <v>785.55</v>
      </c>
      <c r="M284" s="8"/>
      <c r="N284" s="11">
        <f>ROUND(IF(J284=0, IF(H284=0, 0, 1), H284/J284),5)</f>
        <v>2.5710999999999999</v>
      </c>
      <c r="O284" s="8"/>
      <c r="P284" s="10"/>
      <c r="Q284" s="8"/>
      <c r="R284" s="10">
        <v>465</v>
      </c>
      <c r="S284" s="8"/>
      <c r="T284" s="10">
        <f>ROUND((P284-R284),5)</f>
        <v>-465</v>
      </c>
      <c r="U284" s="8"/>
      <c r="V284" s="11"/>
      <c r="W284" s="8"/>
      <c r="X284" s="10">
        <v>225.78</v>
      </c>
      <c r="Y284" s="8"/>
      <c r="Z284" s="10">
        <v>465</v>
      </c>
      <c r="AA284" s="8"/>
      <c r="AB284" s="10">
        <f>ROUND((X284-Z284),5)</f>
        <v>-239.22</v>
      </c>
      <c r="AC284" s="8"/>
      <c r="AD284" s="11">
        <f>ROUND(IF(Z284=0, IF(X284=0, 0, 1), X284/Z284),5)</f>
        <v>0.48554999999999998</v>
      </c>
      <c r="AE284" s="8"/>
      <c r="AF284" s="10">
        <v>476.12</v>
      </c>
      <c r="AG284" s="8"/>
      <c r="AH284" s="10">
        <v>460</v>
      </c>
      <c r="AI284" s="8"/>
      <c r="AJ284" s="10">
        <f>ROUND((AF284-AH284),5)</f>
        <v>16.12</v>
      </c>
      <c r="AK284" s="8"/>
      <c r="AL284" s="11">
        <f>ROUND(IF(AH284=0, IF(AF284=0, 0, 1), AF284/AH284),5)</f>
        <v>1.03504</v>
      </c>
      <c r="AM284" s="8"/>
      <c r="AN284" s="10">
        <v>238</v>
      </c>
      <c r="AO284" s="8"/>
      <c r="AP284" s="10">
        <v>460</v>
      </c>
      <c r="AQ284" s="8"/>
      <c r="AR284" s="10">
        <f>ROUND((AN284-AP284),5)</f>
        <v>-222</v>
      </c>
      <c r="AS284" s="8"/>
      <c r="AT284" s="11">
        <f>ROUND(IF(AP284=0, IF(AN284=0, 0, 1), AN284/AP284),5)</f>
        <v>0.51739000000000002</v>
      </c>
      <c r="AU284" s="8"/>
      <c r="AV284" s="10"/>
      <c r="AW284" s="8"/>
      <c r="AX284" s="10">
        <v>450</v>
      </c>
      <c r="AY284" s="8"/>
      <c r="AZ284" s="10">
        <f>ROUND((AV284-AX284),5)</f>
        <v>-450</v>
      </c>
      <c r="BA284" s="8"/>
      <c r="BB284" s="11"/>
      <c r="BC284" s="8"/>
      <c r="BD284" s="10">
        <v>233.38</v>
      </c>
      <c r="BE284" s="8"/>
      <c r="BF284" s="10">
        <v>450</v>
      </c>
      <c r="BG284" s="8"/>
      <c r="BH284" s="10">
        <f>ROUND((BD284-BF284),5)</f>
        <v>-216.62</v>
      </c>
      <c r="BI284" s="8"/>
      <c r="BJ284" s="11">
        <f>ROUND(IF(BF284=0, IF(BD284=0, 0, 1), BD284/BF284),5)</f>
        <v>0.51861999999999997</v>
      </c>
      <c r="BK284" s="8"/>
      <c r="BL284" s="10">
        <v>223.42</v>
      </c>
      <c r="BM284" s="8"/>
      <c r="BN284" s="10">
        <v>450</v>
      </c>
      <c r="BO284" s="8"/>
      <c r="BP284" s="10">
        <f>ROUND((BL284-BN284),5)</f>
        <v>-226.58</v>
      </c>
      <c r="BQ284" s="8"/>
      <c r="BR284" s="11">
        <f>ROUND(IF(BN284=0, IF(BL284=0, 0, 1), BL284/BN284),5)</f>
        <v>0.49648999999999999</v>
      </c>
      <c r="BS284" s="8"/>
      <c r="BT284" s="10">
        <v>15597.54</v>
      </c>
      <c r="BU284" s="8"/>
      <c r="BV284" s="10">
        <v>450</v>
      </c>
      <c r="BW284" s="8"/>
      <c r="BX284" s="10">
        <f>ROUND((BT284-BV284),5)</f>
        <v>15147.54</v>
      </c>
      <c r="BY284" s="8"/>
      <c r="BZ284" s="11">
        <f>ROUND(IF(BV284=0, IF(BT284=0, 0, 1), BT284/BV284),5)</f>
        <v>34.661200000000001</v>
      </c>
      <c r="CA284" s="8"/>
      <c r="CB284" s="10"/>
      <c r="CC284" s="8"/>
      <c r="CD284" s="10">
        <v>116.13</v>
      </c>
      <c r="CE284" s="8"/>
      <c r="CF284" s="10">
        <f>ROUND((CB284-CD284),5)</f>
        <v>-116.13</v>
      </c>
      <c r="CG284" s="8"/>
      <c r="CH284" s="11"/>
      <c r="CI284" s="8"/>
      <c r="CJ284" s="10">
        <f>ROUND(H284+P284+X284+AF284+AN284+AV284+BD284+BL284+BT284+CB284,5)</f>
        <v>18279.79</v>
      </c>
      <c r="CK284" s="8"/>
      <c r="CL284" s="10">
        <v>5500</v>
      </c>
      <c r="CM284" s="8"/>
      <c r="CN284" s="10">
        <f>ROUND((CJ284-CL284),5)</f>
        <v>12779.79</v>
      </c>
      <c r="CO284" s="8"/>
      <c r="CP284" s="11">
        <f>ROUND(IF(CL284=0, IF(CJ284=0, 0, 1), CJ284/CL284),5)</f>
        <v>3.3235999999999999</v>
      </c>
      <c r="CQ284" s="101">
        <v>31000</v>
      </c>
      <c r="CT284" s="99"/>
    </row>
    <row r="285" spans="1:98" x14ac:dyDescent="0.3">
      <c r="A285" s="2"/>
      <c r="B285" s="2"/>
      <c r="C285" s="2"/>
      <c r="D285" s="2"/>
      <c r="E285" s="2" t="s">
        <v>313</v>
      </c>
      <c r="F285" s="2"/>
      <c r="G285" s="2"/>
      <c r="H285" s="7">
        <f>ROUND(SUM(H282:H284),5)</f>
        <v>1285.55</v>
      </c>
      <c r="I285" s="8"/>
      <c r="J285" s="7">
        <f>ROUND(SUM(J282:J284),5)</f>
        <v>500</v>
      </c>
      <c r="K285" s="8"/>
      <c r="L285" s="7">
        <f>ROUND((H285-J285),5)</f>
        <v>785.55</v>
      </c>
      <c r="M285" s="8"/>
      <c r="N285" s="9">
        <f>ROUND(IF(J285=0, IF(H285=0, 0, 1), H285/J285),5)</f>
        <v>2.5710999999999999</v>
      </c>
      <c r="O285" s="8"/>
      <c r="P285" s="7"/>
      <c r="Q285" s="8"/>
      <c r="R285" s="7">
        <f>ROUND(SUM(R282:R284),5)</f>
        <v>465</v>
      </c>
      <c r="S285" s="8"/>
      <c r="T285" s="7">
        <f>ROUND((P285-R285),5)</f>
        <v>-465</v>
      </c>
      <c r="U285" s="8"/>
      <c r="V285" s="9"/>
      <c r="W285" s="8"/>
      <c r="X285" s="7">
        <f>ROUND(SUM(X282:X284),5)</f>
        <v>225.78</v>
      </c>
      <c r="Y285" s="8"/>
      <c r="Z285" s="7">
        <f>ROUND(SUM(Z282:Z284),5)</f>
        <v>465</v>
      </c>
      <c r="AA285" s="8"/>
      <c r="AB285" s="7">
        <f>ROUND((X285-Z285),5)</f>
        <v>-239.22</v>
      </c>
      <c r="AC285" s="8"/>
      <c r="AD285" s="9">
        <f>ROUND(IF(Z285=0, IF(X285=0, 0, 1), X285/Z285),5)</f>
        <v>0.48554999999999998</v>
      </c>
      <c r="AE285" s="8"/>
      <c r="AF285" s="7">
        <f>ROUND(SUM(AF282:AF284),5)</f>
        <v>476.12</v>
      </c>
      <c r="AG285" s="8"/>
      <c r="AH285" s="7">
        <f>ROUND(SUM(AH282:AH284),5)</f>
        <v>460</v>
      </c>
      <c r="AI285" s="8"/>
      <c r="AJ285" s="7">
        <f>ROUND((AF285-AH285),5)</f>
        <v>16.12</v>
      </c>
      <c r="AK285" s="8"/>
      <c r="AL285" s="9">
        <f>ROUND(IF(AH285=0, IF(AF285=0, 0, 1), AF285/AH285),5)</f>
        <v>1.03504</v>
      </c>
      <c r="AM285" s="8"/>
      <c r="AN285" s="7">
        <f>ROUND(SUM(AN282:AN284),5)</f>
        <v>238</v>
      </c>
      <c r="AO285" s="8"/>
      <c r="AP285" s="7">
        <f>ROUND(SUM(AP282:AP284),5)</f>
        <v>460</v>
      </c>
      <c r="AQ285" s="8"/>
      <c r="AR285" s="7">
        <f>ROUND((AN285-AP285),5)</f>
        <v>-222</v>
      </c>
      <c r="AS285" s="8"/>
      <c r="AT285" s="9">
        <f>ROUND(IF(AP285=0, IF(AN285=0, 0, 1), AN285/AP285),5)</f>
        <v>0.51739000000000002</v>
      </c>
      <c r="AU285" s="8"/>
      <c r="AV285" s="7"/>
      <c r="AW285" s="8"/>
      <c r="AX285" s="7">
        <f>ROUND(SUM(AX282:AX284),5)</f>
        <v>450</v>
      </c>
      <c r="AY285" s="8"/>
      <c r="AZ285" s="7">
        <f>ROUND((AV285-AX285),5)</f>
        <v>-450</v>
      </c>
      <c r="BA285" s="8"/>
      <c r="BB285" s="9"/>
      <c r="BC285" s="8"/>
      <c r="BD285" s="7">
        <f>ROUND(SUM(BD282:BD284),5)</f>
        <v>233.38</v>
      </c>
      <c r="BE285" s="8"/>
      <c r="BF285" s="7">
        <f>ROUND(SUM(BF282:BF284),5)</f>
        <v>450</v>
      </c>
      <c r="BG285" s="8"/>
      <c r="BH285" s="7">
        <f>ROUND((BD285-BF285),5)</f>
        <v>-216.62</v>
      </c>
      <c r="BI285" s="8"/>
      <c r="BJ285" s="9">
        <f>ROUND(IF(BF285=0, IF(BD285=0, 0, 1), BD285/BF285),5)</f>
        <v>0.51861999999999997</v>
      </c>
      <c r="BK285" s="8"/>
      <c r="BL285" s="7">
        <f>ROUND(SUM(BL282:BL284),5)</f>
        <v>223.42</v>
      </c>
      <c r="BM285" s="8"/>
      <c r="BN285" s="7">
        <f>ROUND(SUM(BN282:BN284),5)</f>
        <v>450</v>
      </c>
      <c r="BO285" s="8"/>
      <c r="BP285" s="7">
        <f>ROUND((BL285-BN285),5)</f>
        <v>-226.58</v>
      </c>
      <c r="BQ285" s="8"/>
      <c r="BR285" s="9">
        <f>ROUND(IF(BN285=0, IF(BL285=0, 0, 1), BL285/BN285),5)</f>
        <v>0.49648999999999999</v>
      </c>
      <c r="BS285" s="8"/>
      <c r="BT285" s="7">
        <f>ROUND(SUM(BT282:BT284),5)</f>
        <v>15595.23</v>
      </c>
      <c r="BU285" s="8"/>
      <c r="BV285" s="7">
        <f>ROUND(SUM(BV282:BV284),5)</f>
        <v>450</v>
      </c>
      <c r="BW285" s="8"/>
      <c r="BX285" s="7">
        <f>ROUND((BT285-BV285),5)</f>
        <v>15145.23</v>
      </c>
      <c r="BY285" s="8"/>
      <c r="BZ285" s="9">
        <f>ROUND(IF(BV285=0, IF(BT285=0, 0, 1), BT285/BV285),5)</f>
        <v>34.65607</v>
      </c>
      <c r="CA285" s="8"/>
      <c r="CB285" s="7"/>
      <c r="CC285" s="8"/>
      <c r="CD285" s="7">
        <f>ROUND(SUM(CD282:CD284),5)</f>
        <v>116.13</v>
      </c>
      <c r="CE285" s="8"/>
      <c r="CF285" s="7">
        <f>ROUND((CB285-CD285),5)</f>
        <v>-116.13</v>
      </c>
      <c r="CG285" s="8"/>
      <c r="CH285" s="9"/>
      <c r="CI285" s="8"/>
      <c r="CJ285" s="7">
        <f>SUM(CJ267:CJ284)</f>
        <v>194603.22000000003</v>
      </c>
      <c r="CK285" s="8"/>
      <c r="CL285" s="7">
        <f>SUM(CL267:CL284)</f>
        <v>80200</v>
      </c>
      <c r="CM285" s="8"/>
      <c r="CN285" s="7">
        <f>ROUND((CJ285-CL285),5)</f>
        <v>114403.22</v>
      </c>
      <c r="CO285" s="8"/>
      <c r="CP285" s="9">
        <f>ROUND(IF(CL285=0, IF(CJ285=0, 0, 1), CJ285/CL285),5)</f>
        <v>2.4264700000000001</v>
      </c>
      <c r="CQ285" s="76">
        <f>SUM(CQ266:CQ284)</f>
        <v>391995</v>
      </c>
      <c r="CR285" t="s">
        <v>426</v>
      </c>
    </row>
    <row r="286" spans="1:98" ht="28.8" customHeight="1" x14ac:dyDescent="0.3">
      <c r="A286" s="2"/>
      <c r="B286" s="2"/>
      <c r="C286" s="2"/>
      <c r="D286" s="2"/>
      <c r="E286" s="2" t="s">
        <v>431</v>
      </c>
      <c r="F286" s="2"/>
      <c r="G286" s="2"/>
      <c r="H286" s="7">
        <v>597</v>
      </c>
      <c r="I286" s="8"/>
      <c r="J286" s="7"/>
      <c r="K286" s="8"/>
      <c r="L286" s="7"/>
      <c r="M286" s="8"/>
      <c r="N286" s="9"/>
      <c r="O286" s="8"/>
      <c r="P286" s="7"/>
      <c r="Q286" s="8"/>
      <c r="R286" s="7"/>
      <c r="S286" s="8"/>
      <c r="T286" s="7"/>
      <c r="U286" s="8"/>
      <c r="V286" s="9"/>
      <c r="W286" s="8"/>
      <c r="X286" s="7"/>
      <c r="Y286" s="8"/>
      <c r="Z286" s="7"/>
      <c r="AA286" s="8"/>
      <c r="AB286" s="7"/>
      <c r="AC286" s="8"/>
      <c r="AD286" s="9"/>
      <c r="AE286" s="8"/>
      <c r="AF286" s="7"/>
      <c r="AG286" s="8"/>
      <c r="AH286" s="7"/>
      <c r="AI286" s="8"/>
      <c r="AJ286" s="7"/>
      <c r="AK286" s="8"/>
      <c r="AL286" s="9"/>
      <c r="AM286" s="8"/>
      <c r="AN286" s="7"/>
      <c r="AO286" s="8"/>
      <c r="AP286" s="7"/>
      <c r="AQ286" s="8"/>
      <c r="AR286" s="7"/>
      <c r="AS286" s="8"/>
      <c r="AT286" s="9"/>
      <c r="AU286" s="8"/>
      <c r="AV286" s="7"/>
      <c r="AW286" s="8"/>
      <c r="AX286" s="7"/>
      <c r="AY286" s="8"/>
      <c r="AZ286" s="7"/>
      <c r="BA286" s="8"/>
      <c r="BB286" s="9"/>
      <c r="BC286" s="8"/>
      <c r="BD286" s="7"/>
      <c r="BE286" s="8"/>
      <c r="BF286" s="7"/>
      <c r="BG286" s="8"/>
      <c r="BH286" s="7"/>
      <c r="BI286" s="8"/>
      <c r="BJ286" s="9"/>
      <c r="BK286" s="8"/>
      <c r="BL286" s="7"/>
      <c r="BM286" s="8"/>
      <c r="BN286" s="7"/>
      <c r="BO286" s="8"/>
      <c r="BP286" s="7"/>
      <c r="BQ286" s="8"/>
      <c r="BR286" s="9"/>
      <c r="BS286" s="8"/>
      <c r="BT286" s="7"/>
      <c r="BU286" s="8"/>
      <c r="BV286" s="7"/>
      <c r="BW286" s="8"/>
      <c r="BX286" s="7"/>
      <c r="BY286" s="8"/>
      <c r="BZ286" s="9"/>
      <c r="CA286" s="8"/>
      <c r="CB286" s="7"/>
      <c r="CC286" s="8"/>
      <c r="CD286" s="7"/>
      <c r="CE286" s="8"/>
      <c r="CF286" s="7"/>
      <c r="CG286" s="8"/>
      <c r="CH286" s="9"/>
      <c r="CI286" s="8"/>
      <c r="CJ286" s="7">
        <f>ROUND(H286+P286+X286+AF286+AN286+AV286+BD286+BL286+BT286+CB286,5)</f>
        <v>597</v>
      </c>
      <c r="CK286" s="8"/>
      <c r="CL286" s="7"/>
      <c r="CM286" s="8"/>
      <c r="CN286" s="7">
        <f>ROUND((CJ286-CL286),5)</f>
        <v>597</v>
      </c>
      <c r="CO286" s="8"/>
      <c r="CP286" s="9">
        <f>ROUND(IF(CL286=0, IF(CJ286=0, 0, 1), CJ286/CL286),5)</f>
        <v>1</v>
      </c>
      <c r="CQ286" s="76">
        <v>600</v>
      </c>
      <c r="CR286" t="s">
        <v>426</v>
      </c>
    </row>
    <row r="287" spans="1:98" hidden="1" x14ac:dyDescent="0.3">
      <c r="A287" s="2"/>
      <c r="B287" s="2"/>
      <c r="C287" s="2"/>
      <c r="D287" s="2"/>
      <c r="E287" s="2" t="s">
        <v>315</v>
      </c>
      <c r="F287" s="2"/>
      <c r="G287" s="2"/>
      <c r="H287" s="7"/>
      <c r="I287" s="8"/>
      <c r="J287" s="7"/>
      <c r="K287" s="8"/>
      <c r="L287" s="7"/>
      <c r="M287" s="8"/>
      <c r="N287" s="9"/>
      <c r="O287" s="8"/>
      <c r="P287" s="7"/>
      <c r="Q287" s="8"/>
      <c r="R287" s="7"/>
      <c r="S287" s="8"/>
      <c r="T287" s="7"/>
      <c r="U287" s="8"/>
      <c r="V287" s="9"/>
      <c r="W287" s="8"/>
      <c r="X287" s="7"/>
      <c r="Y287" s="8"/>
      <c r="Z287" s="7"/>
      <c r="AA287" s="8"/>
      <c r="AB287" s="7"/>
      <c r="AC287" s="8"/>
      <c r="AD287" s="9"/>
      <c r="AE287" s="8"/>
      <c r="AF287" s="7"/>
      <c r="AG287" s="8"/>
      <c r="AH287" s="7"/>
      <c r="AI287" s="8"/>
      <c r="AJ287" s="7"/>
      <c r="AK287" s="8"/>
      <c r="AL287" s="9"/>
      <c r="AM287" s="8"/>
      <c r="AN287" s="7"/>
      <c r="AO287" s="8"/>
      <c r="AP287" s="7"/>
      <c r="AQ287" s="8"/>
      <c r="AR287" s="7"/>
      <c r="AS287" s="8"/>
      <c r="AT287" s="9"/>
      <c r="AU287" s="8"/>
      <c r="AV287" s="7"/>
      <c r="AW287" s="8"/>
      <c r="AX287" s="7"/>
      <c r="AY287" s="8"/>
      <c r="AZ287" s="7"/>
      <c r="BA287" s="8"/>
      <c r="BB287" s="9"/>
      <c r="BC287" s="8"/>
      <c r="BD287" s="7"/>
      <c r="BE287" s="8"/>
      <c r="BF287" s="7"/>
      <c r="BG287" s="8"/>
      <c r="BH287" s="7"/>
      <c r="BI287" s="8"/>
      <c r="BJ287" s="9"/>
      <c r="BK287" s="8"/>
      <c r="BL287" s="7"/>
      <c r="BM287" s="8"/>
      <c r="BN287" s="7"/>
      <c r="BO287" s="8"/>
      <c r="BP287" s="7"/>
      <c r="BQ287" s="8"/>
      <c r="BR287" s="9"/>
      <c r="BS287" s="8"/>
      <c r="BT287" s="7"/>
      <c r="BU287" s="8"/>
      <c r="BV287" s="7"/>
      <c r="BW287" s="8"/>
      <c r="BX287" s="7"/>
      <c r="BY287" s="8"/>
      <c r="BZ287" s="9"/>
      <c r="CA287" s="8"/>
      <c r="CB287" s="7"/>
      <c r="CC287" s="8"/>
      <c r="CD287" s="7"/>
      <c r="CE287" s="8"/>
      <c r="CF287" s="7"/>
      <c r="CG287" s="8"/>
      <c r="CH287" s="9"/>
      <c r="CI287" s="8"/>
      <c r="CJ287" s="7"/>
      <c r="CK287" s="8"/>
      <c r="CL287" s="7"/>
      <c r="CM287" s="8"/>
      <c r="CN287" s="7"/>
      <c r="CO287" s="8"/>
      <c r="CP287" s="9"/>
      <c r="CQ287" s="76"/>
    </row>
    <row r="288" spans="1:98" hidden="1" x14ac:dyDescent="0.3">
      <c r="A288" s="2"/>
      <c r="B288" s="2"/>
      <c r="C288" s="2"/>
      <c r="D288" s="2"/>
      <c r="E288" s="2" t="s">
        <v>316</v>
      </c>
      <c r="F288" s="2"/>
      <c r="G288" s="2"/>
      <c r="H288" s="7"/>
      <c r="I288" s="8"/>
      <c r="J288" s="7"/>
      <c r="K288" s="8"/>
      <c r="L288" s="7"/>
      <c r="M288" s="8"/>
      <c r="N288" s="9"/>
      <c r="O288" s="8"/>
      <c r="P288" s="7"/>
      <c r="Q288" s="8"/>
      <c r="R288" s="7"/>
      <c r="S288" s="8"/>
      <c r="T288" s="7"/>
      <c r="U288" s="8"/>
      <c r="V288" s="9"/>
      <c r="W288" s="8"/>
      <c r="X288" s="7"/>
      <c r="Y288" s="8"/>
      <c r="Z288" s="7"/>
      <c r="AA288" s="8"/>
      <c r="AB288" s="7"/>
      <c r="AC288" s="8"/>
      <c r="AD288" s="9"/>
      <c r="AE288" s="8"/>
      <c r="AF288" s="7"/>
      <c r="AG288" s="8"/>
      <c r="AH288" s="7"/>
      <c r="AI288" s="8"/>
      <c r="AJ288" s="7"/>
      <c r="AK288" s="8"/>
      <c r="AL288" s="9"/>
      <c r="AM288" s="8"/>
      <c r="AN288" s="7"/>
      <c r="AO288" s="8"/>
      <c r="AP288" s="7"/>
      <c r="AQ288" s="8"/>
      <c r="AR288" s="7"/>
      <c r="AS288" s="8"/>
      <c r="AT288" s="9"/>
      <c r="AU288" s="8"/>
      <c r="AV288" s="7"/>
      <c r="AW288" s="8"/>
      <c r="AX288" s="7"/>
      <c r="AY288" s="8"/>
      <c r="AZ288" s="7"/>
      <c r="BA288" s="8"/>
      <c r="BB288" s="9"/>
      <c r="BC288" s="8"/>
      <c r="BD288" s="7"/>
      <c r="BE288" s="8"/>
      <c r="BF288" s="7"/>
      <c r="BG288" s="8"/>
      <c r="BH288" s="7"/>
      <c r="BI288" s="8"/>
      <c r="BJ288" s="9"/>
      <c r="BK288" s="8"/>
      <c r="BL288" s="7"/>
      <c r="BM288" s="8"/>
      <c r="BN288" s="7"/>
      <c r="BO288" s="8"/>
      <c r="BP288" s="7"/>
      <c r="BQ288" s="8"/>
      <c r="BR288" s="9"/>
      <c r="BS288" s="8"/>
      <c r="BT288" s="7"/>
      <c r="BU288" s="8"/>
      <c r="BV288" s="7"/>
      <c r="BW288" s="8"/>
      <c r="BX288" s="7"/>
      <c r="BY288" s="8"/>
      <c r="BZ288" s="9"/>
      <c r="CA288" s="8"/>
      <c r="CB288" s="7"/>
      <c r="CC288" s="8"/>
      <c r="CD288" s="7"/>
      <c r="CE288" s="8"/>
      <c r="CF288" s="7"/>
      <c r="CG288" s="8"/>
      <c r="CH288" s="9"/>
      <c r="CI288" s="8"/>
      <c r="CJ288" s="7"/>
      <c r="CK288" s="8"/>
      <c r="CL288" s="7"/>
      <c r="CM288" s="8"/>
      <c r="CN288" s="7"/>
      <c r="CO288" s="8"/>
      <c r="CP288" s="9"/>
      <c r="CQ288" s="76"/>
    </row>
    <row r="289" spans="1:96" hidden="1" x14ac:dyDescent="0.3">
      <c r="A289" s="2"/>
      <c r="B289" s="2"/>
      <c r="C289" s="2"/>
      <c r="D289" s="2"/>
      <c r="E289" s="2" t="s">
        <v>317</v>
      </c>
      <c r="F289" s="2"/>
      <c r="G289" s="2"/>
      <c r="H289" s="7"/>
      <c r="I289" s="8"/>
      <c r="J289" s="7"/>
      <c r="K289" s="8"/>
      <c r="L289" s="7"/>
      <c r="M289" s="8"/>
      <c r="N289" s="9"/>
      <c r="O289" s="8"/>
      <c r="P289" s="7"/>
      <c r="Q289" s="8"/>
      <c r="R289" s="7"/>
      <c r="S289" s="8"/>
      <c r="T289" s="7"/>
      <c r="U289" s="8"/>
      <c r="V289" s="9"/>
      <c r="W289" s="8"/>
      <c r="X289" s="7"/>
      <c r="Y289" s="8"/>
      <c r="Z289" s="7"/>
      <c r="AA289" s="8"/>
      <c r="AB289" s="7"/>
      <c r="AC289" s="8"/>
      <c r="AD289" s="9"/>
      <c r="AE289" s="8"/>
      <c r="AF289" s="7"/>
      <c r="AG289" s="8"/>
      <c r="AH289" s="7"/>
      <c r="AI289" s="8"/>
      <c r="AJ289" s="7"/>
      <c r="AK289" s="8"/>
      <c r="AL289" s="9"/>
      <c r="AM289" s="8"/>
      <c r="AN289" s="7"/>
      <c r="AO289" s="8"/>
      <c r="AP289" s="7"/>
      <c r="AQ289" s="8"/>
      <c r="AR289" s="7"/>
      <c r="AS289" s="8"/>
      <c r="AT289" s="9"/>
      <c r="AU289" s="8"/>
      <c r="AV289" s="7"/>
      <c r="AW289" s="8"/>
      <c r="AX289" s="7"/>
      <c r="AY289" s="8"/>
      <c r="AZ289" s="7"/>
      <c r="BA289" s="8"/>
      <c r="BB289" s="9"/>
      <c r="BC289" s="8"/>
      <c r="BD289" s="7"/>
      <c r="BE289" s="8"/>
      <c r="BF289" s="7"/>
      <c r="BG289" s="8"/>
      <c r="BH289" s="7"/>
      <c r="BI289" s="8"/>
      <c r="BJ289" s="9"/>
      <c r="BK289" s="8"/>
      <c r="BL289" s="7"/>
      <c r="BM289" s="8"/>
      <c r="BN289" s="7"/>
      <c r="BO289" s="8"/>
      <c r="BP289" s="7"/>
      <c r="BQ289" s="8"/>
      <c r="BR289" s="9"/>
      <c r="BS289" s="8"/>
      <c r="BT289" s="7"/>
      <c r="BU289" s="8"/>
      <c r="BV289" s="7"/>
      <c r="BW289" s="8"/>
      <c r="BX289" s="7"/>
      <c r="BY289" s="8"/>
      <c r="BZ289" s="9"/>
      <c r="CA289" s="8"/>
      <c r="CB289" s="7"/>
      <c r="CC289" s="8"/>
      <c r="CD289" s="7"/>
      <c r="CE289" s="8"/>
      <c r="CF289" s="7"/>
      <c r="CG289" s="8"/>
      <c r="CH289" s="9"/>
      <c r="CI289" s="8"/>
      <c r="CJ289" s="7"/>
      <c r="CK289" s="8"/>
      <c r="CL289" s="7"/>
      <c r="CM289" s="8"/>
      <c r="CN289" s="7"/>
      <c r="CO289" s="8"/>
      <c r="CP289" s="9"/>
      <c r="CQ289" s="76"/>
    </row>
    <row r="290" spans="1:96" hidden="1" x14ac:dyDescent="0.3">
      <c r="A290" s="2"/>
      <c r="B290" s="2"/>
      <c r="C290" s="2"/>
      <c r="D290" s="2"/>
      <c r="E290" s="2" t="s">
        <v>439</v>
      </c>
      <c r="F290" s="2"/>
      <c r="G290" s="2"/>
      <c r="H290" s="7"/>
      <c r="I290" s="8"/>
      <c r="J290" s="7"/>
      <c r="K290" s="8"/>
      <c r="L290" s="7"/>
      <c r="M290" s="8"/>
      <c r="N290" s="9"/>
      <c r="O290" s="8"/>
      <c r="P290" s="7"/>
      <c r="Q290" s="8"/>
      <c r="R290" s="7"/>
      <c r="S290" s="8"/>
      <c r="T290" s="7"/>
      <c r="U290" s="8"/>
      <c r="V290" s="9"/>
      <c r="W290" s="8"/>
      <c r="X290" s="7"/>
      <c r="Y290" s="8"/>
      <c r="Z290" s="7"/>
      <c r="AA290" s="8"/>
      <c r="AB290" s="7"/>
      <c r="AC290" s="8"/>
      <c r="AD290" s="9"/>
      <c r="AE290" s="8"/>
      <c r="AF290" s="7"/>
      <c r="AG290" s="8"/>
      <c r="AH290" s="7"/>
      <c r="AI290" s="8"/>
      <c r="AJ290" s="7"/>
      <c r="AK290" s="8"/>
      <c r="AL290" s="9"/>
      <c r="AM290" s="8"/>
      <c r="AN290" s="7"/>
      <c r="AO290" s="8"/>
      <c r="AP290" s="7"/>
      <c r="AQ290" s="8"/>
      <c r="AR290" s="7"/>
      <c r="AS290" s="8"/>
      <c r="AT290" s="9"/>
      <c r="AU290" s="8"/>
      <c r="AV290" s="7"/>
      <c r="AW290" s="8"/>
      <c r="AX290" s="7"/>
      <c r="AY290" s="8"/>
      <c r="AZ290" s="7"/>
      <c r="BA290" s="8"/>
      <c r="BB290" s="9"/>
      <c r="BC290" s="8"/>
      <c r="BD290" s="7"/>
      <c r="BE290" s="8"/>
      <c r="BF290" s="7"/>
      <c r="BG290" s="8"/>
      <c r="BH290" s="7"/>
      <c r="BI290" s="8"/>
      <c r="BJ290" s="9"/>
      <c r="BK290" s="8"/>
      <c r="BL290" s="7"/>
      <c r="BM290" s="8"/>
      <c r="BN290" s="7"/>
      <c r="BO290" s="8"/>
      <c r="BP290" s="7"/>
      <c r="BQ290" s="8"/>
      <c r="BR290" s="9"/>
      <c r="BS290" s="8"/>
      <c r="BT290" s="7"/>
      <c r="BU290" s="8"/>
      <c r="BV290" s="7"/>
      <c r="BW290" s="8"/>
      <c r="BX290" s="7"/>
      <c r="BY290" s="8"/>
      <c r="BZ290" s="9"/>
      <c r="CA290" s="8"/>
      <c r="CB290" s="7"/>
      <c r="CC290" s="8"/>
      <c r="CD290" s="7"/>
      <c r="CE290" s="8"/>
      <c r="CF290" s="7"/>
      <c r="CG290" s="8"/>
      <c r="CH290" s="9"/>
      <c r="CI290" s="8"/>
      <c r="CJ290" s="7"/>
      <c r="CK290" s="8"/>
      <c r="CL290" s="7">
        <v>0</v>
      </c>
      <c r="CM290" s="8"/>
      <c r="CN290" s="7"/>
      <c r="CO290" s="8"/>
      <c r="CP290" s="9"/>
      <c r="CQ290" s="76"/>
      <c r="CR290" t="s">
        <v>426</v>
      </c>
    </row>
    <row r="291" spans="1:96" x14ac:dyDescent="0.3">
      <c r="A291" s="2"/>
      <c r="B291" s="2"/>
      <c r="C291" s="2"/>
      <c r="D291" s="2"/>
      <c r="E291" s="2" t="s">
        <v>319</v>
      </c>
      <c r="F291" s="2"/>
      <c r="G291" s="2"/>
      <c r="H291" s="7"/>
      <c r="I291" s="8"/>
      <c r="J291" s="7"/>
      <c r="K291" s="8"/>
      <c r="L291" s="7"/>
      <c r="M291" s="8"/>
      <c r="N291" s="9"/>
      <c r="O291" s="8"/>
      <c r="P291" s="7"/>
      <c r="Q291" s="8"/>
      <c r="R291" s="7"/>
      <c r="S291" s="8"/>
      <c r="T291" s="7"/>
      <c r="U291" s="8"/>
      <c r="V291" s="9"/>
      <c r="W291" s="8"/>
      <c r="X291" s="7"/>
      <c r="Y291" s="8"/>
      <c r="Z291" s="7"/>
      <c r="AA291" s="8"/>
      <c r="AB291" s="7"/>
      <c r="AC291" s="8"/>
      <c r="AD291" s="9"/>
      <c r="AE291" s="8"/>
      <c r="AF291" s="7"/>
      <c r="AG291" s="8"/>
      <c r="AH291" s="7"/>
      <c r="AI291" s="8"/>
      <c r="AJ291" s="7"/>
      <c r="AK291" s="8"/>
      <c r="AL291" s="9"/>
      <c r="AM291" s="8"/>
      <c r="AN291" s="7"/>
      <c r="AO291" s="8"/>
      <c r="AP291" s="7"/>
      <c r="AQ291" s="8"/>
      <c r="AR291" s="7"/>
      <c r="AS291" s="8"/>
      <c r="AT291" s="9"/>
      <c r="AU291" s="8"/>
      <c r="AV291" s="7"/>
      <c r="AW291" s="8"/>
      <c r="AX291" s="7"/>
      <c r="AY291" s="8"/>
      <c r="AZ291" s="7"/>
      <c r="BA291" s="8"/>
      <c r="BB291" s="9"/>
      <c r="BC291" s="8"/>
      <c r="BD291" s="7"/>
      <c r="BE291" s="8"/>
      <c r="BF291" s="7"/>
      <c r="BG291" s="8"/>
      <c r="BH291" s="7"/>
      <c r="BI291" s="8"/>
      <c r="BJ291" s="9"/>
      <c r="BK291" s="8"/>
      <c r="BL291" s="7"/>
      <c r="BM291" s="8"/>
      <c r="BN291" s="7"/>
      <c r="BO291" s="8"/>
      <c r="BP291" s="7"/>
      <c r="BQ291" s="8"/>
      <c r="BR291" s="9"/>
      <c r="BS291" s="8"/>
      <c r="BT291" s="7"/>
      <c r="BU291" s="8"/>
      <c r="BV291" s="7"/>
      <c r="BW291" s="8"/>
      <c r="BX291" s="7"/>
      <c r="BY291" s="8"/>
      <c r="BZ291" s="9"/>
      <c r="CA291" s="8"/>
      <c r="CB291" s="7"/>
      <c r="CC291" s="8"/>
      <c r="CD291" s="7"/>
      <c r="CE291" s="8"/>
      <c r="CF291" s="7"/>
      <c r="CG291" s="8"/>
      <c r="CH291" s="9"/>
      <c r="CI291" s="8"/>
      <c r="CJ291" s="7"/>
      <c r="CK291" s="8"/>
      <c r="CL291" s="7"/>
      <c r="CM291" s="8"/>
      <c r="CN291" s="7"/>
      <c r="CO291" s="8"/>
      <c r="CP291" s="9"/>
      <c r="CQ291" s="76"/>
      <c r="CR291" t="s">
        <v>426</v>
      </c>
    </row>
    <row r="292" spans="1:96" x14ac:dyDescent="0.3">
      <c r="A292" s="2"/>
      <c r="B292" s="2"/>
      <c r="C292" s="2"/>
      <c r="D292" s="2"/>
      <c r="E292" s="2" t="s">
        <v>320</v>
      </c>
      <c r="F292" s="2"/>
      <c r="G292" s="2"/>
      <c r="H292" s="7">
        <v>2030.43</v>
      </c>
      <c r="I292" s="8"/>
      <c r="J292" s="7">
        <v>1750</v>
      </c>
      <c r="K292" s="8"/>
      <c r="L292" s="7">
        <f>ROUND((H292-J292),5)</f>
        <v>280.43</v>
      </c>
      <c r="M292" s="8"/>
      <c r="N292" s="9">
        <f>ROUND(IF(J292=0, IF(H292=0, 0, 1), H292/J292),5)</f>
        <v>1.16025</v>
      </c>
      <c r="O292" s="8"/>
      <c r="P292" s="7">
        <v>1939.99</v>
      </c>
      <c r="Q292" s="8"/>
      <c r="R292" s="7">
        <v>1750</v>
      </c>
      <c r="S292" s="8"/>
      <c r="T292" s="7">
        <f>ROUND((P292-R292),5)</f>
        <v>189.99</v>
      </c>
      <c r="U292" s="8"/>
      <c r="V292" s="9">
        <f>ROUND(IF(R292=0, IF(P292=0, 0, 1), P292/R292),5)</f>
        <v>1.1085700000000001</v>
      </c>
      <c r="W292" s="8"/>
      <c r="X292" s="7">
        <v>1899.65</v>
      </c>
      <c r="Y292" s="8"/>
      <c r="Z292" s="7">
        <v>1750</v>
      </c>
      <c r="AA292" s="8"/>
      <c r="AB292" s="7">
        <f>ROUND((X292-Z292),5)</f>
        <v>149.65</v>
      </c>
      <c r="AC292" s="8"/>
      <c r="AD292" s="9">
        <f>ROUND(IF(Z292=0, IF(X292=0, 0, 1), X292/Z292),5)</f>
        <v>1.08551</v>
      </c>
      <c r="AE292" s="8"/>
      <c r="AF292" s="7">
        <v>2844.54</v>
      </c>
      <c r="AG292" s="8"/>
      <c r="AH292" s="7">
        <v>2620</v>
      </c>
      <c r="AI292" s="8"/>
      <c r="AJ292" s="7">
        <f>ROUND((AF292-AH292),5)</f>
        <v>224.54</v>
      </c>
      <c r="AK292" s="8"/>
      <c r="AL292" s="9">
        <f>ROUND(IF(AH292=0, IF(AF292=0, 0, 1), AF292/AH292),5)</f>
        <v>1.0857000000000001</v>
      </c>
      <c r="AM292" s="8"/>
      <c r="AN292" s="7">
        <v>2021.08</v>
      </c>
      <c r="AO292" s="8"/>
      <c r="AP292" s="7">
        <v>1750</v>
      </c>
      <c r="AQ292" s="8"/>
      <c r="AR292" s="7">
        <f>ROUND((AN292-AP292),5)</f>
        <v>271.08</v>
      </c>
      <c r="AS292" s="8"/>
      <c r="AT292" s="9">
        <f>ROUND(IF(AP292=0, IF(AN292=0, 0, 1), AN292/AP292),5)</f>
        <v>1.1549</v>
      </c>
      <c r="AU292" s="8"/>
      <c r="AV292" s="7">
        <v>1667.99</v>
      </c>
      <c r="AW292" s="8"/>
      <c r="AX292" s="7">
        <v>1750</v>
      </c>
      <c r="AY292" s="8"/>
      <c r="AZ292" s="7">
        <f>ROUND((AV292-AX292),5)</f>
        <v>-82.01</v>
      </c>
      <c r="BA292" s="8"/>
      <c r="BB292" s="9">
        <f>ROUND(IF(AX292=0, IF(AV292=0, 0, 1), AV292/AX292),5)</f>
        <v>0.95313999999999999</v>
      </c>
      <c r="BC292" s="8"/>
      <c r="BD292" s="7">
        <v>1914.32</v>
      </c>
      <c r="BE292" s="8"/>
      <c r="BF292" s="7">
        <v>1750</v>
      </c>
      <c r="BG292" s="8"/>
      <c r="BH292" s="7">
        <f>ROUND((BD292-BF292),5)</f>
        <v>164.32</v>
      </c>
      <c r="BI292" s="8"/>
      <c r="BJ292" s="9">
        <f>ROUND(IF(BF292=0, IF(BD292=0, 0, 1), BD292/BF292),5)</f>
        <v>1.0939000000000001</v>
      </c>
      <c r="BK292" s="8"/>
      <c r="BL292" s="7">
        <v>1992.4</v>
      </c>
      <c r="BM292" s="8"/>
      <c r="BN292" s="7">
        <v>1750</v>
      </c>
      <c r="BO292" s="8"/>
      <c r="BP292" s="7">
        <f>ROUND((BL292-BN292),5)</f>
        <v>242.4</v>
      </c>
      <c r="BQ292" s="8"/>
      <c r="BR292" s="9">
        <f>ROUND(IF(BN292=0, IF(BL292=0, 0, 1), BL292/BN292),5)</f>
        <v>1.1385099999999999</v>
      </c>
      <c r="BS292" s="8"/>
      <c r="BT292" s="7">
        <v>1851.62</v>
      </c>
      <c r="BU292" s="8"/>
      <c r="BV292" s="7">
        <v>1750</v>
      </c>
      <c r="BW292" s="8"/>
      <c r="BX292" s="7">
        <f>ROUND((BT292-BV292),5)</f>
        <v>101.62</v>
      </c>
      <c r="BY292" s="8"/>
      <c r="BZ292" s="9">
        <f>ROUND(IF(BV292=0, IF(BT292=0, 0, 1), BT292/BV292),5)</f>
        <v>1.0580700000000001</v>
      </c>
      <c r="CA292" s="8"/>
      <c r="CB292" s="7">
        <v>958.91</v>
      </c>
      <c r="CC292" s="8"/>
      <c r="CD292" s="7">
        <v>678.71</v>
      </c>
      <c r="CE292" s="8"/>
      <c r="CF292" s="7">
        <f>ROUND((CB292-CD292),5)</f>
        <v>280.2</v>
      </c>
      <c r="CG292" s="8"/>
      <c r="CH292" s="9">
        <f>ROUND(IF(CD292=0, IF(CB292=0, 0, 1), CB292/CD292),5)</f>
        <v>1.4128400000000001</v>
      </c>
      <c r="CI292" s="8"/>
      <c r="CJ292" s="7">
        <f>ROUND(H292+P292+X292+AF292+AN292+AV292+BD292+BL292+BT292+CB292,5)</f>
        <v>19120.93</v>
      </c>
      <c r="CK292" s="8"/>
      <c r="CL292" s="7">
        <v>22750</v>
      </c>
      <c r="CM292" s="8"/>
      <c r="CN292" s="7">
        <f>ROUND((CJ292-CL292),5)</f>
        <v>-3629.07</v>
      </c>
      <c r="CO292" s="8"/>
      <c r="CP292" s="9">
        <f>ROUND(IF(CL292=0, IF(CJ292=0, 0, 1), CJ292/CL292),5)</f>
        <v>0.84048</v>
      </c>
      <c r="CQ292" s="76">
        <v>25400</v>
      </c>
      <c r="CR292" t="s">
        <v>426</v>
      </c>
    </row>
    <row r="293" spans="1:96" x14ac:dyDescent="0.3">
      <c r="A293" s="2"/>
      <c r="B293" s="2"/>
      <c r="C293" s="2"/>
      <c r="D293" s="2"/>
      <c r="E293" s="2" t="s">
        <v>321</v>
      </c>
      <c r="F293" s="2"/>
      <c r="G293" s="2"/>
      <c r="H293" s="7"/>
      <c r="I293" s="8"/>
      <c r="J293" s="7"/>
      <c r="K293" s="8"/>
      <c r="L293" s="7"/>
      <c r="M293" s="8"/>
      <c r="N293" s="9"/>
      <c r="O293" s="8"/>
      <c r="P293" s="7"/>
      <c r="Q293" s="8"/>
      <c r="R293" s="7"/>
      <c r="S293" s="8"/>
      <c r="T293" s="7"/>
      <c r="U293" s="8"/>
      <c r="V293" s="9"/>
      <c r="W293" s="8"/>
      <c r="X293" s="7"/>
      <c r="Y293" s="8"/>
      <c r="Z293" s="7"/>
      <c r="AA293" s="8"/>
      <c r="AB293" s="7"/>
      <c r="AC293" s="8"/>
      <c r="AD293" s="9"/>
      <c r="AE293" s="8"/>
      <c r="AF293" s="7"/>
      <c r="AG293" s="8"/>
      <c r="AH293" s="7"/>
      <c r="AI293" s="8"/>
      <c r="AJ293" s="7"/>
      <c r="AK293" s="8"/>
      <c r="AL293" s="9"/>
      <c r="AM293" s="8"/>
      <c r="AN293" s="7"/>
      <c r="AO293" s="8"/>
      <c r="AP293" s="7"/>
      <c r="AQ293" s="8"/>
      <c r="AR293" s="7"/>
      <c r="AS293" s="8"/>
      <c r="AT293" s="9"/>
      <c r="AU293" s="8"/>
      <c r="AV293" s="7"/>
      <c r="AW293" s="8"/>
      <c r="AX293" s="7"/>
      <c r="AY293" s="8"/>
      <c r="AZ293" s="7"/>
      <c r="BA293" s="8"/>
      <c r="BB293" s="9"/>
      <c r="BC293" s="8"/>
      <c r="BD293" s="7"/>
      <c r="BE293" s="8"/>
      <c r="BF293" s="7"/>
      <c r="BG293" s="8"/>
      <c r="BH293" s="7"/>
      <c r="BI293" s="8"/>
      <c r="BJ293" s="9"/>
      <c r="BK293" s="8"/>
      <c r="BL293" s="7"/>
      <c r="BM293" s="8"/>
      <c r="BN293" s="7"/>
      <c r="BO293" s="8"/>
      <c r="BP293" s="7"/>
      <c r="BQ293" s="8"/>
      <c r="BR293" s="9"/>
      <c r="BS293" s="8"/>
      <c r="BT293" s="7"/>
      <c r="BU293" s="8"/>
      <c r="BV293" s="7"/>
      <c r="BW293" s="8"/>
      <c r="BX293" s="7"/>
      <c r="BY293" s="8"/>
      <c r="BZ293" s="9"/>
      <c r="CA293" s="8"/>
      <c r="CB293" s="7"/>
      <c r="CC293" s="8"/>
      <c r="CD293" s="7"/>
      <c r="CE293" s="8"/>
      <c r="CF293" s="7"/>
      <c r="CG293" s="8"/>
      <c r="CH293" s="9"/>
      <c r="CI293" s="8"/>
      <c r="CJ293" s="7"/>
      <c r="CK293" s="8"/>
      <c r="CL293" s="7"/>
      <c r="CM293" s="8"/>
      <c r="CN293" s="7"/>
      <c r="CO293" s="8"/>
      <c r="CP293" s="9"/>
      <c r="CQ293" s="76"/>
      <c r="CR293" t="s">
        <v>426</v>
      </c>
    </row>
    <row r="294" spans="1:96" x14ac:dyDescent="0.3">
      <c r="A294" s="2"/>
      <c r="B294" s="2"/>
      <c r="C294" s="2"/>
      <c r="D294" s="2"/>
      <c r="E294" s="2" t="s">
        <v>322</v>
      </c>
      <c r="F294" s="2"/>
      <c r="G294" s="2"/>
      <c r="H294" s="7"/>
      <c r="I294" s="8"/>
      <c r="J294" s="7"/>
      <c r="K294" s="8"/>
      <c r="L294" s="7"/>
      <c r="M294" s="8"/>
      <c r="N294" s="9"/>
      <c r="O294" s="8"/>
      <c r="P294" s="7"/>
      <c r="Q294" s="8"/>
      <c r="R294" s="7"/>
      <c r="S294" s="8"/>
      <c r="T294" s="7"/>
      <c r="U294" s="8"/>
      <c r="V294" s="9"/>
      <c r="W294" s="8"/>
      <c r="X294" s="7"/>
      <c r="Y294" s="8"/>
      <c r="Z294" s="7"/>
      <c r="AA294" s="8"/>
      <c r="AB294" s="7"/>
      <c r="AC294" s="8"/>
      <c r="AD294" s="9"/>
      <c r="AE294" s="8"/>
      <c r="AF294" s="7"/>
      <c r="AG294" s="8"/>
      <c r="AH294" s="7"/>
      <c r="AI294" s="8"/>
      <c r="AJ294" s="7"/>
      <c r="AK294" s="8"/>
      <c r="AL294" s="9"/>
      <c r="AM294" s="8"/>
      <c r="AN294" s="7"/>
      <c r="AO294" s="8"/>
      <c r="AP294" s="7"/>
      <c r="AQ294" s="8"/>
      <c r="AR294" s="7"/>
      <c r="AS294" s="8"/>
      <c r="AT294" s="9"/>
      <c r="AU294" s="8"/>
      <c r="AV294" s="7"/>
      <c r="AW294" s="8"/>
      <c r="AX294" s="7"/>
      <c r="AY294" s="8"/>
      <c r="AZ294" s="7"/>
      <c r="BA294" s="8"/>
      <c r="BB294" s="9"/>
      <c r="BC294" s="8"/>
      <c r="BD294" s="7"/>
      <c r="BE294" s="8"/>
      <c r="BF294" s="7"/>
      <c r="BG294" s="8"/>
      <c r="BH294" s="7"/>
      <c r="BI294" s="8"/>
      <c r="BJ294" s="9"/>
      <c r="BK294" s="8"/>
      <c r="BL294" s="7"/>
      <c r="BM294" s="8"/>
      <c r="BN294" s="7"/>
      <c r="BO294" s="8"/>
      <c r="BP294" s="7"/>
      <c r="BQ294" s="8"/>
      <c r="BR294" s="9"/>
      <c r="BS294" s="8"/>
      <c r="BT294" s="7">
        <v>37855</v>
      </c>
      <c r="BU294" s="8"/>
      <c r="BV294" s="7">
        <v>26790</v>
      </c>
      <c r="BW294" s="8"/>
      <c r="BX294" s="7">
        <f>ROUND((BT294-BV294),5)</f>
        <v>11065</v>
      </c>
      <c r="BY294" s="8"/>
      <c r="BZ294" s="9">
        <f>ROUND(IF(BV294=0, IF(BT294=0, 0, 1), BT294/BV294),5)</f>
        <v>1.41303</v>
      </c>
      <c r="CA294" s="8"/>
      <c r="CB294" s="7"/>
      <c r="CC294" s="8"/>
      <c r="CD294" s="7"/>
      <c r="CE294" s="8"/>
      <c r="CF294" s="7"/>
      <c r="CG294" s="8"/>
      <c r="CH294" s="9"/>
      <c r="CI294" s="8"/>
      <c r="CJ294" s="7">
        <f>ROUND(H294+P294+X294+AF294+AN294+AV294+BD294+BL294+BT294+CB294,5)</f>
        <v>37855</v>
      </c>
      <c r="CK294" s="8"/>
      <c r="CL294" s="7">
        <f>ROUND(J294+R294+Z294+AH294+AP294+AX294+BF294+BN294+BV294+CD294,5)</f>
        <v>26790</v>
      </c>
      <c r="CM294" s="8"/>
      <c r="CN294" s="7">
        <f>ROUND((CJ294-CL294),5)</f>
        <v>11065</v>
      </c>
      <c r="CO294" s="8"/>
      <c r="CP294" s="9">
        <f>ROUND(IF(CL294=0, IF(CJ294=0, 0, 1), CJ294/CL294),5)</f>
        <v>1.41303</v>
      </c>
      <c r="CQ294" s="76">
        <v>13740</v>
      </c>
      <c r="CR294" t="s">
        <v>426</v>
      </c>
    </row>
    <row r="295" spans="1:96" x14ac:dyDescent="0.3">
      <c r="A295" s="2"/>
      <c r="B295" s="2"/>
      <c r="C295" s="2"/>
      <c r="D295" s="2"/>
      <c r="E295" s="2" t="s">
        <v>323</v>
      </c>
      <c r="F295" s="2"/>
      <c r="G295" s="2"/>
      <c r="H295" s="7">
        <v>2800</v>
      </c>
      <c r="I295" s="8"/>
      <c r="J295" s="7">
        <v>3050</v>
      </c>
      <c r="K295" s="8"/>
      <c r="L295" s="7">
        <f>ROUND((H295-J295),5)</f>
        <v>-250</v>
      </c>
      <c r="M295" s="8"/>
      <c r="N295" s="9">
        <f>ROUND(IF(J295=0, IF(H295=0, 0, 1), H295/J295),5)</f>
        <v>0.91803000000000001</v>
      </c>
      <c r="O295" s="8"/>
      <c r="P295" s="7">
        <v>2594</v>
      </c>
      <c r="Q295" s="8"/>
      <c r="R295" s="7">
        <v>3050</v>
      </c>
      <c r="S295" s="8"/>
      <c r="T295" s="7">
        <f>ROUND((P295-R295),5)</f>
        <v>-456</v>
      </c>
      <c r="U295" s="8"/>
      <c r="V295" s="9">
        <f>ROUND(IF(R295=0, IF(P295=0, 0, 1), P295/R295),5)</f>
        <v>0.85048999999999997</v>
      </c>
      <c r="W295" s="8"/>
      <c r="X295" s="7">
        <v>5302</v>
      </c>
      <c r="Y295" s="8"/>
      <c r="Z295" s="7">
        <v>3050</v>
      </c>
      <c r="AA295" s="8"/>
      <c r="AB295" s="7">
        <f>ROUND((X295-Z295),5)</f>
        <v>2252</v>
      </c>
      <c r="AC295" s="8"/>
      <c r="AD295" s="9">
        <f>ROUND(IF(Z295=0, IF(X295=0, 0, 1), X295/Z295),5)</f>
        <v>1.7383599999999999</v>
      </c>
      <c r="AE295" s="8"/>
      <c r="AF295" s="7">
        <v>2300</v>
      </c>
      <c r="AG295" s="8"/>
      <c r="AH295" s="7">
        <v>3050</v>
      </c>
      <c r="AI295" s="8"/>
      <c r="AJ295" s="7">
        <f>ROUND((AF295-AH295),5)</f>
        <v>-750</v>
      </c>
      <c r="AK295" s="8"/>
      <c r="AL295" s="9">
        <f>ROUND(IF(AH295=0, IF(AF295=0, 0, 1), AF295/AH295),5)</f>
        <v>0.75409999999999999</v>
      </c>
      <c r="AM295" s="8"/>
      <c r="AN295" s="7">
        <v>2300</v>
      </c>
      <c r="AO295" s="8"/>
      <c r="AP295" s="7">
        <v>3050</v>
      </c>
      <c r="AQ295" s="8"/>
      <c r="AR295" s="7">
        <f>ROUND((AN295-AP295),5)</f>
        <v>-750</v>
      </c>
      <c r="AS295" s="8"/>
      <c r="AT295" s="9">
        <f>ROUND(IF(AP295=0, IF(AN295=0, 0, 1), AN295/AP295),5)</f>
        <v>0.75409999999999999</v>
      </c>
      <c r="AU295" s="8"/>
      <c r="AV295" s="7">
        <v>2300</v>
      </c>
      <c r="AW295" s="8"/>
      <c r="AX295" s="7">
        <v>3050</v>
      </c>
      <c r="AY295" s="8"/>
      <c r="AZ295" s="7">
        <f>ROUND((AV295-AX295),5)</f>
        <v>-750</v>
      </c>
      <c r="BA295" s="8"/>
      <c r="BB295" s="9">
        <f>ROUND(IF(AX295=0, IF(AV295=0, 0, 1), AV295/AX295),5)</f>
        <v>0.75409999999999999</v>
      </c>
      <c r="BC295" s="8"/>
      <c r="BD295" s="7">
        <v>2300</v>
      </c>
      <c r="BE295" s="8"/>
      <c r="BF295" s="7">
        <v>3050</v>
      </c>
      <c r="BG295" s="8"/>
      <c r="BH295" s="7">
        <f>ROUND((BD295-BF295),5)</f>
        <v>-750</v>
      </c>
      <c r="BI295" s="8"/>
      <c r="BJ295" s="9">
        <f>ROUND(IF(BF295=0, IF(BD295=0, 0, 1), BD295/BF295),5)</f>
        <v>0.75409999999999999</v>
      </c>
      <c r="BK295" s="8"/>
      <c r="BL295" s="7">
        <v>2300</v>
      </c>
      <c r="BM295" s="8"/>
      <c r="BN295" s="7">
        <v>3050</v>
      </c>
      <c r="BO295" s="8"/>
      <c r="BP295" s="7">
        <f>ROUND((BL295-BN295),5)</f>
        <v>-750</v>
      </c>
      <c r="BQ295" s="8"/>
      <c r="BR295" s="9">
        <f>ROUND(IF(BN295=0, IF(BL295=0, 0, 1), BL295/BN295),5)</f>
        <v>0.75409999999999999</v>
      </c>
      <c r="BS295" s="8"/>
      <c r="BT295" s="7">
        <v>2300</v>
      </c>
      <c r="BU295" s="8"/>
      <c r="BV295" s="7">
        <v>3050</v>
      </c>
      <c r="BW295" s="8"/>
      <c r="BX295" s="7">
        <f>ROUND((BT295-BV295),5)</f>
        <v>-750</v>
      </c>
      <c r="BY295" s="8"/>
      <c r="BZ295" s="9">
        <f>ROUND(IF(BV295=0, IF(BT295=0, 0, 1), BT295/BV295),5)</f>
        <v>0.75409999999999999</v>
      </c>
      <c r="CA295" s="8"/>
      <c r="CB295" s="7"/>
      <c r="CC295" s="8"/>
      <c r="CD295" s="7">
        <v>787.1</v>
      </c>
      <c r="CE295" s="8"/>
      <c r="CF295" s="7">
        <f>ROUND((CB295-CD295),5)</f>
        <v>-787.1</v>
      </c>
      <c r="CG295" s="8"/>
      <c r="CH295" s="9"/>
      <c r="CI295" s="8"/>
      <c r="CJ295" s="7">
        <f>ROUND(H295+P295+X295+AF295+AN295+AV295+BD295+BL295+BT295+CB295,5)</f>
        <v>24496</v>
      </c>
      <c r="CK295" s="8"/>
      <c r="CL295" s="7">
        <v>41000</v>
      </c>
      <c r="CM295" s="8"/>
      <c r="CN295" s="7">
        <f>ROUND((CJ295-CL295),5)</f>
        <v>-16504</v>
      </c>
      <c r="CO295" s="8"/>
      <c r="CP295" s="9">
        <f>ROUND(IF(CL295=0, IF(CJ295=0, 0, 1), CJ295/CL295),5)</f>
        <v>0.59745999999999999</v>
      </c>
      <c r="CQ295" s="76">
        <v>26000</v>
      </c>
      <c r="CR295" t="s">
        <v>426</v>
      </c>
    </row>
    <row r="296" spans="1:96" x14ac:dyDescent="0.3">
      <c r="A296" s="2"/>
      <c r="B296" s="2"/>
      <c r="C296" s="2"/>
      <c r="D296" s="2"/>
      <c r="E296" s="2" t="s">
        <v>324</v>
      </c>
      <c r="F296" s="2"/>
      <c r="G296" s="2"/>
      <c r="H296" s="7"/>
      <c r="I296" s="8"/>
      <c r="J296" s="7"/>
      <c r="K296" s="8"/>
      <c r="L296" s="7"/>
      <c r="M296" s="8"/>
      <c r="N296" s="9"/>
      <c r="O296" s="8"/>
      <c r="P296" s="7"/>
      <c r="Q296" s="8"/>
      <c r="R296" s="7"/>
      <c r="S296" s="8"/>
      <c r="T296" s="7"/>
      <c r="U296" s="8"/>
      <c r="V296" s="9"/>
      <c r="W296" s="8"/>
      <c r="X296" s="7"/>
      <c r="Y296" s="8"/>
      <c r="Z296" s="7"/>
      <c r="AA296" s="8"/>
      <c r="AB296" s="7"/>
      <c r="AC296" s="8"/>
      <c r="AD296" s="9"/>
      <c r="AE296" s="8"/>
      <c r="AF296" s="7"/>
      <c r="AG296" s="8"/>
      <c r="AH296" s="7"/>
      <c r="AI296" s="8"/>
      <c r="AJ296" s="7"/>
      <c r="AK296" s="8"/>
      <c r="AL296" s="9"/>
      <c r="AM296" s="8"/>
      <c r="AN296" s="7"/>
      <c r="AO296" s="8"/>
      <c r="AP296" s="7"/>
      <c r="AQ296" s="8"/>
      <c r="AR296" s="7"/>
      <c r="AS296" s="8"/>
      <c r="AT296" s="9"/>
      <c r="AU296" s="8"/>
      <c r="AV296" s="7"/>
      <c r="AW296" s="8"/>
      <c r="AX296" s="7"/>
      <c r="AY296" s="8"/>
      <c r="AZ296" s="7"/>
      <c r="BA296" s="8"/>
      <c r="BB296" s="9"/>
      <c r="BC296" s="8"/>
      <c r="BD296" s="7"/>
      <c r="BE296" s="8"/>
      <c r="BF296" s="7"/>
      <c r="BG296" s="8"/>
      <c r="BH296" s="7"/>
      <c r="BI296" s="8"/>
      <c r="BJ296" s="9"/>
      <c r="BK296" s="8"/>
      <c r="BL296" s="7"/>
      <c r="BM296" s="8"/>
      <c r="BN296" s="7"/>
      <c r="BO296" s="8"/>
      <c r="BP296" s="7"/>
      <c r="BQ296" s="8"/>
      <c r="BR296" s="9"/>
      <c r="BS296" s="8"/>
      <c r="BT296" s="7"/>
      <c r="BU296" s="8"/>
      <c r="BV296" s="7"/>
      <c r="BW296" s="8"/>
      <c r="BX296" s="7"/>
      <c r="BY296" s="8"/>
      <c r="BZ296" s="9"/>
      <c r="CA296" s="8"/>
      <c r="CB296" s="7"/>
      <c r="CC296" s="8"/>
      <c r="CD296" s="7"/>
      <c r="CE296" s="8"/>
      <c r="CF296" s="7"/>
      <c r="CG296" s="8"/>
      <c r="CH296" s="9"/>
      <c r="CI296" s="8"/>
      <c r="CJ296" s="7"/>
      <c r="CK296" s="8"/>
      <c r="CL296" s="82">
        <v>0</v>
      </c>
      <c r="CM296" s="8"/>
      <c r="CN296" s="7"/>
      <c r="CO296" s="8"/>
      <c r="CP296" s="9"/>
      <c r="CQ296" s="76"/>
      <c r="CR296" t="s">
        <v>426</v>
      </c>
    </row>
    <row r="297" spans="1:96" x14ac:dyDescent="0.3">
      <c r="A297" s="2"/>
      <c r="B297" s="2"/>
      <c r="C297" s="2"/>
      <c r="D297" s="2"/>
      <c r="E297" s="2" t="s">
        <v>325</v>
      </c>
      <c r="F297" s="2"/>
      <c r="G297" s="2"/>
      <c r="H297" s="7"/>
      <c r="I297" s="8"/>
      <c r="J297" s="7"/>
      <c r="K297" s="8"/>
      <c r="L297" s="7"/>
      <c r="M297" s="8"/>
      <c r="N297" s="9"/>
      <c r="O297" s="8"/>
      <c r="P297" s="7"/>
      <c r="Q297" s="8"/>
      <c r="R297" s="7"/>
      <c r="S297" s="8"/>
      <c r="T297" s="7"/>
      <c r="U297" s="8"/>
      <c r="V297" s="9"/>
      <c r="W297" s="8"/>
      <c r="X297" s="7"/>
      <c r="Y297" s="8"/>
      <c r="Z297" s="7"/>
      <c r="AA297" s="8"/>
      <c r="AB297" s="7"/>
      <c r="AC297" s="8"/>
      <c r="AD297" s="9"/>
      <c r="AE297" s="8"/>
      <c r="AF297" s="7"/>
      <c r="AG297" s="8"/>
      <c r="AH297" s="7"/>
      <c r="AI297" s="8"/>
      <c r="AJ297" s="7"/>
      <c r="AK297" s="8"/>
      <c r="AL297" s="9"/>
      <c r="AM297" s="8"/>
      <c r="AN297" s="7"/>
      <c r="AO297" s="8"/>
      <c r="AP297" s="7"/>
      <c r="AQ297" s="8"/>
      <c r="AR297" s="7"/>
      <c r="AS297" s="8"/>
      <c r="AT297" s="9"/>
      <c r="AU297" s="8"/>
      <c r="AV297" s="7"/>
      <c r="AW297" s="8"/>
      <c r="AX297" s="7"/>
      <c r="AY297" s="8"/>
      <c r="AZ297" s="7"/>
      <c r="BA297" s="8"/>
      <c r="BB297" s="9"/>
      <c r="BC297" s="8"/>
      <c r="BD297" s="7"/>
      <c r="BE297" s="8"/>
      <c r="BF297" s="7"/>
      <c r="BG297" s="8"/>
      <c r="BH297" s="7"/>
      <c r="BI297" s="8"/>
      <c r="BJ297" s="9"/>
      <c r="BK297" s="8"/>
      <c r="BL297" s="7"/>
      <c r="BM297" s="8"/>
      <c r="BN297" s="7"/>
      <c r="BO297" s="8"/>
      <c r="BP297" s="7"/>
      <c r="BQ297" s="8"/>
      <c r="BR297" s="9"/>
      <c r="BS297" s="8"/>
      <c r="BT297" s="7"/>
      <c r="BU297" s="8"/>
      <c r="BV297" s="7"/>
      <c r="BW297" s="8"/>
      <c r="BX297" s="7"/>
      <c r="BY297" s="8"/>
      <c r="BZ297" s="9"/>
      <c r="CA297" s="8"/>
      <c r="CB297" s="7"/>
      <c r="CC297" s="8"/>
      <c r="CD297" s="7"/>
      <c r="CE297" s="8"/>
      <c r="CF297" s="7"/>
      <c r="CG297" s="8"/>
      <c r="CH297" s="9"/>
      <c r="CI297" s="8"/>
      <c r="CJ297" s="7"/>
      <c r="CK297" s="8"/>
      <c r="CL297" s="7"/>
      <c r="CM297" s="8"/>
      <c r="CN297" s="7"/>
      <c r="CO297" s="8"/>
      <c r="CP297" s="9"/>
      <c r="CQ297" s="76"/>
    </row>
    <row r="298" spans="1:96" x14ac:dyDescent="0.3">
      <c r="A298" s="2"/>
      <c r="B298" s="2"/>
      <c r="C298" s="2"/>
      <c r="D298" s="2"/>
      <c r="E298" s="2"/>
      <c r="F298" s="2" t="s">
        <v>326</v>
      </c>
      <c r="G298" s="2"/>
      <c r="H298" s="7"/>
      <c r="I298" s="8"/>
      <c r="J298" s="7"/>
      <c r="K298" s="8"/>
      <c r="L298" s="7"/>
      <c r="M298" s="8"/>
      <c r="N298" s="9"/>
      <c r="O298" s="8"/>
      <c r="P298" s="7"/>
      <c r="Q298" s="8"/>
      <c r="R298" s="7"/>
      <c r="S298" s="8"/>
      <c r="T298" s="7"/>
      <c r="U298" s="8"/>
      <c r="V298" s="9"/>
      <c r="W298" s="8"/>
      <c r="X298" s="7"/>
      <c r="Y298" s="8"/>
      <c r="Z298" s="7"/>
      <c r="AA298" s="8"/>
      <c r="AB298" s="7"/>
      <c r="AC298" s="8"/>
      <c r="AD298" s="9"/>
      <c r="AE298" s="8"/>
      <c r="AF298" s="7"/>
      <c r="AG298" s="8"/>
      <c r="AH298" s="7"/>
      <c r="AI298" s="8"/>
      <c r="AJ298" s="7"/>
      <c r="AK298" s="8"/>
      <c r="AL298" s="9"/>
      <c r="AM298" s="8"/>
      <c r="AN298" s="7"/>
      <c r="AO298" s="8"/>
      <c r="AP298" s="7"/>
      <c r="AQ298" s="8"/>
      <c r="AR298" s="7"/>
      <c r="AS298" s="8"/>
      <c r="AT298" s="9"/>
      <c r="AU298" s="8"/>
      <c r="AV298" s="7"/>
      <c r="AW298" s="8"/>
      <c r="AX298" s="7"/>
      <c r="AY298" s="8"/>
      <c r="AZ298" s="7"/>
      <c r="BA298" s="8"/>
      <c r="BB298" s="9"/>
      <c r="BC298" s="8"/>
      <c r="BD298" s="7"/>
      <c r="BE298" s="8"/>
      <c r="BF298" s="7"/>
      <c r="BG298" s="8"/>
      <c r="BH298" s="7"/>
      <c r="BI298" s="8"/>
      <c r="BJ298" s="9"/>
      <c r="BK298" s="8"/>
      <c r="BL298" s="7"/>
      <c r="BM298" s="8"/>
      <c r="BN298" s="7"/>
      <c r="BO298" s="8"/>
      <c r="BP298" s="7"/>
      <c r="BQ298" s="8"/>
      <c r="BR298" s="9"/>
      <c r="BS298" s="8"/>
      <c r="BT298" s="7"/>
      <c r="BU298" s="8"/>
      <c r="BV298" s="7"/>
      <c r="BW298" s="8"/>
      <c r="BX298" s="7"/>
      <c r="BY298" s="8"/>
      <c r="BZ298" s="9"/>
      <c r="CA298" s="8"/>
      <c r="CB298" s="7"/>
      <c r="CC298" s="8"/>
      <c r="CD298" s="7"/>
      <c r="CE298" s="8"/>
      <c r="CF298" s="7"/>
      <c r="CG298" s="8"/>
      <c r="CH298" s="9"/>
      <c r="CI298" s="8"/>
      <c r="CJ298" s="7"/>
      <c r="CK298" s="8"/>
      <c r="CL298" s="7"/>
      <c r="CM298" s="8"/>
      <c r="CN298" s="7"/>
      <c r="CO298" s="8"/>
      <c r="CP298" s="9"/>
      <c r="CQ298" s="76"/>
    </row>
    <row r="299" spans="1:96" ht="15" thickBot="1" x14ac:dyDescent="0.35">
      <c r="A299" s="2"/>
      <c r="B299" s="2"/>
      <c r="C299" s="2"/>
      <c r="D299" s="2"/>
      <c r="E299" s="2"/>
      <c r="F299" s="2" t="s">
        <v>433</v>
      </c>
      <c r="G299" s="2"/>
      <c r="H299" s="10">
        <v>3659.56</v>
      </c>
      <c r="I299" s="8"/>
      <c r="J299" s="10">
        <v>2555</v>
      </c>
      <c r="K299" s="8"/>
      <c r="L299" s="10">
        <f>ROUND((H299-J299),5)</f>
        <v>1104.56</v>
      </c>
      <c r="M299" s="8"/>
      <c r="N299" s="11">
        <f>ROUND(IF(J299=0, IF(H299=0, 0, 1), H299/J299),5)</f>
        <v>1.43231</v>
      </c>
      <c r="O299" s="8"/>
      <c r="P299" s="10">
        <v>3175.32</v>
      </c>
      <c r="Q299" s="8"/>
      <c r="R299" s="10">
        <v>2555</v>
      </c>
      <c r="S299" s="8"/>
      <c r="T299" s="10">
        <f>ROUND((P299-R299),5)</f>
        <v>620.32000000000005</v>
      </c>
      <c r="U299" s="8"/>
      <c r="V299" s="11">
        <f>ROUND(IF(R299=0, IF(P299=0, 0, 1), P299/R299),5)</f>
        <v>1.2427900000000001</v>
      </c>
      <c r="W299" s="8"/>
      <c r="X299" s="10">
        <v>2596.44</v>
      </c>
      <c r="Y299" s="8"/>
      <c r="Z299" s="10">
        <v>2555</v>
      </c>
      <c r="AA299" s="8"/>
      <c r="AB299" s="10">
        <f>ROUND((X299-Z299),5)</f>
        <v>41.44</v>
      </c>
      <c r="AC299" s="8"/>
      <c r="AD299" s="11">
        <f>ROUND(IF(Z299=0, IF(X299=0, 0, 1), X299/Z299),5)</f>
        <v>1.0162199999999999</v>
      </c>
      <c r="AE299" s="8"/>
      <c r="AF299" s="10">
        <v>3342.44</v>
      </c>
      <c r="AG299" s="8"/>
      <c r="AH299" s="10">
        <v>2555</v>
      </c>
      <c r="AI299" s="8"/>
      <c r="AJ299" s="10">
        <f>ROUND((AF299-AH299),5)</f>
        <v>787.44</v>
      </c>
      <c r="AK299" s="8"/>
      <c r="AL299" s="11">
        <f>ROUND(IF(AH299=0, IF(AF299=0, 0, 1), AF299/AH299),5)</f>
        <v>1.3082</v>
      </c>
      <c r="AM299" s="8"/>
      <c r="AN299" s="10">
        <v>3342.44</v>
      </c>
      <c r="AO299" s="8"/>
      <c r="AP299" s="10">
        <v>2555</v>
      </c>
      <c r="AQ299" s="8"/>
      <c r="AR299" s="10">
        <f>ROUND((AN299-AP299),5)</f>
        <v>787.44</v>
      </c>
      <c r="AS299" s="8"/>
      <c r="AT299" s="11">
        <f>ROUND(IF(AP299=0, IF(AN299=0, 0, 1), AN299/AP299),5)</f>
        <v>1.3082</v>
      </c>
      <c r="AU299" s="8"/>
      <c r="AV299" s="10">
        <v>6684.88</v>
      </c>
      <c r="AW299" s="8"/>
      <c r="AX299" s="10">
        <v>2555</v>
      </c>
      <c r="AY299" s="8"/>
      <c r="AZ299" s="10">
        <f>ROUND((AV299-AX299),5)</f>
        <v>4129.88</v>
      </c>
      <c r="BA299" s="8"/>
      <c r="BB299" s="11">
        <f>ROUND(IF(AX299=0, IF(AV299=0, 0, 1), AV299/AX299),5)</f>
        <v>2.61639</v>
      </c>
      <c r="BC299" s="8"/>
      <c r="BD299" s="10"/>
      <c r="BE299" s="8"/>
      <c r="BF299" s="10">
        <v>2555</v>
      </c>
      <c r="BG299" s="8"/>
      <c r="BH299" s="10">
        <f>ROUND((BD299-BF299),5)</f>
        <v>-2555</v>
      </c>
      <c r="BI299" s="8"/>
      <c r="BJ299" s="11"/>
      <c r="BK299" s="8"/>
      <c r="BL299" s="10">
        <v>3342.44</v>
      </c>
      <c r="BM299" s="8"/>
      <c r="BN299" s="10">
        <v>2555</v>
      </c>
      <c r="BO299" s="8"/>
      <c r="BP299" s="10">
        <f>ROUND((BL299-BN299),5)</f>
        <v>787.44</v>
      </c>
      <c r="BQ299" s="8"/>
      <c r="BR299" s="11">
        <f>ROUND(IF(BN299=0, IF(BL299=0, 0, 1), BL299/BN299),5)</f>
        <v>1.3082</v>
      </c>
      <c r="BS299" s="8"/>
      <c r="BT299" s="10">
        <v>3342.44</v>
      </c>
      <c r="BU299" s="8"/>
      <c r="BV299" s="10">
        <v>2555</v>
      </c>
      <c r="BW299" s="8"/>
      <c r="BX299" s="10">
        <f>ROUND((BT299-BV299),5)</f>
        <v>787.44</v>
      </c>
      <c r="BY299" s="8"/>
      <c r="BZ299" s="11">
        <f>ROUND(IF(BV299=0, IF(BT299=0, 0, 1), BT299/BV299),5)</f>
        <v>1.3082</v>
      </c>
      <c r="CA299" s="8"/>
      <c r="CB299" s="10"/>
      <c r="CC299" s="8"/>
      <c r="CD299" s="10">
        <v>659.35</v>
      </c>
      <c r="CE299" s="8"/>
      <c r="CF299" s="10">
        <f>ROUND((CB299-CD299),5)</f>
        <v>-659.35</v>
      </c>
      <c r="CG299" s="8"/>
      <c r="CH299" s="11"/>
      <c r="CI299" s="8"/>
      <c r="CJ299" s="10">
        <f>ROUND(H299+P299+X299+AF299+AN299+AV299+BD299+BL299+BT299+CB299,5)</f>
        <v>29485.96</v>
      </c>
      <c r="CK299" s="8"/>
      <c r="CL299" s="10">
        <v>32300</v>
      </c>
      <c r="CM299" s="8"/>
      <c r="CN299" s="10">
        <f>ROUND((CJ299-CL299),5)</f>
        <v>-2814.04</v>
      </c>
      <c r="CO299" s="8"/>
      <c r="CP299" s="11">
        <f>ROUND(IF(CL299=0, IF(CJ299=0, 0, 1), CJ299/CL299),5)</f>
        <v>0.91288000000000002</v>
      </c>
      <c r="CQ299" s="10">
        <v>30000</v>
      </c>
    </row>
    <row r="300" spans="1:96" x14ac:dyDescent="0.3">
      <c r="A300" s="2"/>
      <c r="B300" s="2"/>
      <c r="C300" s="2"/>
      <c r="D300" s="2"/>
      <c r="E300" s="2" t="s">
        <v>328</v>
      </c>
      <c r="F300" s="2"/>
      <c r="G300" s="2"/>
      <c r="H300" s="7">
        <f>ROUND(SUM(H297:H299),5)</f>
        <v>3659.56</v>
      </c>
      <c r="I300" s="8"/>
      <c r="J300" s="7">
        <f>ROUND(SUM(J297:J299),5)</f>
        <v>2555</v>
      </c>
      <c r="K300" s="8"/>
      <c r="L300" s="7">
        <f>ROUND((H300-J300),5)</f>
        <v>1104.56</v>
      </c>
      <c r="M300" s="8"/>
      <c r="N300" s="9">
        <f>ROUND(IF(J300=0, IF(H300=0, 0, 1), H300/J300),5)</f>
        <v>1.43231</v>
      </c>
      <c r="O300" s="8"/>
      <c r="P300" s="7">
        <f>ROUND(SUM(P297:P299),5)</f>
        <v>3175.32</v>
      </c>
      <c r="Q300" s="8"/>
      <c r="R300" s="7">
        <f>ROUND(SUM(R297:R299),5)</f>
        <v>2555</v>
      </c>
      <c r="S300" s="8"/>
      <c r="T300" s="7">
        <f>ROUND((P300-R300),5)</f>
        <v>620.32000000000005</v>
      </c>
      <c r="U300" s="8"/>
      <c r="V300" s="9">
        <f>ROUND(IF(R300=0, IF(P300=0, 0, 1), P300/R300),5)</f>
        <v>1.2427900000000001</v>
      </c>
      <c r="W300" s="8"/>
      <c r="X300" s="7">
        <f>ROUND(SUM(X297:X299),5)</f>
        <v>2596.44</v>
      </c>
      <c r="Y300" s="8"/>
      <c r="Z300" s="7">
        <f>ROUND(SUM(Z297:Z299),5)</f>
        <v>2555</v>
      </c>
      <c r="AA300" s="8"/>
      <c r="AB300" s="7">
        <f>ROUND((X300-Z300),5)</f>
        <v>41.44</v>
      </c>
      <c r="AC300" s="8"/>
      <c r="AD300" s="9">
        <f>ROUND(IF(Z300=0, IF(X300=0, 0, 1), X300/Z300),5)</f>
        <v>1.0162199999999999</v>
      </c>
      <c r="AE300" s="8"/>
      <c r="AF300" s="7">
        <f>ROUND(SUM(AF297:AF299),5)</f>
        <v>3342.44</v>
      </c>
      <c r="AG300" s="8"/>
      <c r="AH300" s="7">
        <f>ROUND(SUM(AH297:AH299),5)</f>
        <v>2555</v>
      </c>
      <c r="AI300" s="8"/>
      <c r="AJ300" s="7">
        <f>ROUND((AF300-AH300),5)</f>
        <v>787.44</v>
      </c>
      <c r="AK300" s="8"/>
      <c r="AL300" s="9">
        <f>ROUND(IF(AH300=0, IF(AF300=0, 0, 1), AF300/AH300),5)</f>
        <v>1.3082</v>
      </c>
      <c r="AM300" s="8"/>
      <c r="AN300" s="7">
        <f>ROUND(SUM(AN297:AN299),5)</f>
        <v>3342.44</v>
      </c>
      <c r="AO300" s="8"/>
      <c r="AP300" s="7">
        <f>ROUND(SUM(AP297:AP299),5)</f>
        <v>2555</v>
      </c>
      <c r="AQ300" s="8"/>
      <c r="AR300" s="7">
        <f>ROUND((AN300-AP300),5)</f>
        <v>787.44</v>
      </c>
      <c r="AS300" s="8"/>
      <c r="AT300" s="9">
        <f>ROUND(IF(AP300=0, IF(AN300=0, 0, 1), AN300/AP300),5)</f>
        <v>1.3082</v>
      </c>
      <c r="AU300" s="8"/>
      <c r="AV300" s="7">
        <f>ROUND(SUM(AV297:AV299),5)</f>
        <v>6684.88</v>
      </c>
      <c r="AW300" s="8"/>
      <c r="AX300" s="7">
        <f>ROUND(SUM(AX297:AX299),5)</f>
        <v>2555</v>
      </c>
      <c r="AY300" s="8"/>
      <c r="AZ300" s="7">
        <f>ROUND((AV300-AX300),5)</f>
        <v>4129.88</v>
      </c>
      <c r="BA300" s="8"/>
      <c r="BB300" s="9">
        <f>ROUND(IF(AX300=0, IF(AV300=0, 0, 1), AV300/AX300),5)</f>
        <v>2.61639</v>
      </c>
      <c r="BC300" s="8"/>
      <c r="BD300" s="7"/>
      <c r="BE300" s="8"/>
      <c r="BF300" s="7">
        <f>ROUND(SUM(BF297:BF299),5)</f>
        <v>2555</v>
      </c>
      <c r="BG300" s="8"/>
      <c r="BH300" s="7">
        <f>ROUND((BD300-BF300),5)</f>
        <v>-2555</v>
      </c>
      <c r="BI300" s="8"/>
      <c r="BJ300" s="9"/>
      <c r="BK300" s="8"/>
      <c r="BL300" s="7">
        <f>ROUND(SUM(BL297:BL299),5)</f>
        <v>3342.44</v>
      </c>
      <c r="BM300" s="8"/>
      <c r="BN300" s="7">
        <f>ROUND(SUM(BN297:BN299),5)</f>
        <v>2555</v>
      </c>
      <c r="BO300" s="8"/>
      <c r="BP300" s="7">
        <f>ROUND((BL300-BN300),5)</f>
        <v>787.44</v>
      </c>
      <c r="BQ300" s="8"/>
      <c r="BR300" s="9">
        <f>ROUND(IF(BN300=0, IF(BL300=0, 0, 1), BL300/BN300),5)</f>
        <v>1.3082</v>
      </c>
      <c r="BS300" s="8"/>
      <c r="BT300" s="7">
        <f>ROUND(SUM(BT297:BT299),5)</f>
        <v>3342.44</v>
      </c>
      <c r="BU300" s="8"/>
      <c r="BV300" s="7">
        <f>ROUND(SUM(BV297:BV299),5)</f>
        <v>2555</v>
      </c>
      <c r="BW300" s="8"/>
      <c r="BX300" s="7">
        <f>ROUND((BT300-BV300),5)</f>
        <v>787.44</v>
      </c>
      <c r="BY300" s="8"/>
      <c r="BZ300" s="9">
        <f>ROUND(IF(BV300=0, IF(BT300=0, 0, 1), BT300/BV300),5)</f>
        <v>1.3082</v>
      </c>
      <c r="CA300" s="8"/>
      <c r="CB300" s="7"/>
      <c r="CC300" s="8"/>
      <c r="CD300" s="7">
        <f>ROUND(SUM(CD297:CD299),5)</f>
        <v>659.35</v>
      </c>
      <c r="CE300" s="8"/>
      <c r="CF300" s="7">
        <f>ROUND((CB300-CD300),5)</f>
        <v>-659.35</v>
      </c>
      <c r="CG300" s="8"/>
      <c r="CH300" s="9"/>
      <c r="CI300" s="8"/>
      <c r="CJ300" s="7">
        <f>ROUND(H300+P300+X300+AF300+AN300+AV300+BD300+BL300+BT300+CB300,5)</f>
        <v>29485.96</v>
      </c>
      <c r="CK300" s="8"/>
      <c r="CL300" s="7">
        <f>CL298+CL299</f>
        <v>32300</v>
      </c>
      <c r="CM300" s="8"/>
      <c r="CN300" s="7">
        <f>ROUND((CJ300-CL300),5)</f>
        <v>-2814.04</v>
      </c>
      <c r="CO300" s="8"/>
      <c r="CP300" s="9">
        <f>ROUND(IF(CL300=0, IF(CJ300=0, 0, 1), CJ300/CL300),5)</f>
        <v>0.91288000000000002</v>
      </c>
      <c r="CQ300" s="76">
        <f>CQ297+CQ298+CQ299</f>
        <v>30000</v>
      </c>
      <c r="CR300" t="s">
        <v>426</v>
      </c>
    </row>
    <row r="301" spans="1:96" ht="28.8" customHeight="1" x14ac:dyDescent="0.3">
      <c r="A301" s="2"/>
      <c r="B301" s="2"/>
      <c r="C301" s="2"/>
      <c r="D301" s="2"/>
      <c r="E301" s="2" t="s">
        <v>329</v>
      </c>
      <c r="F301" s="2"/>
      <c r="G301" s="2"/>
      <c r="H301" s="7"/>
      <c r="I301" s="8"/>
      <c r="J301" s="7"/>
      <c r="K301" s="8"/>
      <c r="L301" s="7"/>
      <c r="M301" s="8"/>
      <c r="N301" s="9"/>
      <c r="O301" s="8"/>
      <c r="P301" s="7"/>
      <c r="Q301" s="8"/>
      <c r="R301" s="7"/>
      <c r="S301" s="8"/>
      <c r="T301" s="7"/>
      <c r="U301" s="8"/>
      <c r="V301" s="9"/>
      <c r="W301" s="8"/>
      <c r="X301" s="7"/>
      <c r="Y301" s="8"/>
      <c r="Z301" s="7"/>
      <c r="AA301" s="8"/>
      <c r="AB301" s="7"/>
      <c r="AC301" s="8"/>
      <c r="AD301" s="9"/>
      <c r="AE301" s="8"/>
      <c r="AF301" s="7"/>
      <c r="AG301" s="8"/>
      <c r="AH301" s="7"/>
      <c r="AI301" s="8"/>
      <c r="AJ301" s="7"/>
      <c r="AK301" s="8"/>
      <c r="AL301" s="9"/>
      <c r="AM301" s="8"/>
      <c r="AN301" s="7"/>
      <c r="AO301" s="8"/>
      <c r="AP301" s="7"/>
      <c r="AQ301" s="8"/>
      <c r="AR301" s="7"/>
      <c r="AS301" s="8"/>
      <c r="AT301" s="9"/>
      <c r="AU301" s="8"/>
      <c r="AV301" s="7"/>
      <c r="AW301" s="8"/>
      <c r="AX301" s="7"/>
      <c r="AY301" s="8"/>
      <c r="AZ301" s="7"/>
      <c r="BA301" s="8"/>
      <c r="BB301" s="9"/>
      <c r="BC301" s="8"/>
      <c r="BD301" s="7"/>
      <c r="BE301" s="8"/>
      <c r="BF301" s="7"/>
      <c r="BG301" s="8"/>
      <c r="BH301" s="7"/>
      <c r="BI301" s="8"/>
      <c r="BJ301" s="9"/>
      <c r="BK301" s="8"/>
      <c r="BL301" s="7"/>
      <c r="BM301" s="8"/>
      <c r="BN301" s="7"/>
      <c r="BO301" s="8"/>
      <c r="BP301" s="7"/>
      <c r="BQ301" s="8"/>
      <c r="BR301" s="9"/>
      <c r="BS301" s="8"/>
      <c r="BT301" s="7"/>
      <c r="BU301" s="8"/>
      <c r="BV301" s="7"/>
      <c r="BW301" s="8"/>
      <c r="BX301" s="7"/>
      <c r="BY301" s="8"/>
      <c r="BZ301" s="9"/>
      <c r="CA301" s="8"/>
      <c r="CB301" s="7"/>
      <c r="CC301" s="8"/>
      <c r="CD301" s="7"/>
      <c r="CE301" s="8"/>
      <c r="CF301" s="7"/>
      <c r="CG301" s="8"/>
      <c r="CH301" s="9"/>
      <c r="CI301" s="8"/>
      <c r="CJ301" s="7"/>
      <c r="CK301" s="8"/>
      <c r="CL301" s="7"/>
      <c r="CM301" s="8"/>
      <c r="CN301" s="7"/>
      <c r="CO301" s="8"/>
      <c r="CP301" s="9"/>
      <c r="CQ301" s="76"/>
      <c r="CR301" t="s">
        <v>426</v>
      </c>
    </row>
    <row r="302" spans="1:96" x14ac:dyDescent="0.3">
      <c r="A302" s="2"/>
      <c r="B302" s="2"/>
      <c r="C302" s="2"/>
      <c r="D302" s="2"/>
      <c r="E302" s="2" t="s">
        <v>330</v>
      </c>
      <c r="F302" s="2"/>
      <c r="G302" s="2"/>
      <c r="H302" s="7"/>
      <c r="I302" s="8"/>
      <c r="J302" s="7"/>
      <c r="K302" s="8"/>
      <c r="L302" s="7"/>
      <c r="M302" s="8"/>
      <c r="N302" s="9"/>
      <c r="O302" s="8"/>
      <c r="P302" s="7"/>
      <c r="Q302" s="8"/>
      <c r="R302" s="7"/>
      <c r="S302" s="8"/>
      <c r="T302" s="7"/>
      <c r="U302" s="8"/>
      <c r="V302" s="9"/>
      <c r="W302" s="8"/>
      <c r="X302" s="7"/>
      <c r="Y302" s="8"/>
      <c r="Z302" s="7"/>
      <c r="AA302" s="8"/>
      <c r="AB302" s="7"/>
      <c r="AC302" s="8"/>
      <c r="AD302" s="9"/>
      <c r="AE302" s="8"/>
      <c r="AF302" s="7"/>
      <c r="AG302" s="8"/>
      <c r="AH302" s="7"/>
      <c r="AI302" s="8"/>
      <c r="AJ302" s="7"/>
      <c r="AK302" s="8"/>
      <c r="AL302" s="9"/>
      <c r="AM302" s="8"/>
      <c r="AN302" s="7"/>
      <c r="AO302" s="8"/>
      <c r="AP302" s="7"/>
      <c r="AQ302" s="8"/>
      <c r="AR302" s="7"/>
      <c r="AS302" s="8"/>
      <c r="AT302" s="9"/>
      <c r="AU302" s="8"/>
      <c r="AV302" s="7"/>
      <c r="AW302" s="8"/>
      <c r="AX302" s="7"/>
      <c r="AY302" s="8"/>
      <c r="AZ302" s="7"/>
      <c r="BA302" s="8"/>
      <c r="BB302" s="9"/>
      <c r="BC302" s="8"/>
      <c r="BD302" s="7"/>
      <c r="BE302" s="8"/>
      <c r="BF302" s="7"/>
      <c r="BG302" s="8"/>
      <c r="BH302" s="7"/>
      <c r="BI302" s="8"/>
      <c r="BJ302" s="9"/>
      <c r="BK302" s="8"/>
      <c r="BL302" s="7"/>
      <c r="BM302" s="8"/>
      <c r="BN302" s="7"/>
      <c r="BO302" s="8"/>
      <c r="BP302" s="7"/>
      <c r="BQ302" s="8"/>
      <c r="BR302" s="9"/>
      <c r="BS302" s="8"/>
      <c r="BT302" s="7"/>
      <c r="BU302" s="8"/>
      <c r="BV302" s="7"/>
      <c r="BW302" s="8"/>
      <c r="BX302" s="7"/>
      <c r="BY302" s="8"/>
      <c r="BZ302" s="9"/>
      <c r="CA302" s="8"/>
      <c r="CB302" s="7"/>
      <c r="CC302" s="8"/>
      <c r="CD302" s="7"/>
      <c r="CE302" s="8"/>
      <c r="CF302" s="7"/>
      <c r="CG302" s="8"/>
      <c r="CH302" s="9"/>
      <c r="CI302" s="8"/>
      <c r="CJ302" s="7"/>
      <c r="CK302" s="8"/>
      <c r="CL302" s="7"/>
      <c r="CM302" s="8"/>
      <c r="CN302" s="7"/>
      <c r="CO302" s="8"/>
      <c r="CP302" s="9"/>
      <c r="CQ302" s="76"/>
    </row>
    <row r="303" spans="1:96" hidden="1" x14ac:dyDescent="0.3">
      <c r="A303" s="2"/>
      <c r="B303" s="2"/>
      <c r="C303" s="2"/>
      <c r="D303" s="2"/>
      <c r="E303" s="2"/>
      <c r="F303" s="2" t="s">
        <v>331</v>
      </c>
      <c r="G303" s="2"/>
      <c r="H303" s="7"/>
      <c r="I303" s="8"/>
      <c r="J303" s="7"/>
      <c r="K303" s="8"/>
      <c r="L303" s="7"/>
      <c r="M303" s="8"/>
      <c r="N303" s="9"/>
      <c r="O303" s="8"/>
      <c r="P303" s="7"/>
      <c r="Q303" s="8"/>
      <c r="R303" s="7"/>
      <c r="S303" s="8"/>
      <c r="T303" s="7"/>
      <c r="U303" s="8"/>
      <c r="V303" s="9"/>
      <c r="W303" s="8"/>
      <c r="X303" s="7"/>
      <c r="Y303" s="8"/>
      <c r="Z303" s="7"/>
      <c r="AA303" s="8"/>
      <c r="AB303" s="7"/>
      <c r="AC303" s="8"/>
      <c r="AD303" s="9"/>
      <c r="AE303" s="8"/>
      <c r="AF303" s="7"/>
      <c r="AG303" s="8"/>
      <c r="AH303" s="7"/>
      <c r="AI303" s="8"/>
      <c r="AJ303" s="7"/>
      <c r="AK303" s="8"/>
      <c r="AL303" s="9"/>
      <c r="AM303" s="8"/>
      <c r="AN303" s="7"/>
      <c r="AO303" s="8"/>
      <c r="AP303" s="7"/>
      <c r="AQ303" s="8"/>
      <c r="AR303" s="7"/>
      <c r="AS303" s="8"/>
      <c r="AT303" s="9"/>
      <c r="AU303" s="8"/>
      <c r="AV303" s="7"/>
      <c r="AW303" s="8"/>
      <c r="AX303" s="7"/>
      <c r="AY303" s="8"/>
      <c r="AZ303" s="7"/>
      <c r="BA303" s="8"/>
      <c r="BB303" s="9"/>
      <c r="BC303" s="8"/>
      <c r="BD303" s="7"/>
      <c r="BE303" s="8"/>
      <c r="BF303" s="7"/>
      <c r="BG303" s="8"/>
      <c r="BH303" s="7"/>
      <c r="BI303" s="8"/>
      <c r="BJ303" s="9"/>
      <c r="BK303" s="8"/>
      <c r="BL303" s="7"/>
      <c r="BM303" s="8"/>
      <c r="BN303" s="7"/>
      <c r="BO303" s="8"/>
      <c r="BP303" s="7"/>
      <c r="BQ303" s="8"/>
      <c r="BR303" s="9"/>
      <c r="BS303" s="8"/>
      <c r="BT303" s="7"/>
      <c r="BU303" s="8"/>
      <c r="BV303" s="7"/>
      <c r="BW303" s="8"/>
      <c r="BX303" s="7"/>
      <c r="BY303" s="8"/>
      <c r="BZ303" s="9"/>
      <c r="CA303" s="8"/>
      <c r="CB303" s="7"/>
      <c r="CC303" s="8"/>
      <c r="CD303" s="7"/>
      <c r="CE303" s="8"/>
      <c r="CF303" s="7"/>
      <c r="CG303" s="8"/>
      <c r="CH303" s="9"/>
      <c r="CI303" s="8"/>
      <c r="CJ303" s="7"/>
      <c r="CK303" s="8"/>
      <c r="CL303" s="7"/>
      <c r="CM303" s="8"/>
      <c r="CN303" s="7"/>
      <c r="CO303" s="8"/>
      <c r="CP303" s="9"/>
      <c r="CQ303" s="76"/>
    </row>
    <row r="304" spans="1:96" ht="15" thickBot="1" x14ac:dyDescent="0.35">
      <c r="A304" s="2"/>
      <c r="B304" s="2"/>
      <c r="C304" s="2"/>
      <c r="D304" s="2"/>
      <c r="E304" s="2"/>
      <c r="F304" s="2" t="s">
        <v>332</v>
      </c>
      <c r="G304" s="2"/>
      <c r="H304" s="10"/>
      <c r="I304" s="8"/>
      <c r="J304" s="10"/>
      <c r="K304" s="8"/>
      <c r="L304" s="10"/>
      <c r="M304" s="8"/>
      <c r="N304" s="11"/>
      <c r="O304" s="8"/>
      <c r="P304" s="10"/>
      <c r="Q304" s="8"/>
      <c r="R304" s="10"/>
      <c r="S304" s="8"/>
      <c r="T304" s="10"/>
      <c r="U304" s="8"/>
      <c r="V304" s="11"/>
      <c r="W304" s="8"/>
      <c r="X304" s="10"/>
      <c r="Y304" s="8"/>
      <c r="Z304" s="10"/>
      <c r="AA304" s="8"/>
      <c r="AB304" s="10"/>
      <c r="AC304" s="8"/>
      <c r="AD304" s="11"/>
      <c r="AE304" s="8"/>
      <c r="AF304" s="10"/>
      <c r="AG304" s="8"/>
      <c r="AH304" s="10"/>
      <c r="AI304" s="8"/>
      <c r="AJ304" s="10"/>
      <c r="AK304" s="8"/>
      <c r="AL304" s="11"/>
      <c r="AM304" s="8"/>
      <c r="AN304" s="10">
        <v>58</v>
      </c>
      <c r="AO304" s="8"/>
      <c r="AP304" s="10">
        <v>100</v>
      </c>
      <c r="AQ304" s="8"/>
      <c r="AR304" s="10">
        <f>ROUND((AN304-AP304),5)</f>
        <v>-42</v>
      </c>
      <c r="AS304" s="8"/>
      <c r="AT304" s="11">
        <f>ROUND(IF(AP304=0, IF(AN304=0, 0, 1), AN304/AP304),5)</f>
        <v>0.57999999999999996</v>
      </c>
      <c r="AU304" s="8"/>
      <c r="AV304" s="10"/>
      <c r="AW304" s="8"/>
      <c r="AX304" s="10"/>
      <c r="AY304" s="8"/>
      <c r="AZ304" s="10"/>
      <c r="BA304" s="8"/>
      <c r="BB304" s="11"/>
      <c r="BC304" s="8"/>
      <c r="BD304" s="10"/>
      <c r="BE304" s="8"/>
      <c r="BF304" s="10"/>
      <c r="BG304" s="8"/>
      <c r="BH304" s="10"/>
      <c r="BI304" s="8"/>
      <c r="BJ304" s="11"/>
      <c r="BK304" s="8"/>
      <c r="BL304" s="10"/>
      <c r="BM304" s="8"/>
      <c r="BN304" s="10"/>
      <c r="BO304" s="8"/>
      <c r="BP304" s="10"/>
      <c r="BQ304" s="8"/>
      <c r="BR304" s="11"/>
      <c r="BS304" s="8"/>
      <c r="BT304" s="10"/>
      <c r="BU304" s="8"/>
      <c r="BV304" s="10"/>
      <c r="BW304" s="8"/>
      <c r="BX304" s="10"/>
      <c r="BY304" s="8"/>
      <c r="BZ304" s="11"/>
      <c r="CA304" s="8"/>
      <c r="CB304" s="10"/>
      <c r="CC304" s="8"/>
      <c r="CD304" s="10"/>
      <c r="CE304" s="8"/>
      <c r="CF304" s="10"/>
      <c r="CG304" s="8"/>
      <c r="CH304" s="11"/>
      <c r="CI304" s="8"/>
      <c r="CJ304" s="10">
        <f>ROUND(H304+P304+X304+AF304+AN304+AV304+BD304+BL304+BT304+CB304,5)</f>
        <v>58</v>
      </c>
      <c r="CK304" s="8"/>
      <c r="CL304" s="10">
        <f>ROUND(J304+R304+Z304+AH304+AP304+AX304+BF304+BN304+BV304+CD304,5)</f>
        <v>100</v>
      </c>
      <c r="CM304" s="8"/>
      <c r="CN304" s="10">
        <f>ROUND((CJ304-CL304),5)</f>
        <v>-42</v>
      </c>
      <c r="CO304" s="8"/>
      <c r="CP304" s="11">
        <f>ROUND(IF(CL304=0, IF(CJ304=0, 0, 1), CJ304/CL304),5)</f>
        <v>0.57999999999999996</v>
      </c>
      <c r="CQ304" s="10">
        <v>100</v>
      </c>
    </row>
    <row r="305" spans="1:96" x14ac:dyDescent="0.3">
      <c r="A305" s="2"/>
      <c r="B305" s="2"/>
      <c r="C305" s="2"/>
      <c r="D305" s="2"/>
      <c r="E305" s="2" t="s">
        <v>333</v>
      </c>
      <c r="F305" s="2"/>
      <c r="G305" s="2"/>
      <c r="H305" s="7"/>
      <c r="I305" s="8"/>
      <c r="J305" s="7"/>
      <c r="K305" s="8"/>
      <c r="L305" s="7"/>
      <c r="M305" s="8"/>
      <c r="N305" s="9"/>
      <c r="O305" s="8"/>
      <c r="P305" s="7"/>
      <c r="Q305" s="8"/>
      <c r="R305" s="7"/>
      <c r="S305" s="8"/>
      <c r="T305" s="7"/>
      <c r="U305" s="8"/>
      <c r="V305" s="9"/>
      <c r="W305" s="8"/>
      <c r="X305" s="7"/>
      <c r="Y305" s="8"/>
      <c r="Z305" s="7"/>
      <c r="AA305" s="8"/>
      <c r="AB305" s="7"/>
      <c r="AC305" s="8"/>
      <c r="AD305" s="9"/>
      <c r="AE305" s="8"/>
      <c r="AF305" s="7"/>
      <c r="AG305" s="8"/>
      <c r="AH305" s="7"/>
      <c r="AI305" s="8"/>
      <c r="AJ305" s="7"/>
      <c r="AK305" s="8"/>
      <c r="AL305" s="9"/>
      <c r="AM305" s="8"/>
      <c r="AN305" s="7">
        <f>ROUND(SUM(AN302:AN304),5)</f>
        <v>58</v>
      </c>
      <c r="AO305" s="8"/>
      <c r="AP305" s="7">
        <f>ROUND(SUM(AP302:AP304),5)</f>
        <v>100</v>
      </c>
      <c r="AQ305" s="8"/>
      <c r="AR305" s="7">
        <f>ROUND((AN305-AP305),5)</f>
        <v>-42</v>
      </c>
      <c r="AS305" s="8"/>
      <c r="AT305" s="9">
        <f>ROUND(IF(AP305=0, IF(AN305=0, 0, 1), AN305/AP305),5)</f>
        <v>0.57999999999999996</v>
      </c>
      <c r="AU305" s="8"/>
      <c r="AV305" s="7"/>
      <c r="AW305" s="8"/>
      <c r="AX305" s="7"/>
      <c r="AY305" s="8"/>
      <c r="AZ305" s="7"/>
      <c r="BA305" s="8"/>
      <c r="BB305" s="9"/>
      <c r="BC305" s="8"/>
      <c r="BD305" s="7"/>
      <c r="BE305" s="8"/>
      <c r="BF305" s="7"/>
      <c r="BG305" s="8"/>
      <c r="BH305" s="7"/>
      <c r="BI305" s="8"/>
      <c r="BJ305" s="9"/>
      <c r="BK305" s="8"/>
      <c r="BL305" s="7"/>
      <c r="BM305" s="8"/>
      <c r="BN305" s="7"/>
      <c r="BO305" s="8"/>
      <c r="BP305" s="7"/>
      <c r="BQ305" s="8"/>
      <c r="BR305" s="9"/>
      <c r="BS305" s="8"/>
      <c r="BT305" s="7"/>
      <c r="BU305" s="8"/>
      <c r="BV305" s="7"/>
      <c r="BW305" s="8"/>
      <c r="BX305" s="7"/>
      <c r="BY305" s="8"/>
      <c r="BZ305" s="9"/>
      <c r="CA305" s="8"/>
      <c r="CB305" s="7"/>
      <c r="CC305" s="8"/>
      <c r="CD305" s="7"/>
      <c r="CE305" s="8"/>
      <c r="CF305" s="7"/>
      <c r="CG305" s="8"/>
      <c r="CH305" s="9"/>
      <c r="CI305" s="8"/>
      <c r="CJ305" s="7">
        <f>ROUND(H305+P305+X305+AF305+AN305+AV305+BD305+BL305+BT305+CB305,5)</f>
        <v>58</v>
      </c>
      <c r="CK305" s="8"/>
      <c r="CL305" s="7">
        <f>ROUND(J305+R305+Z305+AH305+AP305+AX305+BF305+BN305+BV305+CD305,5)</f>
        <v>100</v>
      </c>
      <c r="CM305" s="8"/>
      <c r="CN305" s="7">
        <f>ROUND((CJ305-CL305),5)</f>
        <v>-42</v>
      </c>
      <c r="CO305" s="8"/>
      <c r="CP305" s="9">
        <f>ROUND(IF(CL305=0, IF(CJ305=0, 0, 1), CJ305/CL305),5)</f>
        <v>0.57999999999999996</v>
      </c>
      <c r="CQ305" s="76">
        <f>CQ302+CQ303+CQ304</f>
        <v>100</v>
      </c>
      <c r="CR305" t="s">
        <v>426</v>
      </c>
    </row>
    <row r="306" spans="1:96" ht="28.8" customHeight="1" x14ac:dyDescent="0.3">
      <c r="A306" s="2"/>
      <c r="B306" s="2"/>
      <c r="C306" s="2"/>
      <c r="D306" s="2"/>
      <c r="E306" s="2" t="s">
        <v>334</v>
      </c>
      <c r="F306" s="2"/>
      <c r="G306" s="2"/>
      <c r="H306" s="7"/>
      <c r="I306" s="8"/>
      <c r="J306" s="7"/>
      <c r="K306" s="8"/>
      <c r="L306" s="7"/>
      <c r="M306" s="8"/>
      <c r="N306" s="9"/>
      <c r="O306" s="8"/>
      <c r="P306" s="7"/>
      <c r="Q306" s="8"/>
      <c r="R306" s="7"/>
      <c r="S306" s="8"/>
      <c r="T306" s="7"/>
      <c r="U306" s="8"/>
      <c r="V306" s="9"/>
      <c r="W306" s="8"/>
      <c r="X306" s="7"/>
      <c r="Y306" s="8"/>
      <c r="Z306" s="7"/>
      <c r="AA306" s="8"/>
      <c r="AB306" s="7"/>
      <c r="AC306" s="8"/>
      <c r="AD306" s="9"/>
      <c r="AE306" s="8"/>
      <c r="AF306" s="7"/>
      <c r="AG306" s="8"/>
      <c r="AH306" s="7"/>
      <c r="AI306" s="8"/>
      <c r="AJ306" s="7"/>
      <c r="AK306" s="8"/>
      <c r="AL306" s="9"/>
      <c r="AM306" s="8"/>
      <c r="AN306" s="7"/>
      <c r="AO306" s="8"/>
      <c r="AP306" s="7"/>
      <c r="AQ306" s="8"/>
      <c r="AR306" s="7"/>
      <c r="AS306" s="8"/>
      <c r="AT306" s="9"/>
      <c r="AU306" s="8"/>
      <c r="AV306" s="7"/>
      <c r="AW306" s="8"/>
      <c r="AX306" s="7"/>
      <c r="AY306" s="8"/>
      <c r="AZ306" s="7"/>
      <c r="BA306" s="8"/>
      <c r="BB306" s="9"/>
      <c r="BC306" s="8"/>
      <c r="BD306" s="7"/>
      <c r="BE306" s="8"/>
      <c r="BF306" s="7"/>
      <c r="BG306" s="8"/>
      <c r="BH306" s="7"/>
      <c r="BI306" s="8"/>
      <c r="BJ306" s="9"/>
      <c r="BK306" s="8"/>
      <c r="BL306" s="7"/>
      <c r="BM306" s="8"/>
      <c r="BN306" s="7"/>
      <c r="BO306" s="8"/>
      <c r="BP306" s="7"/>
      <c r="BQ306" s="8"/>
      <c r="BR306" s="9"/>
      <c r="BS306" s="8"/>
      <c r="BT306" s="7"/>
      <c r="BU306" s="8"/>
      <c r="BV306" s="7"/>
      <c r="BW306" s="8"/>
      <c r="BX306" s="7"/>
      <c r="BY306" s="8"/>
      <c r="BZ306" s="9"/>
      <c r="CA306" s="8"/>
      <c r="CB306" s="7"/>
      <c r="CC306" s="8"/>
      <c r="CD306" s="7"/>
      <c r="CE306" s="8"/>
      <c r="CF306" s="7"/>
      <c r="CG306" s="8"/>
      <c r="CH306" s="9"/>
      <c r="CI306" s="8"/>
      <c r="CJ306" s="7"/>
      <c r="CK306" s="8"/>
      <c r="CL306" s="7"/>
      <c r="CM306" s="8"/>
      <c r="CN306" s="7"/>
      <c r="CO306" s="8"/>
      <c r="CP306" s="9"/>
      <c r="CQ306" s="76"/>
    </row>
    <row r="307" spans="1:96" hidden="1" x14ac:dyDescent="0.3">
      <c r="A307" s="2"/>
      <c r="B307" s="2"/>
      <c r="C307" s="2"/>
      <c r="D307" s="2"/>
      <c r="E307" s="2"/>
      <c r="F307" s="2" t="s">
        <v>335</v>
      </c>
      <c r="G307" s="2"/>
      <c r="H307" s="7"/>
      <c r="I307" s="8"/>
      <c r="J307" s="7"/>
      <c r="K307" s="8"/>
      <c r="L307" s="7"/>
      <c r="M307" s="8"/>
      <c r="N307" s="9"/>
      <c r="O307" s="8"/>
      <c r="P307" s="7"/>
      <c r="Q307" s="8"/>
      <c r="R307" s="7"/>
      <c r="S307" s="8"/>
      <c r="T307" s="7"/>
      <c r="U307" s="8"/>
      <c r="V307" s="9"/>
      <c r="W307" s="8"/>
      <c r="X307" s="7"/>
      <c r="Y307" s="8"/>
      <c r="Z307" s="7"/>
      <c r="AA307" s="8"/>
      <c r="AB307" s="7"/>
      <c r="AC307" s="8"/>
      <c r="AD307" s="9"/>
      <c r="AE307" s="8"/>
      <c r="AF307" s="7"/>
      <c r="AG307" s="8"/>
      <c r="AH307" s="7"/>
      <c r="AI307" s="8"/>
      <c r="AJ307" s="7"/>
      <c r="AK307" s="8"/>
      <c r="AL307" s="9"/>
      <c r="AM307" s="8"/>
      <c r="AN307" s="7"/>
      <c r="AO307" s="8"/>
      <c r="AP307" s="7"/>
      <c r="AQ307" s="8"/>
      <c r="AR307" s="7"/>
      <c r="AS307" s="8"/>
      <c r="AT307" s="9"/>
      <c r="AU307" s="8"/>
      <c r="AV307" s="7"/>
      <c r="AW307" s="8"/>
      <c r="AX307" s="7"/>
      <c r="AY307" s="8"/>
      <c r="AZ307" s="7"/>
      <c r="BA307" s="8"/>
      <c r="BB307" s="9"/>
      <c r="BC307" s="8"/>
      <c r="BD307" s="7"/>
      <c r="BE307" s="8"/>
      <c r="BF307" s="7"/>
      <c r="BG307" s="8"/>
      <c r="BH307" s="7"/>
      <c r="BI307" s="8"/>
      <c r="BJ307" s="9"/>
      <c r="BK307" s="8"/>
      <c r="BL307" s="7"/>
      <c r="BM307" s="8"/>
      <c r="BN307" s="7"/>
      <c r="BO307" s="8"/>
      <c r="BP307" s="7"/>
      <c r="BQ307" s="8"/>
      <c r="BR307" s="9"/>
      <c r="BS307" s="8"/>
      <c r="BT307" s="7"/>
      <c r="BU307" s="8"/>
      <c r="BV307" s="7"/>
      <c r="BW307" s="8"/>
      <c r="BX307" s="7"/>
      <c r="BY307" s="8"/>
      <c r="BZ307" s="9"/>
      <c r="CA307" s="8"/>
      <c r="CB307" s="7"/>
      <c r="CC307" s="8"/>
      <c r="CD307" s="7"/>
      <c r="CE307" s="8"/>
      <c r="CF307" s="7"/>
      <c r="CG307" s="8"/>
      <c r="CH307" s="9"/>
      <c r="CI307" s="8"/>
      <c r="CJ307" s="7"/>
      <c r="CK307" s="8"/>
      <c r="CL307" s="7"/>
      <c r="CM307" s="8"/>
      <c r="CN307" s="7"/>
      <c r="CO307" s="8"/>
      <c r="CP307" s="9"/>
      <c r="CQ307" s="76"/>
    </row>
    <row r="308" spans="1:96" hidden="1" x14ac:dyDescent="0.3">
      <c r="A308" s="2"/>
      <c r="B308" s="2"/>
      <c r="C308" s="2"/>
      <c r="D308" s="2"/>
      <c r="E308" s="2"/>
      <c r="F308" s="2" t="s">
        <v>336</v>
      </c>
      <c r="G308" s="2"/>
      <c r="H308" s="7"/>
      <c r="I308" s="8"/>
      <c r="J308" s="7"/>
      <c r="K308" s="8"/>
      <c r="L308" s="7"/>
      <c r="M308" s="8"/>
      <c r="N308" s="9"/>
      <c r="O308" s="8"/>
      <c r="P308" s="7"/>
      <c r="Q308" s="8"/>
      <c r="R308" s="7"/>
      <c r="S308" s="8"/>
      <c r="T308" s="7"/>
      <c r="U308" s="8"/>
      <c r="V308" s="9"/>
      <c r="W308" s="8"/>
      <c r="X308" s="7"/>
      <c r="Y308" s="8"/>
      <c r="Z308" s="7"/>
      <c r="AA308" s="8"/>
      <c r="AB308" s="7"/>
      <c r="AC308" s="8"/>
      <c r="AD308" s="9"/>
      <c r="AE308" s="8"/>
      <c r="AF308" s="7"/>
      <c r="AG308" s="8"/>
      <c r="AH308" s="7"/>
      <c r="AI308" s="8"/>
      <c r="AJ308" s="7"/>
      <c r="AK308" s="8"/>
      <c r="AL308" s="9"/>
      <c r="AM308" s="8"/>
      <c r="AN308" s="7"/>
      <c r="AO308" s="8"/>
      <c r="AP308" s="7"/>
      <c r="AQ308" s="8"/>
      <c r="AR308" s="7"/>
      <c r="AS308" s="8"/>
      <c r="AT308" s="9"/>
      <c r="AU308" s="8"/>
      <c r="AV308" s="7"/>
      <c r="AW308" s="8"/>
      <c r="AX308" s="7"/>
      <c r="AY308" s="8"/>
      <c r="AZ308" s="7"/>
      <c r="BA308" s="8"/>
      <c r="BB308" s="9"/>
      <c r="BC308" s="8"/>
      <c r="BD308" s="7"/>
      <c r="BE308" s="8"/>
      <c r="BF308" s="7"/>
      <c r="BG308" s="8"/>
      <c r="BH308" s="7"/>
      <c r="BI308" s="8"/>
      <c r="BJ308" s="9"/>
      <c r="BK308" s="8"/>
      <c r="BL308" s="7"/>
      <c r="BM308" s="8"/>
      <c r="BN308" s="7"/>
      <c r="BO308" s="8"/>
      <c r="BP308" s="7"/>
      <c r="BQ308" s="8"/>
      <c r="BR308" s="9"/>
      <c r="BS308" s="8"/>
      <c r="BT308" s="7"/>
      <c r="BU308" s="8"/>
      <c r="BV308" s="7"/>
      <c r="BW308" s="8"/>
      <c r="BX308" s="7"/>
      <c r="BY308" s="8"/>
      <c r="BZ308" s="9"/>
      <c r="CA308" s="8"/>
      <c r="CB308" s="7"/>
      <c r="CC308" s="8"/>
      <c r="CD308" s="7"/>
      <c r="CE308" s="8"/>
      <c r="CF308" s="7"/>
      <c r="CG308" s="8"/>
      <c r="CH308" s="9"/>
      <c r="CI308" s="8"/>
      <c r="CJ308" s="7"/>
      <c r="CK308" s="8"/>
      <c r="CL308" s="7"/>
      <c r="CM308" s="8"/>
      <c r="CN308" s="7"/>
      <c r="CO308" s="8"/>
      <c r="CP308" s="9"/>
      <c r="CQ308" s="76"/>
    </row>
    <row r="309" spans="1:96" hidden="1" x14ac:dyDescent="0.3">
      <c r="A309" s="2"/>
      <c r="B309" s="2"/>
      <c r="C309" s="2"/>
      <c r="D309" s="2"/>
      <c r="E309" s="2"/>
      <c r="F309" s="2" t="s">
        <v>337</v>
      </c>
      <c r="G309" s="2"/>
      <c r="H309" s="7"/>
      <c r="I309" s="8"/>
      <c r="J309" s="7"/>
      <c r="K309" s="8"/>
      <c r="L309" s="7"/>
      <c r="M309" s="8"/>
      <c r="N309" s="9"/>
      <c r="O309" s="8"/>
      <c r="P309" s="7"/>
      <c r="Q309" s="8"/>
      <c r="R309" s="7"/>
      <c r="S309" s="8"/>
      <c r="T309" s="7"/>
      <c r="U309" s="8"/>
      <c r="V309" s="9"/>
      <c r="W309" s="8"/>
      <c r="X309" s="7"/>
      <c r="Y309" s="8"/>
      <c r="Z309" s="7"/>
      <c r="AA309" s="8"/>
      <c r="AB309" s="7"/>
      <c r="AC309" s="8"/>
      <c r="AD309" s="9"/>
      <c r="AE309" s="8"/>
      <c r="AF309" s="7"/>
      <c r="AG309" s="8"/>
      <c r="AH309" s="7"/>
      <c r="AI309" s="8"/>
      <c r="AJ309" s="7"/>
      <c r="AK309" s="8"/>
      <c r="AL309" s="9"/>
      <c r="AM309" s="8"/>
      <c r="AN309" s="7"/>
      <c r="AO309" s="8"/>
      <c r="AP309" s="7"/>
      <c r="AQ309" s="8"/>
      <c r="AR309" s="7"/>
      <c r="AS309" s="8"/>
      <c r="AT309" s="9"/>
      <c r="AU309" s="8"/>
      <c r="AV309" s="7"/>
      <c r="AW309" s="8"/>
      <c r="AX309" s="7"/>
      <c r="AY309" s="8"/>
      <c r="AZ309" s="7"/>
      <c r="BA309" s="8"/>
      <c r="BB309" s="9"/>
      <c r="BC309" s="8"/>
      <c r="BD309" s="7"/>
      <c r="BE309" s="8"/>
      <c r="BF309" s="7"/>
      <c r="BG309" s="8"/>
      <c r="BH309" s="7"/>
      <c r="BI309" s="8"/>
      <c r="BJ309" s="9"/>
      <c r="BK309" s="8"/>
      <c r="BL309" s="7"/>
      <c r="BM309" s="8"/>
      <c r="BN309" s="7"/>
      <c r="BO309" s="8"/>
      <c r="BP309" s="7"/>
      <c r="BQ309" s="8"/>
      <c r="BR309" s="9"/>
      <c r="BS309" s="8"/>
      <c r="BT309" s="7"/>
      <c r="BU309" s="8"/>
      <c r="BV309" s="7"/>
      <c r="BW309" s="8"/>
      <c r="BX309" s="7"/>
      <c r="BY309" s="8"/>
      <c r="BZ309" s="9"/>
      <c r="CA309" s="8"/>
      <c r="CB309" s="7"/>
      <c r="CC309" s="8"/>
      <c r="CD309" s="7"/>
      <c r="CE309" s="8"/>
      <c r="CF309" s="7"/>
      <c r="CG309" s="8"/>
      <c r="CH309" s="9"/>
      <c r="CI309" s="8"/>
      <c r="CJ309" s="7"/>
      <c r="CK309" s="8"/>
      <c r="CL309" s="7"/>
      <c r="CM309" s="8"/>
      <c r="CN309" s="7"/>
      <c r="CO309" s="8"/>
      <c r="CP309" s="9"/>
      <c r="CQ309" s="76"/>
    </row>
    <row r="310" spans="1:96" hidden="1" x14ac:dyDescent="0.3">
      <c r="A310" s="2"/>
      <c r="B310" s="2"/>
      <c r="C310" s="2"/>
      <c r="D310" s="2"/>
      <c r="E310" s="2"/>
      <c r="F310" s="2" t="s">
        <v>338</v>
      </c>
      <c r="G310" s="2"/>
      <c r="H310" s="7"/>
      <c r="I310" s="8"/>
      <c r="J310" s="7"/>
      <c r="K310" s="8"/>
      <c r="L310" s="7"/>
      <c r="M310" s="8"/>
      <c r="N310" s="9"/>
      <c r="O310" s="8"/>
      <c r="P310" s="7"/>
      <c r="Q310" s="8"/>
      <c r="R310" s="7"/>
      <c r="S310" s="8"/>
      <c r="T310" s="7"/>
      <c r="U310" s="8"/>
      <c r="V310" s="9"/>
      <c r="W310" s="8"/>
      <c r="X310" s="7"/>
      <c r="Y310" s="8"/>
      <c r="Z310" s="7"/>
      <c r="AA310" s="8"/>
      <c r="AB310" s="7"/>
      <c r="AC310" s="8"/>
      <c r="AD310" s="9"/>
      <c r="AE310" s="8"/>
      <c r="AF310" s="7"/>
      <c r="AG310" s="8"/>
      <c r="AH310" s="7"/>
      <c r="AI310" s="8"/>
      <c r="AJ310" s="7"/>
      <c r="AK310" s="8"/>
      <c r="AL310" s="9"/>
      <c r="AM310" s="8"/>
      <c r="AN310" s="7"/>
      <c r="AO310" s="8"/>
      <c r="AP310" s="7"/>
      <c r="AQ310" s="8"/>
      <c r="AR310" s="7"/>
      <c r="AS310" s="8"/>
      <c r="AT310" s="9"/>
      <c r="AU310" s="8"/>
      <c r="AV310" s="7"/>
      <c r="AW310" s="8"/>
      <c r="AX310" s="7"/>
      <c r="AY310" s="8"/>
      <c r="AZ310" s="7"/>
      <c r="BA310" s="8"/>
      <c r="BB310" s="9"/>
      <c r="BC310" s="8"/>
      <c r="BD310" s="7"/>
      <c r="BE310" s="8"/>
      <c r="BF310" s="7"/>
      <c r="BG310" s="8"/>
      <c r="BH310" s="7"/>
      <c r="BI310" s="8"/>
      <c r="BJ310" s="9"/>
      <c r="BK310" s="8"/>
      <c r="BL310" s="7"/>
      <c r="BM310" s="8"/>
      <c r="BN310" s="7"/>
      <c r="BO310" s="8"/>
      <c r="BP310" s="7"/>
      <c r="BQ310" s="8"/>
      <c r="BR310" s="9"/>
      <c r="BS310" s="8"/>
      <c r="BT310" s="7"/>
      <c r="BU310" s="8"/>
      <c r="BV310" s="7"/>
      <c r="BW310" s="8"/>
      <c r="BX310" s="7"/>
      <c r="BY310" s="8"/>
      <c r="BZ310" s="9"/>
      <c r="CA310" s="8"/>
      <c r="CB310" s="7"/>
      <c r="CC310" s="8"/>
      <c r="CD310" s="7"/>
      <c r="CE310" s="8"/>
      <c r="CF310" s="7"/>
      <c r="CG310" s="8"/>
      <c r="CH310" s="9"/>
      <c r="CI310" s="8"/>
      <c r="CJ310" s="7"/>
      <c r="CK310" s="8"/>
      <c r="CL310" s="7"/>
      <c r="CM310" s="8"/>
      <c r="CN310" s="7"/>
      <c r="CO310" s="8"/>
      <c r="CP310" s="9"/>
      <c r="CQ310" s="76"/>
    </row>
    <row r="311" spans="1:96" hidden="1" x14ac:dyDescent="0.3">
      <c r="A311" s="2"/>
      <c r="B311" s="2"/>
      <c r="C311" s="2"/>
      <c r="D311" s="2"/>
      <c r="E311" s="2"/>
      <c r="F311" s="2" t="s">
        <v>339</v>
      </c>
      <c r="G311" s="2"/>
      <c r="H311" s="7"/>
      <c r="I311" s="8"/>
      <c r="J311" s="7"/>
      <c r="K311" s="8"/>
      <c r="L311" s="7"/>
      <c r="M311" s="8"/>
      <c r="N311" s="9"/>
      <c r="O311" s="8"/>
      <c r="P311" s="7"/>
      <c r="Q311" s="8"/>
      <c r="R311" s="7"/>
      <c r="S311" s="8"/>
      <c r="T311" s="7"/>
      <c r="U311" s="8"/>
      <c r="V311" s="9"/>
      <c r="W311" s="8"/>
      <c r="X311" s="7"/>
      <c r="Y311" s="8"/>
      <c r="Z311" s="7"/>
      <c r="AA311" s="8"/>
      <c r="AB311" s="7"/>
      <c r="AC311" s="8"/>
      <c r="AD311" s="9"/>
      <c r="AE311" s="8"/>
      <c r="AF311" s="7"/>
      <c r="AG311" s="8"/>
      <c r="AH311" s="7"/>
      <c r="AI311" s="8"/>
      <c r="AJ311" s="7"/>
      <c r="AK311" s="8"/>
      <c r="AL311" s="9"/>
      <c r="AM311" s="8"/>
      <c r="AN311" s="7"/>
      <c r="AO311" s="8"/>
      <c r="AP311" s="7"/>
      <c r="AQ311" s="8"/>
      <c r="AR311" s="7"/>
      <c r="AS311" s="8"/>
      <c r="AT311" s="9"/>
      <c r="AU311" s="8"/>
      <c r="AV311" s="7"/>
      <c r="AW311" s="8"/>
      <c r="AX311" s="7"/>
      <c r="AY311" s="8"/>
      <c r="AZ311" s="7"/>
      <c r="BA311" s="8"/>
      <c r="BB311" s="9"/>
      <c r="BC311" s="8"/>
      <c r="BD311" s="7"/>
      <c r="BE311" s="8"/>
      <c r="BF311" s="7"/>
      <c r="BG311" s="8"/>
      <c r="BH311" s="7"/>
      <c r="BI311" s="8"/>
      <c r="BJ311" s="9"/>
      <c r="BK311" s="8"/>
      <c r="BL311" s="7"/>
      <c r="BM311" s="8"/>
      <c r="BN311" s="7"/>
      <c r="BO311" s="8"/>
      <c r="BP311" s="7"/>
      <c r="BQ311" s="8"/>
      <c r="BR311" s="9"/>
      <c r="BS311" s="8"/>
      <c r="BT311" s="7"/>
      <c r="BU311" s="8"/>
      <c r="BV311" s="7"/>
      <c r="BW311" s="8"/>
      <c r="BX311" s="7"/>
      <c r="BY311" s="8"/>
      <c r="BZ311" s="9"/>
      <c r="CA311" s="8"/>
      <c r="CB311" s="7"/>
      <c r="CC311" s="8"/>
      <c r="CD311" s="7"/>
      <c r="CE311" s="8"/>
      <c r="CF311" s="7"/>
      <c r="CG311" s="8"/>
      <c r="CH311" s="9"/>
      <c r="CI311" s="8"/>
      <c r="CJ311" s="7"/>
      <c r="CK311" s="8"/>
      <c r="CL311" s="7"/>
      <c r="CM311" s="8"/>
      <c r="CN311" s="7"/>
      <c r="CO311" s="8"/>
      <c r="CP311" s="9"/>
      <c r="CQ311" s="76"/>
    </row>
    <row r="312" spans="1:96" hidden="1" x14ac:dyDescent="0.3">
      <c r="A312" s="2"/>
      <c r="B312" s="2"/>
      <c r="C312" s="2"/>
      <c r="D312" s="2"/>
      <c r="E312" s="2"/>
      <c r="F312" s="2" t="s">
        <v>340</v>
      </c>
      <c r="G312" s="2"/>
      <c r="H312" s="7"/>
      <c r="I312" s="8"/>
      <c r="J312" s="7"/>
      <c r="K312" s="8"/>
      <c r="L312" s="7"/>
      <c r="M312" s="8"/>
      <c r="N312" s="9"/>
      <c r="O312" s="8"/>
      <c r="P312" s="7"/>
      <c r="Q312" s="8"/>
      <c r="R312" s="7"/>
      <c r="S312" s="8"/>
      <c r="T312" s="7"/>
      <c r="U312" s="8"/>
      <c r="V312" s="9"/>
      <c r="W312" s="8"/>
      <c r="X312" s="7"/>
      <c r="Y312" s="8"/>
      <c r="Z312" s="7"/>
      <c r="AA312" s="8"/>
      <c r="AB312" s="7"/>
      <c r="AC312" s="8"/>
      <c r="AD312" s="9"/>
      <c r="AE312" s="8"/>
      <c r="AF312" s="7"/>
      <c r="AG312" s="8"/>
      <c r="AH312" s="7"/>
      <c r="AI312" s="8"/>
      <c r="AJ312" s="7"/>
      <c r="AK312" s="8"/>
      <c r="AL312" s="9"/>
      <c r="AM312" s="8"/>
      <c r="AN312" s="7"/>
      <c r="AO312" s="8"/>
      <c r="AP312" s="7"/>
      <c r="AQ312" s="8"/>
      <c r="AR312" s="7"/>
      <c r="AS312" s="8"/>
      <c r="AT312" s="9"/>
      <c r="AU312" s="8"/>
      <c r="AV312" s="7"/>
      <c r="AW312" s="8"/>
      <c r="AX312" s="7"/>
      <c r="AY312" s="8"/>
      <c r="AZ312" s="7"/>
      <c r="BA312" s="8"/>
      <c r="BB312" s="9"/>
      <c r="BC312" s="8"/>
      <c r="BD312" s="7"/>
      <c r="BE312" s="8"/>
      <c r="BF312" s="7"/>
      <c r="BG312" s="8"/>
      <c r="BH312" s="7"/>
      <c r="BI312" s="8"/>
      <c r="BJ312" s="9"/>
      <c r="BK312" s="8"/>
      <c r="BL312" s="7"/>
      <c r="BM312" s="8"/>
      <c r="BN312" s="7"/>
      <c r="BO312" s="8"/>
      <c r="BP312" s="7"/>
      <c r="BQ312" s="8"/>
      <c r="BR312" s="9"/>
      <c r="BS312" s="8"/>
      <c r="BT312" s="7"/>
      <c r="BU312" s="8"/>
      <c r="BV312" s="7"/>
      <c r="BW312" s="8"/>
      <c r="BX312" s="7"/>
      <c r="BY312" s="8"/>
      <c r="BZ312" s="9"/>
      <c r="CA312" s="8"/>
      <c r="CB312" s="7"/>
      <c r="CC312" s="8"/>
      <c r="CD312" s="7"/>
      <c r="CE312" s="8"/>
      <c r="CF312" s="7"/>
      <c r="CG312" s="8"/>
      <c r="CH312" s="9"/>
      <c r="CI312" s="8"/>
      <c r="CJ312" s="7"/>
      <c r="CK312" s="8"/>
      <c r="CL312" s="7"/>
      <c r="CM312" s="8"/>
      <c r="CN312" s="7"/>
      <c r="CO312" s="8"/>
      <c r="CP312" s="9"/>
      <c r="CQ312" s="76"/>
    </row>
    <row r="313" spans="1:96" x14ac:dyDescent="0.3">
      <c r="A313" s="2"/>
      <c r="B313" s="2"/>
      <c r="C313" s="2"/>
      <c r="D313" s="2"/>
      <c r="E313" s="2"/>
      <c r="F313" s="2" t="s">
        <v>341</v>
      </c>
      <c r="G313" s="2"/>
      <c r="H313" s="7"/>
      <c r="I313" s="8"/>
      <c r="J313" s="7"/>
      <c r="K313" s="8"/>
      <c r="L313" s="7"/>
      <c r="M313" s="8"/>
      <c r="N313" s="9"/>
      <c r="O313" s="8"/>
      <c r="P313" s="7"/>
      <c r="Q313" s="8"/>
      <c r="R313" s="7"/>
      <c r="S313" s="8"/>
      <c r="T313" s="7"/>
      <c r="U313" s="8"/>
      <c r="V313" s="9"/>
      <c r="W313" s="8"/>
      <c r="X313" s="7"/>
      <c r="Y313" s="8"/>
      <c r="Z313" s="7"/>
      <c r="AA313" s="8"/>
      <c r="AB313" s="7"/>
      <c r="AC313" s="8"/>
      <c r="AD313" s="9"/>
      <c r="AE313" s="8"/>
      <c r="AF313" s="7"/>
      <c r="AG313" s="8"/>
      <c r="AH313" s="7"/>
      <c r="AI313" s="8"/>
      <c r="AJ313" s="7"/>
      <c r="AK313" s="8"/>
      <c r="AL313" s="9"/>
      <c r="AM313" s="8"/>
      <c r="AN313" s="7"/>
      <c r="AO313" s="8"/>
      <c r="AP313" s="7"/>
      <c r="AQ313" s="8"/>
      <c r="AR313" s="7"/>
      <c r="AS313" s="8"/>
      <c r="AT313" s="9"/>
      <c r="AU313" s="8"/>
      <c r="AV313" s="7"/>
      <c r="AW313" s="8"/>
      <c r="AX313" s="7"/>
      <c r="AY313" s="8"/>
      <c r="AZ313" s="7"/>
      <c r="BA313" s="8"/>
      <c r="BB313" s="9"/>
      <c r="BC313" s="8"/>
      <c r="BD313" s="7"/>
      <c r="BE313" s="8"/>
      <c r="BF313" s="7"/>
      <c r="BG313" s="8"/>
      <c r="BH313" s="7"/>
      <c r="BI313" s="8"/>
      <c r="BJ313" s="9"/>
      <c r="BK313" s="8"/>
      <c r="BL313" s="7"/>
      <c r="BM313" s="8"/>
      <c r="BN313" s="7"/>
      <c r="BO313" s="8"/>
      <c r="BP313" s="7"/>
      <c r="BQ313" s="8"/>
      <c r="BR313" s="9"/>
      <c r="BS313" s="8"/>
      <c r="BT313" s="7"/>
      <c r="BU313" s="8"/>
      <c r="BV313" s="7"/>
      <c r="BW313" s="8"/>
      <c r="BX313" s="7"/>
      <c r="BY313" s="8"/>
      <c r="BZ313" s="9"/>
      <c r="CA313" s="8"/>
      <c r="CB313" s="7"/>
      <c r="CC313" s="8"/>
      <c r="CD313" s="7"/>
      <c r="CE313" s="8"/>
      <c r="CF313" s="7"/>
      <c r="CG313" s="8"/>
      <c r="CH313" s="9"/>
      <c r="CI313" s="8"/>
      <c r="CJ313" s="7"/>
      <c r="CK313" s="8"/>
      <c r="CL313" s="7"/>
      <c r="CM313" s="8"/>
      <c r="CN313" s="7"/>
      <c r="CO313" s="8"/>
      <c r="CP313" s="9"/>
      <c r="CQ313" s="76"/>
    </row>
    <row r="314" spans="1:96" ht="15" thickBot="1" x14ac:dyDescent="0.35">
      <c r="A314" s="2"/>
      <c r="B314" s="2"/>
      <c r="C314" s="2"/>
      <c r="D314" s="2"/>
      <c r="E314" s="2"/>
      <c r="F314" s="2" t="s">
        <v>342</v>
      </c>
      <c r="G314" s="2"/>
      <c r="H314" s="10"/>
      <c r="I314" s="8"/>
      <c r="J314" s="10">
        <v>50</v>
      </c>
      <c r="K314" s="8"/>
      <c r="L314" s="10">
        <f>ROUND((H314-J314),5)</f>
        <v>-50</v>
      </c>
      <c r="M314" s="8"/>
      <c r="N314" s="11"/>
      <c r="O314" s="8"/>
      <c r="P314" s="10"/>
      <c r="Q314" s="8"/>
      <c r="R314" s="10">
        <v>50</v>
      </c>
      <c r="S314" s="8"/>
      <c r="T314" s="10">
        <f>ROUND((P314-R314),5)</f>
        <v>-50</v>
      </c>
      <c r="U314" s="8"/>
      <c r="V314" s="11"/>
      <c r="W314" s="8"/>
      <c r="X314" s="10"/>
      <c r="Y314" s="8"/>
      <c r="Z314" s="10">
        <v>50</v>
      </c>
      <c r="AA314" s="8"/>
      <c r="AB314" s="10">
        <f>ROUND((X314-Z314),5)</f>
        <v>-50</v>
      </c>
      <c r="AC314" s="8"/>
      <c r="AD314" s="11"/>
      <c r="AE314" s="8"/>
      <c r="AF314" s="10"/>
      <c r="AG314" s="8"/>
      <c r="AH314" s="10">
        <v>50</v>
      </c>
      <c r="AI314" s="8"/>
      <c r="AJ314" s="10">
        <f>ROUND((AF314-AH314),5)</f>
        <v>-50</v>
      </c>
      <c r="AK314" s="8"/>
      <c r="AL314" s="11"/>
      <c r="AM314" s="8"/>
      <c r="AN314" s="10"/>
      <c r="AO314" s="8"/>
      <c r="AP314" s="10">
        <v>50</v>
      </c>
      <c r="AQ314" s="8"/>
      <c r="AR314" s="10">
        <f>ROUND((AN314-AP314),5)</f>
        <v>-50</v>
      </c>
      <c r="AS314" s="8"/>
      <c r="AT314" s="11"/>
      <c r="AU314" s="8"/>
      <c r="AV314" s="10"/>
      <c r="AW314" s="8"/>
      <c r="AX314" s="10">
        <v>50</v>
      </c>
      <c r="AY314" s="8"/>
      <c r="AZ314" s="10">
        <f>ROUND((AV314-AX314),5)</f>
        <v>-50</v>
      </c>
      <c r="BA314" s="8"/>
      <c r="BB314" s="11"/>
      <c r="BC314" s="8"/>
      <c r="BD314" s="10"/>
      <c r="BE314" s="8"/>
      <c r="BF314" s="10">
        <v>50</v>
      </c>
      <c r="BG314" s="8"/>
      <c r="BH314" s="10">
        <f>ROUND((BD314-BF314),5)</f>
        <v>-50</v>
      </c>
      <c r="BI314" s="8"/>
      <c r="BJ314" s="11"/>
      <c r="BK314" s="8"/>
      <c r="BL314" s="10"/>
      <c r="BM314" s="8"/>
      <c r="BN314" s="10">
        <v>50</v>
      </c>
      <c r="BO314" s="8"/>
      <c r="BP314" s="10">
        <f>ROUND((BL314-BN314),5)</f>
        <v>-50</v>
      </c>
      <c r="BQ314" s="8"/>
      <c r="BR314" s="11"/>
      <c r="BS314" s="8"/>
      <c r="BT314" s="10"/>
      <c r="BU314" s="8"/>
      <c r="BV314" s="10">
        <v>50</v>
      </c>
      <c r="BW314" s="8"/>
      <c r="BX314" s="10">
        <f>ROUND((BT314-BV314),5)</f>
        <v>-50</v>
      </c>
      <c r="BY314" s="8"/>
      <c r="BZ314" s="11"/>
      <c r="CA314" s="8"/>
      <c r="CB314" s="10"/>
      <c r="CC314" s="8"/>
      <c r="CD314" s="10">
        <v>12.9</v>
      </c>
      <c r="CE314" s="8"/>
      <c r="CF314" s="10">
        <f>ROUND((CB314-CD314),5)</f>
        <v>-12.9</v>
      </c>
      <c r="CG314" s="8"/>
      <c r="CH314" s="11"/>
      <c r="CI314" s="8"/>
      <c r="CJ314" s="10"/>
      <c r="CK314" s="8"/>
      <c r="CL314" s="10">
        <v>600</v>
      </c>
      <c r="CM314" s="8"/>
      <c r="CN314" s="10">
        <f>ROUND((CJ314-CL314),5)</f>
        <v>-600</v>
      </c>
      <c r="CO314" s="8"/>
      <c r="CP314" s="11"/>
      <c r="CQ314" s="10">
        <v>600</v>
      </c>
    </row>
    <row r="315" spans="1:96" x14ac:dyDescent="0.3">
      <c r="A315" s="2"/>
      <c r="B315" s="2"/>
      <c r="C315" s="2"/>
      <c r="D315" s="2"/>
      <c r="E315" s="2" t="s">
        <v>343</v>
      </c>
      <c r="F315" s="2"/>
      <c r="G315" s="2"/>
      <c r="H315" s="7"/>
      <c r="I315" s="8"/>
      <c r="J315" s="7">
        <f>ROUND(SUM(J306:J314),5)</f>
        <v>50</v>
      </c>
      <c r="K315" s="8"/>
      <c r="L315" s="7">
        <f>ROUND((H315-J315),5)</f>
        <v>-50</v>
      </c>
      <c r="M315" s="8"/>
      <c r="N315" s="9"/>
      <c r="O315" s="8"/>
      <c r="P315" s="7"/>
      <c r="Q315" s="8"/>
      <c r="R315" s="7">
        <f>ROUND(SUM(R306:R314),5)</f>
        <v>50</v>
      </c>
      <c r="S315" s="8"/>
      <c r="T315" s="7">
        <f>ROUND((P315-R315),5)</f>
        <v>-50</v>
      </c>
      <c r="U315" s="8"/>
      <c r="V315" s="9"/>
      <c r="W315" s="8"/>
      <c r="X315" s="7"/>
      <c r="Y315" s="8"/>
      <c r="Z315" s="7">
        <f>ROUND(SUM(Z306:Z314),5)</f>
        <v>50</v>
      </c>
      <c r="AA315" s="8"/>
      <c r="AB315" s="7">
        <f>ROUND((X315-Z315),5)</f>
        <v>-50</v>
      </c>
      <c r="AC315" s="8"/>
      <c r="AD315" s="9"/>
      <c r="AE315" s="8"/>
      <c r="AF315" s="7"/>
      <c r="AG315" s="8"/>
      <c r="AH315" s="7">
        <f>ROUND(SUM(AH306:AH314),5)</f>
        <v>50</v>
      </c>
      <c r="AI315" s="8"/>
      <c r="AJ315" s="7">
        <f>ROUND((AF315-AH315),5)</f>
        <v>-50</v>
      </c>
      <c r="AK315" s="8"/>
      <c r="AL315" s="9"/>
      <c r="AM315" s="8"/>
      <c r="AN315" s="7"/>
      <c r="AO315" s="8"/>
      <c r="AP315" s="7">
        <f>ROUND(SUM(AP306:AP314),5)</f>
        <v>50</v>
      </c>
      <c r="AQ315" s="8"/>
      <c r="AR315" s="7">
        <f>ROUND((AN315-AP315),5)</f>
        <v>-50</v>
      </c>
      <c r="AS315" s="8"/>
      <c r="AT315" s="9"/>
      <c r="AU315" s="8"/>
      <c r="AV315" s="7"/>
      <c r="AW315" s="8"/>
      <c r="AX315" s="7">
        <f>ROUND(SUM(AX306:AX314),5)</f>
        <v>50</v>
      </c>
      <c r="AY315" s="8"/>
      <c r="AZ315" s="7">
        <f>ROUND((AV315-AX315),5)</f>
        <v>-50</v>
      </c>
      <c r="BA315" s="8"/>
      <c r="BB315" s="9"/>
      <c r="BC315" s="8"/>
      <c r="BD315" s="7"/>
      <c r="BE315" s="8"/>
      <c r="BF315" s="7">
        <f>ROUND(SUM(BF306:BF314),5)</f>
        <v>50</v>
      </c>
      <c r="BG315" s="8"/>
      <c r="BH315" s="7">
        <f>ROUND((BD315-BF315),5)</f>
        <v>-50</v>
      </c>
      <c r="BI315" s="8"/>
      <c r="BJ315" s="9"/>
      <c r="BK315" s="8"/>
      <c r="BL315" s="7"/>
      <c r="BM315" s="8"/>
      <c r="BN315" s="7">
        <f>ROUND(SUM(BN306:BN314),5)</f>
        <v>50</v>
      </c>
      <c r="BO315" s="8"/>
      <c r="BP315" s="7">
        <f>ROUND((BL315-BN315),5)</f>
        <v>-50</v>
      </c>
      <c r="BQ315" s="8"/>
      <c r="BR315" s="9"/>
      <c r="BS315" s="8"/>
      <c r="BT315" s="7"/>
      <c r="BU315" s="8"/>
      <c r="BV315" s="7">
        <f>ROUND(SUM(BV306:BV314),5)</f>
        <v>50</v>
      </c>
      <c r="BW315" s="8"/>
      <c r="BX315" s="7">
        <f>ROUND((BT315-BV315),5)</f>
        <v>-50</v>
      </c>
      <c r="BY315" s="8"/>
      <c r="BZ315" s="9"/>
      <c r="CA315" s="8"/>
      <c r="CB315" s="7"/>
      <c r="CC315" s="8"/>
      <c r="CD315" s="7">
        <f>ROUND(SUM(CD306:CD314),5)</f>
        <v>12.9</v>
      </c>
      <c r="CE315" s="8"/>
      <c r="CF315" s="7">
        <f>ROUND((CB315-CD315),5)</f>
        <v>-12.9</v>
      </c>
      <c r="CG315" s="8"/>
      <c r="CH315" s="9"/>
      <c r="CI315" s="8"/>
      <c r="CJ315" s="7"/>
      <c r="CK315" s="8"/>
      <c r="CL315" s="7">
        <f>CL314</f>
        <v>600</v>
      </c>
      <c r="CM315" s="8"/>
      <c r="CN315" s="7">
        <f>ROUND((CJ315-CL315),5)</f>
        <v>-600</v>
      </c>
      <c r="CO315" s="8"/>
      <c r="CP315" s="9"/>
      <c r="CQ315" s="76">
        <f>CQ313+CQ314</f>
        <v>600</v>
      </c>
      <c r="CR315" t="s">
        <v>426</v>
      </c>
    </row>
    <row r="316" spans="1:96" ht="28.8" customHeight="1" x14ac:dyDescent="0.3">
      <c r="A316" s="2"/>
      <c r="B316" s="2"/>
      <c r="C316" s="2"/>
      <c r="D316" s="2"/>
      <c r="E316" s="2" t="s">
        <v>344</v>
      </c>
      <c r="F316" s="2"/>
      <c r="G316" s="2"/>
      <c r="H316" s="7"/>
      <c r="I316" s="8"/>
      <c r="J316" s="7"/>
      <c r="K316" s="8"/>
      <c r="L316" s="7"/>
      <c r="M316" s="8"/>
      <c r="N316" s="9"/>
      <c r="O316" s="8"/>
      <c r="P316" s="7"/>
      <c r="Q316" s="8"/>
      <c r="R316" s="7"/>
      <c r="S316" s="8"/>
      <c r="T316" s="7"/>
      <c r="U316" s="8"/>
      <c r="V316" s="9"/>
      <c r="W316" s="8"/>
      <c r="X316" s="7"/>
      <c r="Y316" s="8"/>
      <c r="Z316" s="7"/>
      <c r="AA316" s="8"/>
      <c r="AB316" s="7"/>
      <c r="AC316" s="8"/>
      <c r="AD316" s="9"/>
      <c r="AE316" s="8"/>
      <c r="AF316" s="7"/>
      <c r="AG316" s="8"/>
      <c r="AH316" s="7"/>
      <c r="AI316" s="8"/>
      <c r="AJ316" s="7"/>
      <c r="AK316" s="8"/>
      <c r="AL316" s="9"/>
      <c r="AM316" s="8"/>
      <c r="AN316" s="7"/>
      <c r="AO316" s="8"/>
      <c r="AP316" s="7"/>
      <c r="AQ316" s="8"/>
      <c r="AR316" s="7"/>
      <c r="AS316" s="8"/>
      <c r="AT316" s="9"/>
      <c r="AU316" s="8"/>
      <c r="AV316" s="7"/>
      <c r="AW316" s="8"/>
      <c r="AX316" s="7"/>
      <c r="AY316" s="8"/>
      <c r="AZ316" s="7"/>
      <c r="BA316" s="8"/>
      <c r="BB316" s="9"/>
      <c r="BC316" s="8"/>
      <c r="BD316" s="7"/>
      <c r="BE316" s="8"/>
      <c r="BF316" s="7">
        <v>500</v>
      </c>
      <c r="BG316" s="8"/>
      <c r="BH316" s="7">
        <f>ROUND((BD316-BF316),5)</f>
        <v>-500</v>
      </c>
      <c r="BI316" s="8"/>
      <c r="BJ316" s="9"/>
      <c r="BK316" s="8"/>
      <c r="BL316" s="7"/>
      <c r="BM316" s="8"/>
      <c r="BN316" s="7"/>
      <c r="BO316" s="8"/>
      <c r="BP316" s="7"/>
      <c r="BQ316" s="8"/>
      <c r="BR316" s="9"/>
      <c r="BS316" s="8"/>
      <c r="BT316" s="7"/>
      <c r="BU316" s="8"/>
      <c r="BV316" s="7"/>
      <c r="BW316" s="8"/>
      <c r="BX316" s="7"/>
      <c r="BY316" s="8"/>
      <c r="BZ316" s="9"/>
      <c r="CA316" s="8"/>
      <c r="CB316" s="7"/>
      <c r="CC316" s="8"/>
      <c r="CD316" s="7"/>
      <c r="CE316" s="8"/>
      <c r="CF316" s="7"/>
      <c r="CG316" s="8"/>
      <c r="CH316" s="9"/>
      <c r="CI316" s="8"/>
      <c r="CJ316" s="7"/>
      <c r="CK316" s="8"/>
      <c r="CL316" s="7">
        <f>ROUND(J316+R316+Z316+AH316+AP316+AX316+BF316+BN316+BV316+CD316,5)</f>
        <v>500</v>
      </c>
      <c r="CM316" s="8"/>
      <c r="CN316" s="7">
        <f>ROUND((CJ316-CL316),5)</f>
        <v>-500</v>
      </c>
      <c r="CO316" s="8"/>
      <c r="CP316" s="9"/>
      <c r="CQ316" s="76"/>
      <c r="CR316" t="s">
        <v>426</v>
      </c>
    </row>
    <row r="317" spans="1:96" hidden="1" x14ac:dyDescent="0.3">
      <c r="A317" s="2"/>
      <c r="B317" s="2"/>
      <c r="C317" s="2"/>
      <c r="D317" s="2"/>
      <c r="E317" s="2" t="s">
        <v>345</v>
      </c>
      <c r="F317" s="2"/>
      <c r="G317" s="2"/>
      <c r="H317" s="7"/>
      <c r="I317" s="8"/>
      <c r="J317" s="7"/>
      <c r="K317" s="8"/>
      <c r="L317" s="7"/>
      <c r="M317" s="8"/>
      <c r="N317" s="9"/>
      <c r="O317" s="8"/>
      <c r="P317" s="7"/>
      <c r="Q317" s="8"/>
      <c r="R317" s="7"/>
      <c r="S317" s="8"/>
      <c r="T317" s="7"/>
      <c r="U317" s="8"/>
      <c r="V317" s="9"/>
      <c r="W317" s="8"/>
      <c r="X317" s="7"/>
      <c r="Y317" s="8"/>
      <c r="Z317" s="7"/>
      <c r="AA317" s="8"/>
      <c r="AB317" s="7"/>
      <c r="AC317" s="8"/>
      <c r="AD317" s="9"/>
      <c r="AE317" s="8"/>
      <c r="AF317" s="7"/>
      <c r="AG317" s="8"/>
      <c r="AH317" s="7"/>
      <c r="AI317" s="8"/>
      <c r="AJ317" s="7"/>
      <c r="AK317" s="8"/>
      <c r="AL317" s="9"/>
      <c r="AM317" s="8"/>
      <c r="AN317" s="7"/>
      <c r="AO317" s="8"/>
      <c r="AP317" s="7"/>
      <c r="AQ317" s="8"/>
      <c r="AR317" s="7"/>
      <c r="AS317" s="8"/>
      <c r="AT317" s="9"/>
      <c r="AU317" s="8"/>
      <c r="AV317" s="7"/>
      <c r="AW317" s="8"/>
      <c r="AX317" s="7"/>
      <c r="AY317" s="8"/>
      <c r="AZ317" s="7"/>
      <c r="BA317" s="8"/>
      <c r="BB317" s="9"/>
      <c r="BC317" s="8"/>
      <c r="BD317" s="7"/>
      <c r="BE317" s="8"/>
      <c r="BF317" s="7"/>
      <c r="BG317" s="8"/>
      <c r="BH317" s="7"/>
      <c r="BI317" s="8"/>
      <c r="BJ317" s="9"/>
      <c r="BK317" s="8"/>
      <c r="BL317" s="7"/>
      <c r="BM317" s="8"/>
      <c r="BN317" s="7"/>
      <c r="BO317" s="8"/>
      <c r="BP317" s="7"/>
      <c r="BQ317" s="8"/>
      <c r="BR317" s="9"/>
      <c r="BS317" s="8"/>
      <c r="BT317" s="7"/>
      <c r="BU317" s="8"/>
      <c r="BV317" s="7"/>
      <c r="BW317" s="8"/>
      <c r="BX317" s="7"/>
      <c r="BY317" s="8"/>
      <c r="BZ317" s="9"/>
      <c r="CA317" s="8"/>
      <c r="CB317" s="7"/>
      <c r="CC317" s="8"/>
      <c r="CD317" s="7"/>
      <c r="CE317" s="8"/>
      <c r="CF317" s="7"/>
      <c r="CG317" s="8"/>
      <c r="CH317" s="9"/>
      <c r="CI317" s="8"/>
      <c r="CJ317" s="7"/>
      <c r="CK317" s="8"/>
      <c r="CL317" s="7"/>
      <c r="CM317" s="8"/>
      <c r="CN317" s="7"/>
      <c r="CO317" s="8"/>
      <c r="CP317" s="9"/>
      <c r="CQ317" s="76"/>
    </row>
    <row r="318" spans="1:96" hidden="1" x14ac:dyDescent="0.3">
      <c r="A318" s="2"/>
      <c r="B318" s="2"/>
      <c r="C318" s="2"/>
      <c r="D318" s="2"/>
      <c r="E318" s="2"/>
      <c r="F318" s="2" t="s">
        <v>346</v>
      </c>
      <c r="G318" s="2"/>
      <c r="H318" s="7"/>
      <c r="I318" s="8"/>
      <c r="J318" s="7"/>
      <c r="K318" s="8"/>
      <c r="L318" s="7"/>
      <c r="M318" s="8"/>
      <c r="N318" s="9"/>
      <c r="O318" s="8"/>
      <c r="P318" s="7"/>
      <c r="Q318" s="8"/>
      <c r="R318" s="7"/>
      <c r="S318" s="8"/>
      <c r="T318" s="7"/>
      <c r="U318" s="8"/>
      <c r="V318" s="9"/>
      <c r="W318" s="8"/>
      <c r="X318" s="7"/>
      <c r="Y318" s="8"/>
      <c r="Z318" s="7"/>
      <c r="AA318" s="8"/>
      <c r="AB318" s="7"/>
      <c r="AC318" s="8"/>
      <c r="AD318" s="9"/>
      <c r="AE318" s="8"/>
      <c r="AF318" s="7"/>
      <c r="AG318" s="8"/>
      <c r="AH318" s="7"/>
      <c r="AI318" s="8"/>
      <c r="AJ318" s="7"/>
      <c r="AK318" s="8"/>
      <c r="AL318" s="9"/>
      <c r="AM318" s="8"/>
      <c r="AN318" s="7"/>
      <c r="AO318" s="8"/>
      <c r="AP318" s="7"/>
      <c r="AQ318" s="8"/>
      <c r="AR318" s="7"/>
      <c r="AS318" s="8"/>
      <c r="AT318" s="9"/>
      <c r="AU318" s="8"/>
      <c r="AV318" s="7"/>
      <c r="AW318" s="8"/>
      <c r="AX318" s="7"/>
      <c r="AY318" s="8"/>
      <c r="AZ318" s="7"/>
      <c r="BA318" s="8"/>
      <c r="BB318" s="9"/>
      <c r="BC318" s="8"/>
      <c r="BD318" s="7"/>
      <c r="BE318" s="8"/>
      <c r="BF318" s="7"/>
      <c r="BG318" s="8"/>
      <c r="BH318" s="7"/>
      <c r="BI318" s="8"/>
      <c r="BJ318" s="9"/>
      <c r="BK318" s="8"/>
      <c r="BL318" s="7"/>
      <c r="BM318" s="8"/>
      <c r="BN318" s="7"/>
      <c r="BO318" s="8"/>
      <c r="BP318" s="7"/>
      <c r="BQ318" s="8"/>
      <c r="BR318" s="9"/>
      <c r="BS318" s="8"/>
      <c r="BT318" s="7"/>
      <c r="BU318" s="8"/>
      <c r="BV318" s="7"/>
      <c r="BW318" s="8"/>
      <c r="BX318" s="7"/>
      <c r="BY318" s="8"/>
      <c r="BZ318" s="9"/>
      <c r="CA318" s="8"/>
      <c r="CB318" s="7"/>
      <c r="CC318" s="8"/>
      <c r="CD318" s="7"/>
      <c r="CE318" s="8"/>
      <c r="CF318" s="7"/>
      <c r="CG318" s="8"/>
      <c r="CH318" s="9"/>
      <c r="CI318" s="8"/>
      <c r="CJ318" s="7"/>
      <c r="CK318" s="8"/>
      <c r="CL318" s="7"/>
      <c r="CM318" s="8"/>
      <c r="CN318" s="7"/>
      <c r="CO318" s="8"/>
      <c r="CP318" s="9"/>
      <c r="CQ318" s="76"/>
    </row>
    <row r="319" spans="1:96" hidden="1" x14ac:dyDescent="0.3">
      <c r="A319" s="2"/>
      <c r="B319" s="2"/>
      <c r="C319" s="2"/>
      <c r="D319" s="2"/>
      <c r="E319" s="2"/>
      <c r="F319" s="2" t="s">
        <v>347</v>
      </c>
      <c r="G319" s="2"/>
      <c r="H319" s="7"/>
      <c r="I319" s="8"/>
      <c r="J319" s="7"/>
      <c r="K319" s="8"/>
      <c r="L319" s="7"/>
      <c r="M319" s="8"/>
      <c r="N319" s="9"/>
      <c r="O319" s="8"/>
      <c r="P319" s="7"/>
      <c r="Q319" s="8"/>
      <c r="R319" s="7"/>
      <c r="S319" s="8"/>
      <c r="T319" s="7"/>
      <c r="U319" s="8"/>
      <c r="V319" s="9"/>
      <c r="W319" s="8"/>
      <c r="X319" s="7"/>
      <c r="Y319" s="8"/>
      <c r="Z319" s="7"/>
      <c r="AA319" s="8"/>
      <c r="AB319" s="7"/>
      <c r="AC319" s="8"/>
      <c r="AD319" s="9"/>
      <c r="AE319" s="8"/>
      <c r="AF319" s="7"/>
      <c r="AG319" s="8"/>
      <c r="AH319" s="7"/>
      <c r="AI319" s="8"/>
      <c r="AJ319" s="7"/>
      <c r="AK319" s="8"/>
      <c r="AL319" s="9"/>
      <c r="AM319" s="8"/>
      <c r="AN319" s="7"/>
      <c r="AO319" s="8"/>
      <c r="AP319" s="7"/>
      <c r="AQ319" s="8"/>
      <c r="AR319" s="7"/>
      <c r="AS319" s="8"/>
      <c r="AT319" s="9"/>
      <c r="AU319" s="8"/>
      <c r="AV319" s="7"/>
      <c r="AW319" s="8"/>
      <c r="AX319" s="7"/>
      <c r="AY319" s="8"/>
      <c r="AZ319" s="7"/>
      <c r="BA319" s="8"/>
      <c r="BB319" s="9"/>
      <c r="BC319" s="8"/>
      <c r="BD319" s="7"/>
      <c r="BE319" s="8"/>
      <c r="BF319" s="7"/>
      <c r="BG319" s="8"/>
      <c r="BH319" s="7"/>
      <c r="BI319" s="8"/>
      <c r="BJ319" s="9"/>
      <c r="BK319" s="8"/>
      <c r="BL319" s="7"/>
      <c r="BM319" s="8"/>
      <c r="BN319" s="7"/>
      <c r="BO319" s="8"/>
      <c r="BP319" s="7"/>
      <c r="BQ319" s="8"/>
      <c r="BR319" s="9"/>
      <c r="BS319" s="8"/>
      <c r="BT319" s="7"/>
      <c r="BU319" s="8"/>
      <c r="BV319" s="7"/>
      <c r="BW319" s="8"/>
      <c r="BX319" s="7"/>
      <c r="BY319" s="8"/>
      <c r="BZ319" s="9"/>
      <c r="CA319" s="8"/>
      <c r="CB319" s="7"/>
      <c r="CC319" s="8"/>
      <c r="CD319" s="7"/>
      <c r="CE319" s="8"/>
      <c r="CF319" s="7"/>
      <c r="CG319" s="8"/>
      <c r="CH319" s="9"/>
      <c r="CI319" s="8"/>
      <c r="CJ319" s="7"/>
      <c r="CK319" s="8"/>
      <c r="CL319" s="7"/>
      <c r="CM319" s="8"/>
      <c r="CN319" s="7"/>
      <c r="CO319" s="8"/>
      <c r="CP319" s="9"/>
      <c r="CQ319" s="76"/>
    </row>
    <row r="320" spans="1:96" hidden="1" x14ac:dyDescent="0.3">
      <c r="A320" s="2"/>
      <c r="B320" s="2"/>
      <c r="C320" s="2"/>
      <c r="D320" s="2"/>
      <c r="E320" s="2"/>
      <c r="F320" s="2" t="s">
        <v>348</v>
      </c>
      <c r="G320" s="2"/>
      <c r="H320" s="7"/>
      <c r="I320" s="8"/>
      <c r="J320" s="7"/>
      <c r="K320" s="8"/>
      <c r="L320" s="7"/>
      <c r="M320" s="8"/>
      <c r="N320" s="9"/>
      <c r="O320" s="8"/>
      <c r="P320" s="7"/>
      <c r="Q320" s="8"/>
      <c r="R320" s="7"/>
      <c r="S320" s="8"/>
      <c r="T320" s="7"/>
      <c r="U320" s="8"/>
      <c r="V320" s="9"/>
      <c r="W320" s="8"/>
      <c r="X320" s="7"/>
      <c r="Y320" s="8"/>
      <c r="Z320" s="7"/>
      <c r="AA320" s="8"/>
      <c r="AB320" s="7"/>
      <c r="AC320" s="8"/>
      <c r="AD320" s="9"/>
      <c r="AE320" s="8"/>
      <c r="AF320" s="7"/>
      <c r="AG320" s="8"/>
      <c r="AH320" s="7"/>
      <c r="AI320" s="8"/>
      <c r="AJ320" s="7"/>
      <c r="AK320" s="8"/>
      <c r="AL320" s="9"/>
      <c r="AM320" s="8"/>
      <c r="AN320" s="7"/>
      <c r="AO320" s="8"/>
      <c r="AP320" s="7"/>
      <c r="AQ320" s="8"/>
      <c r="AR320" s="7"/>
      <c r="AS320" s="8"/>
      <c r="AT320" s="9"/>
      <c r="AU320" s="8"/>
      <c r="AV320" s="7"/>
      <c r="AW320" s="8"/>
      <c r="AX320" s="7"/>
      <c r="AY320" s="8"/>
      <c r="AZ320" s="7"/>
      <c r="BA320" s="8"/>
      <c r="BB320" s="9"/>
      <c r="BC320" s="8"/>
      <c r="BD320" s="7"/>
      <c r="BE320" s="8"/>
      <c r="BF320" s="7"/>
      <c r="BG320" s="8"/>
      <c r="BH320" s="7"/>
      <c r="BI320" s="8"/>
      <c r="BJ320" s="9"/>
      <c r="BK320" s="8"/>
      <c r="BL320" s="7"/>
      <c r="BM320" s="8"/>
      <c r="BN320" s="7"/>
      <c r="BO320" s="8"/>
      <c r="BP320" s="7"/>
      <c r="BQ320" s="8"/>
      <c r="BR320" s="9"/>
      <c r="BS320" s="8"/>
      <c r="BT320" s="7"/>
      <c r="BU320" s="8"/>
      <c r="BV320" s="7"/>
      <c r="BW320" s="8"/>
      <c r="BX320" s="7"/>
      <c r="BY320" s="8"/>
      <c r="BZ320" s="9"/>
      <c r="CA320" s="8"/>
      <c r="CB320" s="7"/>
      <c r="CC320" s="8"/>
      <c r="CD320" s="7"/>
      <c r="CE320" s="8"/>
      <c r="CF320" s="7"/>
      <c r="CG320" s="8"/>
      <c r="CH320" s="9"/>
      <c r="CI320" s="8"/>
      <c r="CJ320" s="7"/>
      <c r="CK320" s="8"/>
      <c r="CL320" s="7"/>
      <c r="CM320" s="8"/>
      <c r="CN320" s="7"/>
      <c r="CO320" s="8"/>
      <c r="CP320" s="9"/>
      <c r="CQ320" s="76"/>
    </row>
    <row r="321" spans="1:95" hidden="1" x14ac:dyDescent="0.3">
      <c r="A321" s="2"/>
      <c r="B321" s="2"/>
      <c r="C321" s="2"/>
      <c r="D321" s="2"/>
      <c r="E321" s="2"/>
      <c r="F321" s="2" t="s">
        <v>349</v>
      </c>
      <c r="G321" s="2"/>
      <c r="H321" s="7"/>
      <c r="I321" s="8"/>
      <c r="J321" s="7"/>
      <c r="K321" s="8"/>
      <c r="L321" s="7"/>
      <c r="M321" s="8"/>
      <c r="N321" s="9"/>
      <c r="O321" s="8"/>
      <c r="P321" s="7"/>
      <c r="Q321" s="8"/>
      <c r="R321" s="7"/>
      <c r="S321" s="8"/>
      <c r="T321" s="7"/>
      <c r="U321" s="8"/>
      <c r="V321" s="9"/>
      <c r="W321" s="8"/>
      <c r="X321" s="7"/>
      <c r="Y321" s="8"/>
      <c r="Z321" s="7"/>
      <c r="AA321" s="8"/>
      <c r="AB321" s="7"/>
      <c r="AC321" s="8"/>
      <c r="AD321" s="9"/>
      <c r="AE321" s="8"/>
      <c r="AF321" s="7"/>
      <c r="AG321" s="8"/>
      <c r="AH321" s="7"/>
      <c r="AI321" s="8"/>
      <c r="AJ321" s="7"/>
      <c r="AK321" s="8"/>
      <c r="AL321" s="9"/>
      <c r="AM321" s="8"/>
      <c r="AN321" s="7"/>
      <c r="AO321" s="8"/>
      <c r="AP321" s="7"/>
      <c r="AQ321" s="8"/>
      <c r="AR321" s="7"/>
      <c r="AS321" s="8"/>
      <c r="AT321" s="9"/>
      <c r="AU321" s="8"/>
      <c r="AV321" s="7"/>
      <c r="AW321" s="8"/>
      <c r="AX321" s="7"/>
      <c r="AY321" s="8"/>
      <c r="AZ321" s="7"/>
      <c r="BA321" s="8"/>
      <c r="BB321" s="9"/>
      <c r="BC321" s="8"/>
      <c r="BD321" s="7"/>
      <c r="BE321" s="8"/>
      <c r="BF321" s="7"/>
      <c r="BG321" s="8"/>
      <c r="BH321" s="7"/>
      <c r="BI321" s="8"/>
      <c r="BJ321" s="9"/>
      <c r="BK321" s="8"/>
      <c r="BL321" s="7"/>
      <c r="BM321" s="8"/>
      <c r="BN321" s="7"/>
      <c r="BO321" s="8"/>
      <c r="BP321" s="7"/>
      <c r="BQ321" s="8"/>
      <c r="BR321" s="9"/>
      <c r="BS321" s="8"/>
      <c r="BT321" s="7"/>
      <c r="BU321" s="8"/>
      <c r="BV321" s="7"/>
      <c r="BW321" s="8"/>
      <c r="BX321" s="7"/>
      <c r="BY321" s="8"/>
      <c r="BZ321" s="9"/>
      <c r="CA321" s="8"/>
      <c r="CB321" s="7"/>
      <c r="CC321" s="8"/>
      <c r="CD321" s="7"/>
      <c r="CE321" s="8"/>
      <c r="CF321" s="7"/>
      <c r="CG321" s="8"/>
      <c r="CH321" s="9"/>
      <c r="CI321" s="8"/>
      <c r="CJ321" s="7"/>
      <c r="CK321" s="8"/>
      <c r="CL321" s="7"/>
      <c r="CM321" s="8"/>
      <c r="CN321" s="7"/>
      <c r="CO321" s="8"/>
      <c r="CP321" s="9"/>
      <c r="CQ321" s="76"/>
    </row>
    <row r="322" spans="1:95" ht="15" hidden="1" thickBot="1" x14ac:dyDescent="0.35">
      <c r="A322" s="2"/>
      <c r="B322" s="2"/>
      <c r="C322" s="2"/>
      <c r="D322" s="2"/>
      <c r="E322" s="2"/>
      <c r="F322" s="2" t="s">
        <v>350</v>
      </c>
      <c r="G322" s="2"/>
      <c r="H322" s="10"/>
      <c r="I322" s="8"/>
      <c r="J322" s="7"/>
      <c r="K322" s="8"/>
      <c r="L322" s="7"/>
      <c r="M322" s="8"/>
      <c r="N322" s="9"/>
      <c r="O322" s="8"/>
      <c r="P322" s="10"/>
      <c r="Q322" s="8"/>
      <c r="R322" s="7"/>
      <c r="S322" s="8"/>
      <c r="T322" s="7"/>
      <c r="U322" s="8"/>
      <c r="V322" s="9"/>
      <c r="W322" s="8"/>
      <c r="X322" s="10"/>
      <c r="Y322" s="8"/>
      <c r="Z322" s="7"/>
      <c r="AA322" s="8"/>
      <c r="AB322" s="7"/>
      <c r="AC322" s="8"/>
      <c r="AD322" s="9"/>
      <c r="AE322" s="8"/>
      <c r="AF322" s="10"/>
      <c r="AG322" s="8"/>
      <c r="AH322" s="7"/>
      <c r="AI322" s="8"/>
      <c r="AJ322" s="7"/>
      <c r="AK322" s="8"/>
      <c r="AL322" s="9"/>
      <c r="AM322" s="8"/>
      <c r="AN322" s="10"/>
      <c r="AO322" s="8"/>
      <c r="AP322" s="7"/>
      <c r="AQ322" s="8"/>
      <c r="AR322" s="7"/>
      <c r="AS322" s="8"/>
      <c r="AT322" s="9"/>
      <c r="AU322" s="8"/>
      <c r="AV322" s="10"/>
      <c r="AW322" s="8"/>
      <c r="AX322" s="7"/>
      <c r="AY322" s="8"/>
      <c r="AZ322" s="7"/>
      <c r="BA322" s="8"/>
      <c r="BB322" s="9"/>
      <c r="BC322" s="8"/>
      <c r="BD322" s="10"/>
      <c r="BE322" s="8"/>
      <c r="BF322" s="7"/>
      <c r="BG322" s="8"/>
      <c r="BH322" s="7"/>
      <c r="BI322" s="8"/>
      <c r="BJ322" s="9"/>
      <c r="BK322" s="8"/>
      <c r="BL322" s="10"/>
      <c r="BM322" s="8"/>
      <c r="BN322" s="7"/>
      <c r="BO322" s="8"/>
      <c r="BP322" s="7"/>
      <c r="BQ322" s="8"/>
      <c r="BR322" s="9"/>
      <c r="BS322" s="8"/>
      <c r="BT322" s="10"/>
      <c r="BU322" s="8"/>
      <c r="BV322" s="7"/>
      <c r="BW322" s="8"/>
      <c r="BX322" s="7"/>
      <c r="BY322" s="8"/>
      <c r="BZ322" s="9"/>
      <c r="CA322" s="8"/>
      <c r="CB322" s="10"/>
      <c r="CC322" s="8"/>
      <c r="CD322" s="10"/>
      <c r="CE322" s="8"/>
      <c r="CF322" s="10"/>
      <c r="CG322" s="8"/>
      <c r="CH322" s="11"/>
      <c r="CI322" s="8"/>
      <c r="CJ322" s="10"/>
      <c r="CK322" s="8"/>
      <c r="CL322" s="10"/>
      <c r="CM322" s="8"/>
      <c r="CN322" s="10"/>
      <c r="CO322" s="8"/>
      <c r="CP322" s="11"/>
      <c r="CQ322" s="76"/>
    </row>
    <row r="323" spans="1:95" hidden="1" x14ac:dyDescent="0.3">
      <c r="A323" s="2"/>
      <c r="B323" s="2"/>
      <c r="C323" s="2"/>
      <c r="D323" s="2"/>
      <c r="E323" s="2" t="s">
        <v>351</v>
      </c>
      <c r="F323" s="2"/>
      <c r="G323" s="2"/>
      <c r="H323" s="7"/>
      <c r="I323" s="8"/>
      <c r="J323" s="7"/>
      <c r="K323" s="8"/>
      <c r="L323" s="7"/>
      <c r="M323" s="8"/>
      <c r="N323" s="9"/>
      <c r="O323" s="8"/>
      <c r="P323" s="7"/>
      <c r="Q323" s="8"/>
      <c r="R323" s="7"/>
      <c r="S323" s="8"/>
      <c r="T323" s="7"/>
      <c r="U323" s="8"/>
      <c r="V323" s="9"/>
      <c r="W323" s="8"/>
      <c r="X323" s="7"/>
      <c r="Y323" s="8"/>
      <c r="Z323" s="7"/>
      <c r="AA323" s="8"/>
      <c r="AB323" s="7"/>
      <c r="AC323" s="8"/>
      <c r="AD323" s="9"/>
      <c r="AE323" s="8"/>
      <c r="AF323" s="7"/>
      <c r="AG323" s="8"/>
      <c r="AH323" s="7"/>
      <c r="AI323" s="8"/>
      <c r="AJ323" s="7"/>
      <c r="AK323" s="8"/>
      <c r="AL323" s="9"/>
      <c r="AM323" s="8"/>
      <c r="AN323" s="7"/>
      <c r="AO323" s="8"/>
      <c r="AP323" s="7"/>
      <c r="AQ323" s="8"/>
      <c r="AR323" s="7"/>
      <c r="AS323" s="8"/>
      <c r="AT323" s="9"/>
      <c r="AU323" s="8"/>
      <c r="AV323" s="7"/>
      <c r="AW323" s="8"/>
      <c r="AX323" s="7"/>
      <c r="AY323" s="8"/>
      <c r="AZ323" s="7"/>
      <c r="BA323" s="8"/>
      <c r="BB323" s="9"/>
      <c r="BC323" s="8"/>
      <c r="BD323" s="7"/>
      <c r="BE323" s="8"/>
      <c r="BF323" s="7"/>
      <c r="BG323" s="8"/>
      <c r="BH323" s="7"/>
      <c r="BI323" s="8"/>
      <c r="BJ323" s="9"/>
      <c r="BK323" s="8"/>
      <c r="BL323" s="7"/>
      <c r="BM323" s="8"/>
      <c r="BN323" s="7"/>
      <c r="BO323" s="8"/>
      <c r="BP323" s="7"/>
      <c r="BQ323" s="8"/>
      <c r="BR323" s="9"/>
      <c r="BS323" s="8"/>
      <c r="BT323" s="7"/>
      <c r="BU323" s="8"/>
      <c r="BV323" s="7"/>
      <c r="BW323" s="8"/>
      <c r="BX323" s="7"/>
      <c r="BY323" s="8"/>
      <c r="BZ323" s="9"/>
      <c r="CA323" s="8"/>
      <c r="CB323" s="7"/>
      <c r="CC323" s="8"/>
      <c r="CD323" s="7"/>
      <c r="CE323" s="8"/>
      <c r="CF323" s="7"/>
      <c r="CG323" s="8"/>
      <c r="CH323" s="9"/>
      <c r="CI323" s="8"/>
      <c r="CJ323" s="7"/>
      <c r="CK323" s="8"/>
      <c r="CL323" s="7"/>
      <c r="CM323" s="8"/>
      <c r="CN323" s="7"/>
      <c r="CO323" s="8"/>
      <c r="CP323" s="9"/>
      <c r="CQ323" s="76"/>
    </row>
    <row r="324" spans="1:95" ht="28.8" hidden="1" customHeight="1" x14ac:dyDescent="0.3">
      <c r="A324" s="2"/>
      <c r="B324" s="2"/>
      <c r="C324" s="2"/>
      <c r="D324" s="2"/>
      <c r="E324" s="2" t="s">
        <v>352</v>
      </c>
      <c r="F324" s="2"/>
      <c r="G324" s="2"/>
      <c r="H324" s="7"/>
      <c r="I324" s="8"/>
      <c r="J324" s="7"/>
      <c r="K324" s="8"/>
      <c r="L324" s="7"/>
      <c r="M324" s="8"/>
      <c r="N324" s="9"/>
      <c r="O324" s="8"/>
      <c r="P324" s="7"/>
      <c r="Q324" s="8"/>
      <c r="R324" s="7"/>
      <c r="S324" s="8"/>
      <c r="T324" s="7"/>
      <c r="U324" s="8"/>
      <c r="V324" s="9"/>
      <c r="W324" s="8"/>
      <c r="X324" s="7"/>
      <c r="Y324" s="8"/>
      <c r="Z324" s="7"/>
      <c r="AA324" s="8"/>
      <c r="AB324" s="7"/>
      <c r="AC324" s="8"/>
      <c r="AD324" s="9"/>
      <c r="AE324" s="8"/>
      <c r="AF324" s="7"/>
      <c r="AG324" s="8"/>
      <c r="AH324" s="7"/>
      <c r="AI324" s="8"/>
      <c r="AJ324" s="7"/>
      <c r="AK324" s="8"/>
      <c r="AL324" s="9"/>
      <c r="AM324" s="8"/>
      <c r="AN324" s="7"/>
      <c r="AO324" s="8"/>
      <c r="AP324" s="7"/>
      <c r="AQ324" s="8"/>
      <c r="AR324" s="7"/>
      <c r="AS324" s="8"/>
      <c r="AT324" s="9"/>
      <c r="AU324" s="8"/>
      <c r="AV324" s="7"/>
      <c r="AW324" s="8"/>
      <c r="AX324" s="7"/>
      <c r="AY324" s="8"/>
      <c r="AZ324" s="7"/>
      <c r="BA324" s="8"/>
      <c r="BB324" s="9"/>
      <c r="BC324" s="8"/>
      <c r="BD324" s="7"/>
      <c r="BE324" s="8"/>
      <c r="BF324" s="7"/>
      <c r="BG324" s="8"/>
      <c r="BH324" s="7"/>
      <c r="BI324" s="8"/>
      <c r="BJ324" s="9"/>
      <c r="BK324" s="8"/>
      <c r="BL324" s="7"/>
      <c r="BM324" s="8"/>
      <c r="BN324" s="7"/>
      <c r="BO324" s="8"/>
      <c r="BP324" s="7"/>
      <c r="BQ324" s="8"/>
      <c r="BR324" s="9"/>
      <c r="BS324" s="8"/>
      <c r="BT324" s="7"/>
      <c r="BU324" s="8"/>
      <c r="BV324" s="7"/>
      <c r="BW324" s="8"/>
      <c r="BX324" s="7"/>
      <c r="BY324" s="8"/>
      <c r="BZ324" s="9"/>
      <c r="CA324" s="8"/>
      <c r="CB324" s="7"/>
      <c r="CC324" s="8"/>
      <c r="CD324" s="7"/>
      <c r="CE324" s="8"/>
      <c r="CF324" s="7"/>
      <c r="CG324" s="8"/>
      <c r="CH324" s="9"/>
      <c r="CI324" s="8"/>
      <c r="CJ324" s="7"/>
      <c r="CK324" s="8"/>
      <c r="CL324" s="7"/>
      <c r="CM324" s="8"/>
      <c r="CN324" s="7"/>
      <c r="CO324" s="8"/>
      <c r="CP324" s="9"/>
      <c r="CQ324" s="76"/>
    </row>
    <row r="325" spans="1:95" hidden="1" x14ac:dyDescent="0.3">
      <c r="A325" s="2"/>
      <c r="B325" s="2"/>
      <c r="C325" s="2"/>
      <c r="D325" s="2"/>
      <c r="E325" s="2" t="s">
        <v>353</v>
      </c>
      <c r="F325" s="2"/>
      <c r="G325" s="2"/>
      <c r="H325" s="7"/>
      <c r="I325" s="8"/>
      <c r="J325" s="7"/>
      <c r="K325" s="8"/>
      <c r="L325" s="7"/>
      <c r="M325" s="8"/>
      <c r="N325" s="9"/>
      <c r="O325" s="8"/>
      <c r="P325" s="7"/>
      <c r="Q325" s="8"/>
      <c r="R325" s="7"/>
      <c r="S325" s="8"/>
      <c r="T325" s="7"/>
      <c r="U325" s="8"/>
      <c r="V325" s="9"/>
      <c r="W325" s="8"/>
      <c r="X325" s="7"/>
      <c r="Y325" s="8"/>
      <c r="Z325" s="7"/>
      <c r="AA325" s="8"/>
      <c r="AB325" s="7"/>
      <c r="AC325" s="8"/>
      <c r="AD325" s="9"/>
      <c r="AE325" s="8"/>
      <c r="AF325" s="7"/>
      <c r="AG325" s="8"/>
      <c r="AH325" s="7"/>
      <c r="AI325" s="8"/>
      <c r="AJ325" s="7"/>
      <c r="AK325" s="8"/>
      <c r="AL325" s="9"/>
      <c r="AM325" s="8"/>
      <c r="AN325" s="7"/>
      <c r="AO325" s="8"/>
      <c r="AP325" s="7"/>
      <c r="AQ325" s="8"/>
      <c r="AR325" s="7"/>
      <c r="AS325" s="8"/>
      <c r="AT325" s="9"/>
      <c r="AU325" s="8"/>
      <c r="AV325" s="7"/>
      <c r="AW325" s="8"/>
      <c r="AX325" s="7"/>
      <c r="AY325" s="8"/>
      <c r="AZ325" s="7"/>
      <c r="BA325" s="8"/>
      <c r="BB325" s="9"/>
      <c r="BC325" s="8"/>
      <c r="BD325" s="7"/>
      <c r="BE325" s="8"/>
      <c r="BF325" s="7"/>
      <c r="BG325" s="8"/>
      <c r="BH325" s="7"/>
      <c r="BI325" s="8"/>
      <c r="BJ325" s="9"/>
      <c r="BK325" s="8"/>
      <c r="BL325" s="7"/>
      <c r="BM325" s="8"/>
      <c r="BN325" s="7"/>
      <c r="BO325" s="8"/>
      <c r="BP325" s="7"/>
      <c r="BQ325" s="8"/>
      <c r="BR325" s="9"/>
      <c r="BS325" s="8"/>
      <c r="BT325" s="7"/>
      <c r="BU325" s="8"/>
      <c r="BV325" s="7"/>
      <c r="BW325" s="8"/>
      <c r="BX325" s="7"/>
      <c r="BY325" s="8"/>
      <c r="BZ325" s="9"/>
      <c r="CA325" s="8"/>
      <c r="CB325" s="7"/>
      <c r="CC325" s="8"/>
      <c r="CD325" s="7"/>
      <c r="CE325" s="8"/>
      <c r="CF325" s="7"/>
      <c r="CG325" s="8"/>
      <c r="CH325" s="9"/>
      <c r="CI325" s="8"/>
      <c r="CJ325" s="7"/>
      <c r="CK325" s="8"/>
      <c r="CL325" s="7"/>
      <c r="CM325" s="8"/>
      <c r="CN325" s="7"/>
      <c r="CO325" s="8"/>
      <c r="CP325" s="9"/>
      <c r="CQ325" s="76"/>
    </row>
    <row r="326" spans="1:95" hidden="1" x14ac:dyDescent="0.3">
      <c r="A326" s="2"/>
      <c r="B326" s="2"/>
      <c r="C326" s="2"/>
      <c r="D326" s="2"/>
      <c r="E326" s="2" t="s">
        <v>354</v>
      </c>
      <c r="F326" s="2"/>
      <c r="G326" s="2"/>
      <c r="H326" s="7"/>
      <c r="I326" s="8"/>
      <c r="J326" s="7"/>
      <c r="K326" s="8"/>
      <c r="L326" s="7"/>
      <c r="M326" s="8"/>
      <c r="N326" s="9"/>
      <c r="O326" s="8"/>
      <c r="P326" s="7"/>
      <c r="Q326" s="8"/>
      <c r="R326" s="7"/>
      <c r="S326" s="8"/>
      <c r="T326" s="7"/>
      <c r="U326" s="8"/>
      <c r="V326" s="9"/>
      <c r="W326" s="8"/>
      <c r="X326" s="7"/>
      <c r="Y326" s="8"/>
      <c r="Z326" s="7"/>
      <c r="AA326" s="8"/>
      <c r="AB326" s="7"/>
      <c r="AC326" s="8"/>
      <c r="AD326" s="9"/>
      <c r="AE326" s="8"/>
      <c r="AF326" s="7"/>
      <c r="AG326" s="8"/>
      <c r="AH326" s="7"/>
      <c r="AI326" s="8"/>
      <c r="AJ326" s="7"/>
      <c r="AK326" s="8"/>
      <c r="AL326" s="9"/>
      <c r="AM326" s="8"/>
      <c r="AN326" s="7"/>
      <c r="AO326" s="8"/>
      <c r="AP326" s="7"/>
      <c r="AQ326" s="8"/>
      <c r="AR326" s="7"/>
      <c r="AS326" s="8"/>
      <c r="AT326" s="9"/>
      <c r="AU326" s="8"/>
      <c r="AV326" s="7"/>
      <c r="AW326" s="8"/>
      <c r="AX326" s="7"/>
      <c r="AY326" s="8"/>
      <c r="AZ326" s="7"/>
      <c r="BA326" s="8"/>
      <c r="BB326" s="9"/>
      <c r="BC326" s="8"/>
      <c r="BD326" s="7"/>
      <c r="BE326" s="8"/>
      <c r="BF326" s="7"/>
      <c r="BG326" s="8"/>
      <c r="BH326" s="7"/>
      <c r="BI326" s="8"/>
      <c r="BJ326" s="9"/>
      <c r="BK326" s="8"/>
      <c r="BL326" s="7"/>
      <c r="BM326" s="8"/>
      <c r="BN326" s="7"/>
      <c r="BO326" s="8"/>
      <c r="BP326" s="7"/>
      <c r="BQ326" s="8"/>
      <c r="BR326" s="9"/>
      <c r="BS326" s="8"/>
      <c r="BT326" s="7"/>
      <c r="BU326" s="8"/>
      <c r="BV326" s="7"/>
      <c r="BW326" s="8"/>
      <c r="BX326" s="7"/>
      <c r="BY326" s="8"/>
      <c r="BZ326" s="9"/>
      <c r="CA326" s="8"/>
      <c r="CB326" s="7"/>
      <c r="CC326" s="8"/>
      <c r="CD326" s="7"/>
      <c r="CE326" s="8"/>
      <c r="CF326" s="7"/>
      <c r="CG326" s="8"/>
      <c r="CH326" s="9"/>
      <c r="CI326" s="8"/>
      <c r="CJ326" s="7"/>
      <c r="CK326" s="8"/>
      <c r="CL326" s="7"/>
      <c r="CM326" s="8"/>
      <c r="CN326" s="7"/>
      <c r="CO326" s="8"/>
      <c r="CP326" s="9"/>
      <c r="CQ326" s="76"/>
    </row>
    <row r="327" spans="1:95" hidden="1" x14ac:dyDescent="0.3">
      <c r="A327" s="2"/>
      <c r="B327" s="2"/>
      <c r="C327" s="2"/>
      <c r="D327" s="2"/>
      <c r="E327" s="2" t="s">
        <v>355</v>
      </c>
      <c r="F327" s="2"/>
      <c r="G327" s="2"/>
      <c r="H327" s="7"/>
      <c r="I327" s="8"/>
      <c r="J327" s="7"/>
      <c r="K327" s="8"/>
      <c r="L327" s="7"/>
      <c r="M327" s="8"/>
      <c r="N327" s="9"/>
      <c r="O327" s="8"/>
      <c r="P327" s="7"/>
      <c r="Q327" s="8"/>
      <c r="R327" s="7"/>
      <c r="S327" s="8"/>
      <c r="T327" s="7"/>
      <c r="U327" s="8"/>
      <c r="V327" s="9"/>
      <c r="W327" s="8"/>
      <c r="X327" s="7"/>
      <c r="Y327" s="8"/>
      <c r="Z327" s="7"/>
      <c r="AA327" s="8"/>
      <c r="AB327" s="7"/>
      <c r="AC327" s="8"/>
      <c r="AD327" s="9"/>
      <c r="AE327" s="8"/>
      <c r="AF327" s="7"/>
      <c r="AG327" s="8"/>
      <c r="AH327" s="7"/>
      <c r="AI327" s="8"/>
      <c r="AJ327" s="7"/>
      <c r="AK327" s="8"/>
      <c r="AL327" s="9"/>
      <c r="AM327" s="8"/>
      <c r="AN327" s="7"/>
      <c r="AO327" s="8"/>
      <c r="AP327" s="7"/>
      <c r="AQ327" s="8"/>
      <c r="AR327" s="7"/>
      <c r="AS327" s="8"/>
      <c r="AT327" s="9"/>
      <c r="AU327" s="8"/>
      <c r="AV327" s="7"/>
      <c r="AW327" s="8"/>
      <c r="AX327" s="7"/>
      <c r="AY327" s="8"/>
      <c r="AZ327" s="7"/>
      <c r="BA327" s="8"/>
      <c r="BB327" s="9"/>
      <c r="BC327" s="8"/>
      <c r="BD327" s="7"/>
      <c r="BE327" s="8"/>
      <c r="BF327" s="7"/>
      <c r="BG327" s="8"/>
      <c r="BH327" s="7"/>
      <c r="BI327" s="8"/>
      <c r="BJ327" s="9"/>
      <c r="BK327" s="8"/>
      <c r="BL327" s="7"/>
      <c r="BM327" s="8"/>
      <c r="BN327" s="7"/>
      <c r="BO327" s="8"/>
      <c r="BP327" s="7"/>
      <c r="BQ327" s="8"/>
      <c r="BR327" s="9"/>
      <c r="BS327" s="8"/>
      <c r="BT327" s="7"/>
      <c r="BU327" s="8"/>
      <c r="BV327" s="7"/>
      <c r="BW327" s="8"/>
      <c r="BX327" s="7"/>
      <c r="BY327" s="8"/>
      <c r="BZ327" s="9"/>
      <c r="CA327" s="8"/>
      <c r="CB327" s="7"/>
      <c r="CC327" s="8"/>
      <c r="CD327" s="7"/>
      <c r="CE327" s="8"/>
      <c r="CF327" s="7"/>
      <c r="CG327" s="8"/>
      <c r="CH327" s="9"/>
      <c r="CI327" s="8"/>
      <c r="CJ327" s="7"/>
      <c r="CK327" s="8"/>
      <c r="CL327" s="7"/>
      <c r="CM327" s="8"/>
      <c r="CN327" s="7"/>
      <c r="CO327" s="8"/>
      <c r="CP327" s="9"/>
      <c r="CQ327" s="76"/>
    </row>
    <row r="328" spans="1:95" hidden="1" x14ac:dyDescent="0.3">
      <c r="A328" s="2"/>
      <c r="B328" s="2"/>
      <c r="C328" s="2"/>
      <c r="D328" s="2"/>
      <c r="E328" s="2" t="s">
        <v>356</v>
      </c>
      <c r="F328" s="2"/>
      <c r="G328" s="2"/>
      <c r="H328" s="7"/>
      <c r="I328" s="8"/>
      <c r="J328" s="7"/>
      <c r="K328" s="8"/>
      <c r="L328" s="7"/>
      <c r="M328" s="8"/>
      <c r="N328" s="9"/>
      <c r="O328" s="8"/>
      <c r="P328" s="7"/>
      <c r="Q328" s="8"/>
      <c r="R328" s="7"/>
      <c r="S328" s="8"/>
      <c r="T328" s="7"/>
      <c r="U328" s="8"/>
      <c r="V328" s="9"/>
      <c r="W328" s="8"/>
      <c r="X328" s="7"/>
      <c r="Y328" s="8"/>
      <c r="Z328" s="7"/>
      <c r="AA328" s="8"/>
      <c r="AB328" s="7"/>
      <c r="AC328" s="8"/>
      <c r="AD328" s="9"/>
      <c r="AE328" s="8"/>
      <c r="AF328" s="7"/>
      <c r="AG328" s="8"/>
      <c r="AH328" s="7"/>
      <c r="AI328" s="8"/>
      <c r="AJ328" s="7"/>
      <c r="AK328" s="8"/>
      <c r="AL328" s="9"/>
      <c r="AM328" s="8"/>
      <c r="AN328" s="7"/>
      <c r="AO328" s="8"/>
      <c r="AP328" s="7"/>
      <c r="AQ328" s="8"/>
      <c r="AR328" s="7"/>
      <c r="AS328" s="8"/>
      <c r="AT328" s="9"/>
      <c r="AU328" s="8"/>
      <c r="AV328" s="7"/>
      <c r="AW328" s="8"/>
      <c r="AX328" s="7"/>
      <c r="AY328" s="8"/>
      <c r="AZ328" s="7"/>
      <c r="BA328" s="8"/>
      <c r="BB328" s="9"/>
      <c r="BC328" s="8"/>
      <c r="BD328" s="7"/>
      <c r="BE328" s="8"/>
      <c r="BF328" s="7"/>
      <c r="BG328" s="8"/>
      <c r="BH328" s="7"/>
      <c r="BI328" s="8"/>
      <c r="BJ328" s="9"/>
      <c r="BK328" s="8"/>
      <c r="BL328" s="7"/>
      <c r="BM328" s="8"/>
      <c r="BN328" s="7"/>
      <c r="BO328" s="8"/>
      <c r="BP328" s="7"/>
      <c r="BQ328" s="8"/>
      <c r="BR328" s="9"/>
      <c r="BS328" s="8"/>
      <c r="BT328" s="7"/>
      <c r="BU328" s="8"/>
      <c r="BV328" s="7"/>
      <c r="BW328" s="8"/>
      <c r="BX328" s="7"/>
      <c r="BY328" s="8"/>
      <c r="BZ328" s="9"/>
      <c r="CA328" s="8"/>
      <c r="CB328" s="7"/>
      <c r="CC328" s="8"/>
      <c r="CD328" s="7"/>
      <c r="CE328" s="8"/>
      <c r="CF328" s="7"/>
      <c r="CG328" s="8"/>
      <c r="CH328" s="9"/>
      <c r="CI328" s="8"/>
      <c r="CJ328" s="7"/>
      <c r="CK328" s="8"/>
      <c r="CL328" s="7"/>
      <c r="CM328" s="8"/>
      <c r="CN328" s="7"/>
      <c r="CO328" s="8"/>
      <c r="CP328" s="9"/>
      <c r="CQ328" s="76"/>
    </row>
    <row r="329" spans="1:95" hidden="1" x14ac:dyDescent="0.3">
      <c r="A329" s="2"/>
      <c r="B329" s="2"/>
      <c r="C329" s="2"/>
      <c r="D329" s="2"/>
      <c r="E329" s="2" t="s">
        <v>357</v>
      </c>
      <c r="F329" s="2"/>
      <c r="G329" s="2"/>
      <c r="H329" s="7"/>
      <c r="I329" s="8"/>
      <c r="J329" s="7"/>
      <c r="K329" s="8"/>
      <c r="L329" s="7"/>
      <c r="M329" s="8"/>
      <c r="N329" s="9"/>
      <c r="O329" s="8"/>
      <c r="P329" s="7"/>
      <c r="Q329" s="8"/>
      <c r="R329" s="7"/>
      <c r="S329" s="8"/>
      <c r="T329" s="7"/>
      <c r="U329" s="8"/>
      <c r="V329" s="9"/>
      <c r="W329" s="8"/>
      <c r="X329" s="7"/>
      <c r="Y329" s="8"/>
      <c r="Z329" s="7"/>
      <c r="AA329" s="8"/>
      <c r="AB329" s="7"/>
      <c r="AC329" s="8"/>
      <c r="AD329" s="9"/>
      <c r="AE329" s="8"/>
      <c r="AF329" s="7"/>
      <c r="AG329" s="8"/>
      <c r="AH329" s="7"/>
      <c r="AI329" s="8"/>
      <c r="AJ329" s="7"/>
      <c r="AK329" s="8"/>
      <c r="AL329" s="9"/>
      <c r="AM329" s="8"/>
      <c r="AN329" s="7"/>
      <c r="AO329" s="8"/>
      <c r="AP329" s="7"/>
      <c r="AQ329" s="8"/>
      <c r="AR329" s="7"/>
      <c r="AS329" s="8"/>
      <c r="AT329" s="9"/>
      <c r="AU329" s="8"/>
      <c r="AV329" s="7"/>
      <c r="AW329" s="8"/>
      <c r="AX329" s="7"/>
      <c r="AY329" s="8"/>
      <c r="AZ329" s="7"/>
      <c r="BA329" s="8"/>
      <c r="BB329" s="9"/>
      <c r="BC329" s="8"/>
      <c r="BD329" s="7"/>
      <c r="BE329" s="8"/>
      <c r="BF329" s="7"/>
      <c r="BG329" s="8"/>
      <c r="BH329" s="7"/>
      <c r="BI329" s="8"/>
      <c r="BJ329" s="9"/>
      <c r="BK329" s="8"/>
      <c r="BL329" s="7"/>
      <c r="BM329" s="8"/>
      <c r="BN329" s="7"/>
      <c r="BO329" s="8"/>
      <c r="BP329" s="7"/>
      <c r="BQ329" s="8"/>
      <c r="BR329" s="9"/>
      <c r="BS329" s="8"/>
      <c r="BT329" s="7"/>
      <c r="BU329" s="8"/>
      <c r="BV329" s="7"/>
      <c r="BW329" s="8"/>
      <c r="BX329" s="7"/>
      <c r="BY329" s="8"/>
      <c r="BZ329" s="9"/>
      <c r="CA329" s="8"/>
      <c r="CB329" s="7"/>
      <c r="CC329" s="8"/>
      <c r="CD329" s="7"/>
      <c r="CE329" s="8"/>
      <c r="CF329" s="7"/>
      <c r="CG329" s="8"/>
      <c r="CH329" s="9"/>
      <c r="CI329" s="8"/>
      <c r="CJ329" s="7"/>
      <c r="CK329" s="8"/>
      <c r="CL329" s="7"/>
      <c r="CM329" s="8"/>
      <c r="CN329" s="7"/>
      <c r="CO329" s="8"/>
      <c r="CP329" s="9"/>
      <c r="CQ329" s="76"/>
    </row>
    <row r="330" spans="1:95" hidden="1" x14ac:dyDescent="0.3">
      <c r="A330" s="2"/>
      <c r="B330" s="2"/>
      <c r="C330" s="2"/>
      <c r="D330" s="2"/>
      <c r="E330" s="2" t="s">
        <v>358</v>
      </c>
      <c r="F330" s="2"/>
      <c r="G330" s="2"/>
      <c r="H330" s="7"/>
      <c r="I330" s="8"/>
      <c r="J330" s="7"/>
      <c r="K330" s="8"/>
      <c r="L330" s="7"/>
      <c r="M330" s="8"/>
      <c r="N330" s="9"/>
      <c r="O330" s="8"/>
      <c r="P330" s="7"/>
      <c r="Q330" s="8"/>
      <c r="R330" s="7"/>
      <c r="S330" s="8"/>
      <c r="T330" s="7"/>
      <c r="U330" s="8"/>
      <c r="V330" s="9"/>
      <c r="W330" s="8"/>
      <c r="X330" s="7"/>
      <c r="Y330" s="8"/>
      <c r="Z330" s="7"/>
      <c r="AA330" s="8"/>
      <c r="AB330" s="7"/>
      <c r="AC330" s="8"/>
      <c r="AD330" s="9"/>
      <c r="AE330" s="8"/>
      <c r="AF330" s="7"/>
      <c r="AG330" s="8"/>
      <c r="AH330" s="7"/>
      <c r="AI330" s="8"/>
      <c r="AJ330" s="7"/>
      <c r="AK330" s="8"/>
      <c r="AL330" s="9"/>
      <c r="AM330" s="8"/>
      <c r="AN330" s="7"/>
      <c r="AO330" s="8"/>
      <c r="AP330" s="7"/>
      <c r="AQ330" s="8"/>
      <c r="AR330" s="7"/>
      <c r="AS330" s="8"/>
      <c r="AT330" s="9"/>
      <c r="AU330" s="8"/>
      <c r="AV330" s="7"/>
      <c r="AW330" s="8"/>
      <c r="AX330" s="7"/>
      <c r="AY330" s="8"/>
      <c r="AZ330" s="7"/>
      <c r="BA330" s="8"/>
      <c r="BB330" s="9"/>
      <c r="BC330" s="8"/>
      <c r="BD330" s="7"/>
      <c r="BE330" s="8"/>
      <c r="BF330" s="7"/>
      <c r="BG330" s="8"/>
      <c r="BH330" s="7"/>
      <c r="BI330" s="8"/>
      <c r="BJ330" s="9"/>
      <c r="BK330" s="8"/>
      <c r="BL330" s="7"/>
      <c r="BM330" s="8"/>
      <c r="BN330" s="7"/>
      <c r="BO330" s="8"/>
      <c r="BP330" s="7"/>
      <c r="BQ330" s="8"/>
      <c r="BR330" s="9"/>
      <c r="BS330" s="8"/>
      <c r="BT330" s="7"/>
      <c r="BU330" s="8"/>
      <c r="BV330" s="7"/>
      <c r="BW330" s="8"/>
      <c r="BX330" s="7"/>
      <c r="BY330" s="8"/>
      <c r="BZ330" s="9"/>
      <c r="CA330" s="8"/>
      <c r="CB330" s="7"/>
      <c r="CC330" s="8"/>
      <c r="CD330" s="7"/>
      <c r="CE330" s="8"/>
      <c r="CF330" s="7"/>
      <c r="CG330" s="8"/>
      <c r="CH330" s="9"/>
      <c r="CI330" s="8"/>
      <c r="CJ330" s="7"/>
      <c r="CK330" s="8"/>
      <c r="CL330" s="7"/>
      <c r="CM330" s="8"/>
      <c r="CN330" s="7"/>
      <c r="CO330" s="8"/>
      <c r="CP330" s="9"/>
      <c r="CQ330" s="76"/>
    </row>
    <row r="331" spans="1:95" hidden="1" x14ac:dyDescent="0.3">
      <c r="A331" s="2"/>
      <c r="B331" s="2"/>
      <c r="C331" s="2"/>
      <c r="D331" s="2"/>
      <c r="E331" s="2" t="s">
        <v>359</v>
      </c>
      <c r="F331" s="2"/>
      <c r="G331" s="2"/>
      <c r="H331" s="7"/>
      <c r="I331" s="8"/>
      <c r="J331" s="7"/>
      <c r="K331" s="8"/>
      <c r="L331" s="7"/>
      <c r="M331" s="8"/>
      <c r="N331" s="9"/>
      <c r="O331" s="8"/>
      <c r="P331" s="7"/>
      <c r="Q331" s="8"/>
      <c r="R331" s="7"/>
      <c r="S331" s="8"/>
      <c r="T331" s="7"/>
      <c r="U331" s="8"/>
      <c r="V331" s="9"/>
      <c r="W331" s="8"/>
      <c r="X331" s="7"/>
      <c r="Y331" s="8"/>
      <c r="Z331" s="7"/>
      <c r="AA331" s="8"/>
      <c r="AB331" s="7"/>
      <c r="AC331" s="8"/>
      <c r="AD331" s="9"/>
      <c r="AE331" s="8"/>
      <c r="AF331" s="7"/>
      <c r="AG331" s="8"/>
      <c r="AH331" s="7"/>
      <c r="AI331" s="8"/>
      <c r="AJ331" s="7"/>
      <c r="AK331" s="8"/>
      <c r="AL331" s="9"/>
      <c r="AM331" s="8"/>
      <c r="AN331" s="7"/>
      <c r="AO331" s="8"/>
      <c r="AP331" s="7"/>
      <c r="AQ331" s="8"/>
      <c r="AR331" s="7"/>
      <c r="AS331" s="8"/>
      <c r="AT331" s="9"/>
      <c r="AU331" s="8"/>
      <c r="AV331" s="7"/>
      <c r="AW331" s="8"/>
      <c r="AX331" s="7"/>
      <c r="AY331" s="8"/>
      <c r="AZ331" s="7"/>
      <c r="BA331" s="8"/>
      <c r="BB331" s="9"/>
      <c r="BC331" s="8"/>
      <c r="BD331" s="7"/>
      <c r="BE331" s="8"/>
      <c r="BF331" s="7"/>
      <c r="BG331" s="8"/>
      <c r="BH331" s="7"/>
      <c r="BI331" s="8"/>
      <c r="BJ331" s="9"/>
      <c r="BK331" s="8"/>
      <c r="BL331" s="7"/>
      <c r="BM331" s="8"/>
      <c r="BN331" s="7"/>
      <c r="BO331" s="8"/>
      <c r="BP331" s="7"/>
      <c r="BQ331" s="8"/>
      <c r="BR331" s="9"/>
      <c r="BS331" s="8"/>
      <c r="BT331" s="7"/>
      <c r="BU331" s="8"/>
      <c r="BV331" s="7"/>
      <c r="BW331" s="8"/>
      <c r="BX331" s="7"/>
      <c r="BY331" s="8"/>
      <c r="BZ331" s="9"/>
      <c r="CA331" s="8"/>
      <c r="CB331" s="7"/>
      <c r="CC331" s="8"/>
      <c r="CD331" s="7"/>
      <c r="CE331" s="8"/>
      <c r="CF331" s="7"/>
      <c r="CG331" s="8"/>
      <c r="CH331" s="9"/>
      <c r="CI331" s="8"/>
      <c r="CJ331" s="7"/>
      <c r="CK331" s="8"/>
      <c r="CL331" s="7"/>
      <c r="CM331" s="8"/>
      <c r="CN331" s="7"/>
      <c r="CO331" s="8"/>
      <c r="CP331" s="9"/>
      <c r="CQ331" s="76"/>
    </row>
    <row r="332" spans="1:95" hidden="1" x14ac:dyDescent="0.3">
      <c r="A332" s="2"/>
      <c r="B332" s="2"/>
      <c r="C332" s="2"/>
      <c r="D332" s="2"/>
      <c r="E332" s="2" t="s">
        <v>360</v>
      </c>
      <c r="F332" s="2"/>
      <c r="G332" s="2"/>
      <c r="H332" s="7"/>
      <c r="I332" s="8"/>
      <c r="J332" s="7"/>
      <c r="K332" s="8"/>
      <c r="L332" s="7"/>
      <c r="M332" s="8"/>
      <c r="N332" s="9"/>
      <c r="O332" s="8"/>
      <c r="P332" s="7"/>
      <c r="Q332" s="8"/>
      <c r="R332" s="7"/>
      <c r="S332" s="8"/>
      <c r="T332" s="7"/>
      <c r="U332" s="8"/>
      <c r="V332" s="9"/>
      <c r="W332" s="8"/>
      <c r="X332" s="7"/>
      <c r="Y332" s="8"/>
      <c r="Z332" s="7"/>
      <c r="AA332" s="8"/>
      <c r="AB332" s="7"/>
      <c r="AC332" s="8"/>
      <c r="AD332" s="9"/>
      <c r="AE332" s="8"/>
      <c r="AF332" s="7"/>
      <c r="AG332" s="8"/>
      <c r="AH332" s="7"/>
      <c r="AI332" s="8"/>
      <c r="AJ332" s="7"/>
      <c r="AK332" s="8"/>
      <c r="AL332" s="9"/>
      <c r="AM332" s="8"/>
      <c r="AN332" s="7"/>
      <c r="AO332" s="8"/>
      <c r="AP332" s="7"/>
      <c r="AQ332" s="8"/>
      <c r="AR332" s="7"/>
      <c r="AS332" s="8"/>
      <c r="AT332" s="9"/>
      <c r="AU332" s="8"/>
      <c r="AV332" s="7"/>
      <c r="AW332" s="8"/>
      <c r="AX332" s="7"/>
      <c r="AY332" s="8"/>
      <c r="AZ332" s="7"/>
      <c r="BA332" s="8"/>
      <c r="BB332" s="9"/>
      <c r="BC332" s="8"/>
      <c r="BD332" s="7"/>
      <c r="BE332" s="8"/>
      <c r="BF332" s="7"/>
      <c r="BG332" s="8"/>
      <c r="BH332" s="7"/>
      <c r="BI332" s="8"/>
      <c r="BJ332" s="9"/>
      <c r="BK332" s="8"/>
      <c r="BL332" s="7"/>
      <c r="BM332" s="8"/>
      <c r="BN332" s="7"/>
      <c r="BO332" s="8"/>
      <c r="BP332" s="7"/>
      <c r="BQ332" s="8"/>
      <c r="BR332" s="9"/>
      <c r="BS332" s="8"/>
      <c r="BT332" s="7"/>
      <c r="BU332" s="8"/>
      <c r="BV332" s="7"/>
      <c r="BW332" s="8"/>
      <c r="BX332" s="7"/>
      <c r="BY332" s="8"/>
      <c r="BZ332" s="9"/>
      <c r="CA332" s="8"/>
      <c r="CB332" s="7"/>
      <c r="CC332" s="8"/>
      <c r="CD332" s="7"/>
      <c r="CE332" s="8"/>
      <c r="CF332" s="7"/>
      <c r="CG332" s="8"/>
      <c r="CH332" s="9"/>
      <c r="CI332" s="8"/>
      <c r="CJ332" s="7"/>
      <c r="CK332" s="8"/>
      <c r="CL332" s="7"/>
      <c r="CM332" s="8"/>
      <c r="CN332" s="7"/>
      <c r="CO332" s="8"/>
      <c r="CP332" s="9"/>
      <c r="CQ332" s="76"/>
    </row>
    <row r="333" spans="1:95" hidden="1" x14ac:dyDescent="0.3">
      <c r="A333" s="2"/>
      <c r="B333" s="2"/>
      <c r="C333" s="2"/>
      <c r="D333" s="2"/>
      <c r="E333" s="2" t="s">
        <v>361</v>
      </c>
      <c r="F333" s="2"/>
      <c r="G333" s="2"/>
      <c r="H333" s="7"/>
      <c r="I333" s="8"/>
      <c r="J333" s="7"/>
      <c r="K333" s="8"/>
      <c r="L333" s="7"/>
      <c r="M333" s="8"/>
      <c r="N333" s="9"/>
      <c r="O333" s="8"/>
      <c r="P333" s="7"/>
      <c r="Q333" s="8"/>
      <c r="R333" s="7"/>
      <c r="S333" s="8"/>
      <c r="T333" s="7"/>
      <c r="U333" s="8"/>
      <c r="V333" s="9"/>
      <c r="W333" s="8"/>
      <c r="X333" s="7"/>
      <c r="Y333" s="8"/>
      <c r="Z333" s="7"/>
      <c r="AA333" s="8"/>
      <c r="AB333" s="7"/>
      <c r="AC333" s="8"/>
      <c r="AD333" s="9"/>
      <c r="AE333" s="8"/>
      <c r="AF333" s="7"/>
      <c r="AG333" s="8"/>
      <c r="AH333" s="7"/>
      <c r="AI333" s="8"/>
      <c r="AJ333" s="7"/>
      <c r="AK333" s="8"/>
      <c r="AL333" s="9"/>
      <c r="AM333" s="8"/>
      <c r="AN333" s="7"/>
      <c r="AO333" s="8"/>
      <c r="AP333" s="7"/>
      <c r="AQ333" s="8"/>
      <c r="AR333" s="7"/>
      <c r="AS333" s="8"/>
      <c r="AT333" s="9"/>
      <c r="AU333" s="8"/>
      <c r="AV333" s="7"/>
      <c r="AW333" s="8"/>
      <c r="AX333" s="7"/>
      <c r="AY333" s="8"/>
      <c r="AZ333" s="7"/>
      <c r="BA333" s="8"/>
      <c r="BB333" s="9"/>
      <c r="BC333" s="8"/>
      <c r="BD333" s="7"/>
      <c r="BE333" s="8"/>
      <c r="BF333" s="7"/>
      <c r="BG333" s="8"/>
      <c r="BH333" s="7"/>
      <c r="BI333" s="8"/>
      <c r="BJ333" s="9"/>
      <c r="BK333" s="8"/>
      <c r="BL333" s="7"/>
      <c r="BM333" s="8"/>
      <c r="BN333" s="7"/>
      <c r="BO333" s="8"/>
      <c r="BP333" s="7"/>
      <c r="BQ333" s="8"/>
      <c r="BR333" s="9"/>
      <c r="BS333" s="8"/>
      <c r="BT333" s="7"/>
      <c r="BU333" s="8"/>
      <c r="BV333" s="7"/>
      <c r="BW333" s="8"/>
      <c r="BX333" s="7"/>
      <c r="BY333" s="8"/>
      <c r="BZ333" s="9"/>
      <c r="CA333" s="8"/>
      <c r="CB333" s="7"/>
      <c r="CC333" s="8"/>
      <c r="CD333" s="7"/>
      <c r="CE333" s="8"/>
      <c r="CF333" s="7"/>
      <c r="CG333" s="8"/>
      <c r="CH333" s="9"/>
      <c r="CI333" s="8"/>
      <c r="CJ333" s="7"/>
      <c r="CK333" s="8"/>
      <c r="CL333" s="7"/>
      <c r="CM333" s="8"/>
      <c r="CN333" s="7"/>
      <c r="CO333" s="8"/>
      <c r="CP333" s="9"/>
      <c r="CQ333" s="76"/>
    </row>
    <row r="334" spans="1:95" hidden="1" x14ac:dyDescent="0.3">
      <c r="A334" s="2"/>
      <c r="B334" s="2"/>
      <c r="C334" s="2"/>
      <c r="D334" s="2"/>
      <c r="E334" s="2" t="s">
        <v>362</v>
      </c>
      <c r="F334" s="2"/>
      <c r="G334" s="2"/>
      <c r="H334" s="7"/>
      <c r="I334" s="8"/>
      <c r="J334" s="7"/>
      <c r="K334" s="8"/>
      <c r="L334" s="7"/>
      <c r="M334" s="8"/>
      <c r="N334" s="9"/>
      <c r="O334" s="8"/>
      <c r="P334" s="7"/>
      <c r="Q334" s="8"/>
      <c r="R334" s="7"/>
      <c r="S334" s="8"/>
      <c r="T334" s="7"/>
      <c r="U334" s="8"/>
      <c r="V334" s="9"/>
      <c r="W334" s="8"/>
      <c r="X334" s="7"/>
      <c r="Y334" s="8"/>
      <c r="Z334" s="7"/>
      <c r="AA334" s="8"/>
      <c r="AB334" s="7"/>
      <c r="AC334" s="8"/>
      <c r="AD334" s="9"/>
      <c r="AE334" s="8"/>
      <c r="AF334" s="7"/>
      <c r="AG334" s="8"/>
      <c r="AH334" s="7"/>
      <c r="AI334" s="8"/>
      <c r="AJ334" s="7"/>
      <c r="AK334" s="8"/>
      <c r="AL334" s="9"/>
      <c r="AM334" s="8"/>
      <c r="AN334" s="7"/>
      <c r="AO334" s="8"/>
      <c r="AP334" s="7"/>
      <c r="AQ334" s="8"/>
      <c r="AR334" s="7"/>
      <c r="AS334" s="8"/>
      <c r="AT334" s="9"/>
      <c r="AU334" s="8"/>
      <c r="AV334" s="7"/>
      <c r="AW334" s="8"/>
      <c r="AX334" s="7"/>
      <c r="AY334" s="8"/>
      <c r="AZ334" s="7"/>
      <c r="BA334" s="8"/>
      <c r="BB334" s="9"/>
      <c r="BC334" s="8"/>
      <c r="BD334" s="7"/>
      <c r="BE334" s="8"/>
      <c r="BF334" s="7"/>
      <c r="BG334" s="8"/>
      <c r="BH334" s="7"/>
      <c r="BI334" s="8"/>
      <c r="BJ334" s="9"/>
      <c r="BK334" s="8"/>
      <c r="BL334" s="7"/>
      <c r="BM334" s="8"/>
      <c r="BN334" s="7"/>
      <c r="BO334" s="8"/>
      <c r="BP334" s="7"/>
      <c r="BQ334" s="8"/>
      <c r="BR334" s="9"/>
      <c r="BS334" s="8"/>
      <c r="BT334" s="7"/>
      <c r="BU334" s="8"/>
      <c r="BV334" s="7"/>
      <c r="BW334" s="8"/>
      <c r="BX334" s="7"/>
      <c r="BY334" s="8"/>
      <c r="BZ334" s="9"/>
      <c r="CA334" s="8"/>
      <c r="CB334" s="7"/>
      <c r="CC334" s="8"/>
      <c r="CD334" s="7"/>
      <c r="CE334" s="8"/>
      <c r="CF334" s="7"/>
      <c r="CG334" s="8"/>
      <c r="CH334" s="9"/>
      <c r="CI334" s="8"/>
      <c r="CJ334" s="7"/>
      <c r="CK334" s="8"/>
      <c r="CL334" s="7"/>
      <c r="CM334" s="8"/>
      <c r="CN334" s="7"/>
      <c r="CO334" s="8"/>
      <c r="CP334" s="9"/>
      <c r="CQ334" s="76"/>
    </row>
    <row r="335" spans="1:95" hidden="1" x14ac:dyDescent="0.3">
      <c r="A335" s="2"/>
      <c r="B335" s="2"/>
      <c r="C335" s="2"/>
      <c r="D335" s="2"/>
      <c r="E335" s="2" t="s">
        <v>363</v>
      </c>
      <c r="F335" s="2"/>
      <c r="G335" s="2"/>
      <c r="H335" s="7"/>
      <c r="I335" s="8"/>
      <c r="J335" s="7"/>
      <c r="K335" s="8"/>
      <c r="L335" s="7"/>
      <c r="M335" s="8"/>
      <c r="N335" s="9"/>
      <c r="O335" s="8"/>
      <c r="P335" s="7"/>
      <c r="Q335" s="8"/>
      <c r="R335" s="7"/>
      <c r="S335" s="8"/>
      <c r="T335" s="7"/>
      <c r="U335" s="8"/>
      <c r="V335" s="9"/>
      <c r="W335" s="8"/>
      <c r="X335" s="7"/>
      <c r="Y335" s="8"/>
      <c r="Z335" s="7"/>
      <c r="AA335" s="8"/>
      <c r="AB335" s="7"/>
      <c r="AC335" s="8"/>
      <c r="AD335" s="9"/>
      <c r="AE335" s="8"/>
      <c r="AF335" s="7"/>
      <c r="AG335" s="8"/>
      <c r="AH335" s="7"/>
      <c r="AI335" s="8"/>
      <c r="AJ335" s="7"/>
      <c r="AK335" s="8"/>
      <c r="AL335" s="9"/>
      <c r="AM335" s="8"/>
      <c r="AN335" s="7"/>
      <c r="AO335" s="8"/>
      <c r="AP335" s="7"/>
      <c r="AQ335" s="8"/>
      <c r="AR335" s="7"/>
      <c r="AS335" s="8"/>
      <c r="AT335" s="9"/>
      <c r="AU335" s="8"/>
      <c r="AV335" s="7"/>
      <c r="AW335" s="8"/>
      <c r="AX335" s="7"/>
      <c r="AY335" s="8"/>
      <c r="AZ335" s="7"/>
      <c r="BA335" s="8"/>
      <c r="BB335" s="9"/>
      <c r="BC335" s="8"/>
      <c r="BD335" s="7"/>
      <c r="BE335" s="8"/>
      <c r="BF335" s="7"/>
      <c r="BG335" s="8"/>
      <c r="BH335" s="7"/>
      <c r="BI335" s="8"/>
      <c r="BJ335" s="9"/>
      <c r="BK335" s="8"/>
      <c r="BL335" s="7"/>
      <c r="BM335" s="8"/>
      <c r="BN335" s="7"/>
      <c r="BO335" s="8"/>
      <c r="BP335" s="7"/>
      <c r="BQ335" s="8"/>
      <c r="BR335" s="9"/>
      <c r="BS335" s="8"/>
      <c r="BT335" s="7"/>
      <c r="BU335" s="8"/>
      <c r="BV335" s="7"/>
      <c r="BW335" s="8"/>
      <c r="BX335" s="7"/>
      <c r="BY335" s="8"/>
      <c r="BZ335" s="9"/>
      <c r="CA335" s="8"/>
      <c r="CB335" s="7"/>
      <c r="CC335" s="8"/>
      <c r="CD335" s="7"/>
      <c r="CE335" s="8"/>
      <c r="CF335" s="7"/>
      <c r="CG335" s="8"/>
      <c r="CH335" s="9"/>
      <c r="CI335" s="8"/>
      <c r="CJ335" s="7"/>
      <c r="CK335" s="8"/>
      <c r="CL335" s="7"/>
      <c r="CM335" s="8"/>
      <c r="CN335" s="7"/>
      <c r="CO335" s="8"/>
      <c r="CP335" s="9"/>
      <c r="CQ335" s="76"/>
    </row>
    <row r="336" spans="1:95" ht="15" thickBot="1" x14ac:dyDescent="0.35">
      <c r="A336" s="2"/>
      <c r="B336" s="2"/>
      <c r="C336" s="2"/>
      <c r="D336" s="2"/>
      <c r="E336" s="2" t="s">
        <v>364</v>
      </c>
      <c r="F336" s="2"/>
      <c r="G336" s="2"/>
      <c r="H336" s="12"/>
      <c r="I336" s="8"/>
      <c r="J336" s="12"/>
      <c r="K336" s="8"/>
      <c r="L336" s="12"/>
      <c r="M336" s="8"/>
      <c r="N336" s="13"/>
      <c r="O336" s="8"/>
      <c r="P336" s="12"/>
      <c r="Q336" s="8"/>
      <c r="R336" s="12"/>
      <c r="S336" s="8"/>
      <c r="T336" s="12"/>
      <c r="U336" s="8"/>
      <c r="V336" s="13"/>
      <c r="W336" s="8"/>
      <c r="X336" s="12"/>
      <c r="Y336" s="8"/>
      <c r="Z336" s="12"/>
      <c r="AA336" s="8"/>
      <c r="AB336" s="12"/>
      <c r="AC336" s="8"/>
      <c r="AD336" s="13"/>
      <c r="AE336" s="8"/>
      <c r="AF336" s="12"/>
      <c r="AG336" s="8"/>
      <c r="AH336" s="12"/>
      <c r="AI336" s="8"/>
      <c r="AJ336" s="12"/>
      <c r="AK336" s="8"/>
      <c r="AL336" s="13"/>
      <c r="AM336" s="8"/>
      <c r="AN336" s="12"/>
      <c r="AO336" s="8"/>
      <c r="AP336" s="12"/>
      <c r="AQ336" s="8"/>
      <c r="AR336" s="12"/>
      <c r="AS336" s="8"/>
      <c r="AT336" s="13"/>
      <c r="AU336" s="8"/>
      <c r="AV336" s="12"/>
      <c r="AW336" s="8"/>
      <c r="AX336" s="12"/>
      <c r="AY336" s="8"/>
      <c r="AZ336" s="12"/>
      <c r="BA336" s="8"/>
      <c r="BB336" s="13"/>
      <c r="BC336" s="8"/>
      <c r="BD336" s="12"/>
      <c r="BE336" s="8"/>
      <c r="BF336" s="12"/>
      <c r="BG336" s="8"/>
      <c r="BH336" s="12"/>
      <c r="BI336" s="8"/>
      <c r="BJ336" s="13"/>
      <c r="BK336" s="8"/>
      <c r="BL336" s="12"/>
      <c r="BM336" s="8"/>
      <c r="BN336" s="12"/>
      <c r="BO336" s="8"/>
      <c r="BP336" s="12"/>
      <c r="BQ336" s="8"/>
      <c r="BR336" s="13"/>
      <c r="BS336" s="8"/>
      <c r="BT336" s="12"/>
      <c r="BU336" s="8"/>
      <c r="BV336" s="12"/>
      <c r="BW336" s="8"/>
      <c r="BX336" s="12"/>
      <c r="BY336" s="8"/>
      <c r="BZ336" s="13"/>
      <c r="CA336" s="8"/>
      <c r="CB336" s="12"/>
      <c r="CC336" s="8"/>
      <c r="CD336" s="12"/>
      <c r="CE336" s="8"/>
      <c r="CF336" s="12"/>
      <c r="CG336" s="8"/>
      <c r="CH336" s="13"/>
      <c r="CI336" s="8"/>
      <c r="CJ336" s="12"/>
      <c r="CK336" s="8"/>
      <c r="CL336" s="12"/>
      <c r="CM336" s="8"/>
      <c r="CN336" s="12"/>
      <c r="CO336" s="8"/>
      <c r="CP336" s="13"/>
      <c r="CQ336" s="76"/>
    </row>
    <row r="337" spans="1:95" ht="15" thickBot="1" x14ac:dyDescent="0.35">
      <c r="A337" s="2"/>
      <c r="B337" s="2"/>
      <c r="C337" s="2"/>
      <c r="D337" s="2" t="s">
        <v>365</v>
      </c>
      <c r="E337" s="2"/>
      <c r="F337" s="2"/>
      <c r="G337" s="2"/>
      <c r="H337" s="14">
        <f>ROUND(H137+SUM(H141:H144)+H154+H159+SUM(H172:H174)+H199+SUM(H230:H231)+H240+SUM(H244:H249)+SUM(H265:H281)+SUM(H285:H296)+SUM(H300:H301)+H305+SUM(H315:H316)+SUM(H323:H336),5)</f>
        <v>88773.68</v>
      </c>
      <c r="I337" s="8"/>
      <c r="J337" s="14">
        <f>ROUND(J137+SUM(J141:J144)+J154+J159+SUM(J172:J174)+J199+SUM(J230:J231)+J240+SUM(J244:J249)+SUM(J265:J281)+SUM(J285:J296)+SUM(J300:J301)+J305+SUM(J315:J316)+SUM(J323:J336),5)</f>
        <v>52154.58</v>
      </c>
      <c r="K337" s="8"/>
      <c r="L337" s="14">
        <f>ROUND((H337-J337),5)</f>
        <v>36619.1</v>
      </c>
      <c r="M337" s="8"/>
      <c r="N337" s="15">
        <f>ROUND(IF(J337=0, IF(H337=0, 0, 1), H337/J337),5)</f>
        <v>1.7021299999999999</v>
      </c>
      <c r="O337" s="8"/>
      <c r="P337" s="14">
        <f>ROUND(P137+SUM(P141:P144)+P154+P159+SUM(P172:P174)+P199+SUM(P230:P231)+P240+SUM(P244:P249)+SUM(P265:P281)+SUM(P285:P296)+SUM(P300:P301)+P305+SUM(P315:P316)+SUM(P323:P336),5)</f>
        <v>65800.52</v>
      </c>
      <c r="Q337" s="8"/>
      <c r="R337" s="14">
        <f>ROUND(R137+SUM(R141:R144)+R154+R159+SUM(R172:R174)+R199+SUM(R230:R231)+R240+SUM(R244:R249)+SUM(R265:R281)+SUM(R285:R296)+SUM(R300:R301)+R305+SUM(R315:R316)+SUM(R323:R336),5)</f>
        <v>55755.61</v>
      </c>
      <c r="S337" s="8"/>
      <c r="T337" s="14">
        <f>ROUND((P337-R337),5)</f>
        <v>10044.91</v>
      </c>
      <c r="U337" s="8"/>
      <c r="V337" s="15">
        <f>ROUND(IF(R337=0, IF(P337=0, 0, 1), P337/R337),5)</f>
        <v>1.1801600000000001</v>
      </c>
      <c r="W337" s="8"/>
      <c r="X337" s="107">
        <f>ROUND(X137+SUM(X141:X144)+X154+X159+SUM(X172:X174)+X199+SUM(X230:X231)+X240+SUM(X244:X249)+SUM(X265:X281)+SUM(X285:X296)+SUM(X300:X301)+X305+SUM(X315:X316)+SUM(X323:X336),5)</f>
        <v>44802.15</v>
      </c>
      <c r="Y337" s="8"/>
      <c r="Z337" s="14">
        <f>ROUND(Z137+SUM(Z141:Z144)+Z154+Z159+SUM(Z172:Z174)+Z199+SUM(Z230:Z231)+Z240+SUM(Z244:Z249)+SUM(Z265:Z281)+SUM(Z285:Z296)+SUM(Z300:Z301)+Z305+SUM(Z315:Z316)+SUM(Z323:Z336),5)</f>
        <v>61891.62</v>
      </c>
      <c r="AA337" s="8"/>
      <c r="AB337" s="14">
        <f>ROUND((X337-Z337),5)</f>
        <v>-17089.47</v>
      </c>
      <c r="AC337" s="8"/>
      <c r="AD337" s="15">
        <f>ROUND(IF(Z337=0, IF(X337=0, 0, 1), X337/Z337),5)</f>
        <v>0.72387999999999997</v>
      </c>
      <c r="AE337" s="8"/>
      <c r="AF337" s="14">
        <f>ROUND(AF137+SUM(AF141:AF144)+AF154+AF159+SUM(AF172:AF174)+AF199+SUM(AF230:AF231)+AF240+SUM(AF244:AF249)+SUM(AF265:AF281)+SUM(AF285:AF296)+SUM(AF300:AF301)+AF305+SUM(AF315:AF316)+SUM(AF323:AF336),5)</f>
        <v>42628.14</v>
      </c>
      <c r="AG337" s="8"/>
      <c r="AH337" s="14">
        <f>ROUND(AH137+SUM(AH141:AH144)+AH154+AH159+SUM(AH172:AH174)+AH199+SUM(AH230:AH231)+AH240+SUM(AH244:AH249)+SUM(AH265:AH281)+SUM(AH285:AH296)+SUM(AH300:AH301)+AH305+SUM(AH315:AH316)+SUM(AH323:AH336),5)</f>
        <v>72964.53</v>
      </c>
      <c r="AI337" s="8"/>
      <c r="AJ337" s="14">
        <f>ROUND((AF337-AH337),5)</f>
        <v>-30336.39</v>
      </c>
      <c r="AK337" s="8"/>
      <c r="AL337" s="15">
        <f>ROUND(IF(AH337=0, IF(AF337=0, 0, 1), AF337/AH337),5)</f>
        <v>0.58423000000000003</v>
      </c>
      <c r="AM337" s="8"/>
      <c r="AN337" s="14">
        <f>ROUND(AN137+SUM(AN141:AN144)+AN154+AN159+SUM(AN172:AN174)+AN199+SUM(AN230:AN231)+AN240+SUM(AN244:AN249)+SUM(AN265:AN281)+SUM(AN285:AN296)+SUM(AN300:AN301)+AN305+SUM(AN315:AN316)+SUM(AN323:AN336),5)</f>
        <v>74853.440000000002</v>
      </c>
      <c r="AO337" s="8"/>
      <c r="AP337" s="14">
        <f>ROUND(AP137+SUM(AP141:AP144)+AP154+AP159+SUM(AP172:AP174)+AP199+SUM(AP230:AP231)+AP240+SUM(AP244:AP249)+SUM(AP265:AP281)+SUM(AP285:AP296)+SUM(AP300:AP301)+AP305+SUM(AP315:AP316)+SUM(AP323:AP336),5)</f>
        <v>57249.599999999999</v>
      </c>
      <c r="AQ337" s="8"/>
      <c r="AR337" s="14">
        <f>ROUND((AN337-AP337),5)</f>
        <v>17603.84</v>
      </c>
      <c r="AS337" s="8"/>
      <c r="AT337" s="15">
        <f>ROUND(IF(AP337=0, IF(AN337=0, 0, 1), AN337/AP337),5)</f>
        <v>1.30749</v>
      </c>
      <c r="AU337" s="8"/>
      <c r="AV337" s="14">
        <f>ROUND(AV137+SUM(AV141:AV144)+AV154+AV159+SUM(AV172:AV174)+AV199+SUM(AV230:AV231)+AV240+SUM(AV244:AV249)+SUM(AV265:AV281)+SUM(AV285:AV296)+SUM(AV300:AV301)+AV305+SUM(AV315:AV316)+SUM(AV323:AV336),5)</f>
        <v>116838.99</v>
      </c>
      <c r="AW337" s="8"/>
      <c r="AX337" s="14">
        <f>ROUND(AX137+SUM(AX141:AX144)+AX154+AX159+SUM(AX172:AX174)+AX199+SUM(AX230:AX231)+AX240+SUM(AX244:AX249)+SUM(AX265:AX281)+SUM(AX285:AX296)+SUM(AX300:AX301)+AX305+SUM(AX315:AX316)+SUM(AX323:AX336),5)</f>
        <v>69675.64</v>
      </c>
      <c r="AY337" s="8"/>
      <c r="AZ337" s="14">
        <f>ROUND((AV337-AX337),5)</f>
        <v>47163.35</v>
      </c>
      <c r="BA337" s="8"/>
      <c r="BB337" s="15">
        <f>ROUND(IF(AX337=0, IF(AV337=0, 0, 1), AV337/AX337),5)</f>
        <v>1.6769000000000001</v>
      </c>
      <c r="BC337" s="8"/>
      <c r="BD337" s="14">
        <f>ROUND(BD137+SUM(BD141:BD144)+BD154+BD159+SUM(BD172:BD174)+BD199+SUM(BD230:BD231)+BD240+SUM(BD244:BD249)+SUM(BD265:BD281)+SUM(BD285:BD296)+SUM(BD300:BD301)+BD305+SUM(BD315:BD316)+SUM(BD323:BD336),5)</f>
        <v>79044.06</v>
      </c>
      <c r="BE337" s="8"/>
      <c r="BF337" s="14">
        <f>ROUND(BF137+SUM(BF141:BF144)+BF154+BF159+SUM(BF172:BF174)+BF199+SUM(BF230:BF231)+BF240+SUM(BF244:BF249)+SUM(BF265:BF281)+SUM(BF285:BF296)+SUM(BF300:BF301)+BF305+SUM(BF315:BF316)+SUM(BF323:BF336),5)</f>
        <v>54292.6</v>
      </c>
      <c r="BG337" s="8"/>
      <c r="BH337" s="14">
        <f>ROUND((BD337-BF337),5)</f>
        <v>24751.46</v>
      </c>
      <c r="BI337" s="8"/>
      <c r="BJ337" s="15">
        <f>ROUND(IF(BF337=0, IF(BD337=0, 0, 1), BD337/BF337),5)</f>
        <v>1.4558899999999999</v>
      </c>
      <c r="BK337" s="8"/>
      <c r="BL337" s="107">
        <f>ROUND(BL137+SUM(BL141:BL144)+BL154+BL159+SUM(BL172:BL174)+BL199+SUM(BL230:BL231)+BL240+SUM(BL244:BL249)+SUM(BL265:BL281)+SUM(BL285:BL296)+SUM(BL300:BL301)+BL305+SUM(BL315:BL316)+SUM(BL323:BL336),5)</f>
        <v>54857.43</v>
      </c>
      <c r="BM337" s="8"/>
      <c r="BN337" s="14">
        <f>ROUND(BN137+SUM(BN141:BN144)+BN154+BN159+SUM(BN172:BN174)+BN199+SUM(BN230:BN231)+BN240+SUM(BN244:BN249)+SUM(BN265:BN281)+SUM(BN285:BN296)+SUM(BN300:BN301)+BN305+SUM(BN315:BN316)+SUM(BN323:BN336),5)</f>
        <v>53649.599999999999</v>
      </c>
      <c r="BO337" s="8"/>
      <c r="BP337" s="14">
        <f>ROUND((BL337-BN337),5)</f>
        <v>1207.83</v>
      </c>
      <c r="BQ337" s="8"/>
      <c r="BR337" s="15">
        <f>ROUND(IF(BN337=0, IF(BL337=0, 0, 1), BL337/BN337),5)</f>
        <v>1.02251</v>
      </c>
      <c r="BS337" s="8"/>
      <c r="BT337" s="14">
        <f>ROUND(BT137+SUM(BT141:BT144)+BT154+BT159+SUM(BT172:BT174)+BT199+SUM(BT230:BT231)+BT240+SUM(BT244:BT249)+SUM(BT265:BT281)+SUM(BT285:BT296)+SUM(BT300:BT301)+BT305+SUM(BT315:BT316)+SUM(BT323:BT336),5)</f>
        <v>206058.48</v>
      </c>
      <c r="BU337" s="8"/>
      <c r="BV337" s="14">
        <f>ROUND(BV137+SUM(BV141:BV144)+BV154+BV159+SUM(BV172:BV174)+BV199+SUM(BV230:BV231)+BV240+SUM(BV244:BV249)+SUM(BV265:BV281)+SUM(BV285:BV296)+SUM(BV300:BV301)+BV305+SUM(BV315:BV316)+SUM(BV323:BV336),5)</f>
        <v>88242.62</v>
      </c>
      <c r="BW337" s="8"/>
      <c r="BX337" s="14">
        <f>ROUND((BT337-BV337),5)</f>
        <v>117815.86</v>
      </c>
      <c r="BY337" s="8"/>
      <c r="BZ337" s="15">
        <f>ROUND(IF(BV337=0, IF(BT337=0, 0, 1), BT337/BV337),5)</f>
        <v>2.33514</v>
      </c>
      <c r="CA337" s="8"/>
      <c r="CB337" s="14">
        <f>ROUND(CB137+SUM(CB141:CB144)+CB154+CB159+SUM(CB172:CB174)+CB199+SUM(CB230:CB231)+CB240+SUM(CB244:CB249)+SUM(CB265:CB281)+SUM(CB285:CB296)+SUM(CB300:CB301)+CB305+SUM(CB315:CB316)+SUM(CB323:CB336),5)</f>
        <v>14360.68</v>
      </c>
      <c r="CC337" s="8"/>
      <c r="CD337" s="14">
        <f>ROUND(CD137+SUM(CD141:CD144)+CD154+CD159+SUM(CD172:CD174)+CD199+SUM(CD230:CD231)+CD240+SUM(CD244:CD249)+SUM(CD265:CD281)+SUM(CD285:CD296)+SUM(CD300:CD301)+CD305+SUM(CD315:CD316)+SUM(CD323:CD336),5)</f>
        <v>18210.18</v>
      </c>
      <c r="CE337" s="8"/>
      <c r="CF337" s="14">
        <f>ROUND((CB337-CD337),5)</f>
        <v>-3849.5</v>
      </c>
      <c r="CG337" s="8"/>
      <c r="CH337" s="15">
        <f>ROUND(IF(CD337=0, IF(CB337=0, 0, 1), CB337/CD337),5)</f>
        <v>0.78861000000000003</v>
      </c>
      <c r="CI337" s="8"/>
      <c r="CJ337" s="14">
        <f>ROUND(H337+P337+X337+AF337+AN337+AV337+BD337+BL337+BT337+CB337,5)</f>
        <v>788017.57</v>
      </c>
      <c r="CK337" s="8"/>
      <c r="CL337" s="14">
        <f>CL141+CL142+CL143+CL144+CL154+CL159+CL172+CL173+CL174+CL199+CL230+CL240+CL244+CL245+CL265+CL285+CL286+CL290+CL291+CL292+CL293+CL294+CL295+CL300+CL305+CL315+CL316</f>
        <v>765500</v>
      </c>
      <c r="CM337" s="8"/>
      <c r="CN337" s="14">
        <f>ROUND((CJ337-CL337),5)</f>
        <v>22517.57</v>
      </c>
      <c r="CO337" s="8"/>
      <c r="CP337" s="15">
        <f>ROUND(IF(CL337=0, IF(CJ337=0, 0, 1), CJ337/CL337),5)</f>
        <v>1.02942</v>
      </c>
      <c r="CQ337" s="14">
        <f>CQ141+CQ142+CQ143+CQ144+CQ154+CQ159+CQ172+CQ173+CQ174+CQ199+CQ230+CQ240+CQ244+CQ245+CQ265+CQ285+CQ286+CQ290+CQ291+CQ292+CQ293+CQ294+CQ295+CQ296+CQ300+CQ301+CQ305+CQ315+CQ316</f>
        <v>1066465</v>
      </c>
    </row>
    <row r="338" spans="1:95" ht="28.8" hidden="1" customHeight="1" thickBot="1" x14ac:dyDescent="0.35">
      <c r="A338" s="2"/>
      <c r="B338" s="2" t="s">
        <v>366</v>
      </c>
      <c r="C338" s="2"/>
      <c r="D338" s="2"/>
      <c r="E338" s="2"/>
      <c r="F338" s="2"/>
      <c r="G338" s="2"/>
      <c r="H338" s="7">
        <f>ROUND(H3+H136-H337,5)</f>
        <v>-54603.05</v>
      </c>
      <c r="I338" s="8"/>
      <c r="J338" s="7">
        <f>ROUND(J3+J136-J337,5)</f>
        <v>-38014.17</v>
      </c>
      <c r="K338" s="8"/>
      <c r="L338" s="7">
        <f>ROUND((H338-J338),5)</f>
        <v>-16588.88</v>
      </c>
      <c r="M338" s="8"/>
      <c r="N338" s="9">
        <f>ROUND(IF(J338=0, IF(H338=0, 0, 1), H338/J338),5)</f>
        <v>1.4363900000000001</v>
      </c>
      <c r="O338" s="8"/>
      <c r="P338" s="7">
        <f>ROUND(P3+P136-P337,5)</f>
        <v>-17483.77</v>
      </c>
      <c r="Q338" s="8"/>
      <c r="R338" s="7">
        <f>ROUND(R3+R136-R337,5)</f>
        <v>-26905.19</v>
      </c>
      <c r="S338" s="8"/>
      <c r="T338" s="7">
        <f>ROUND((P338-R338),5)</f>
        <v>9421.42</v>
      </c>
      <c r="U338" s="8"/>
      <c r="V338" s="9">
        <f>ROUND(IF(R338=0, IF(P338=0, 0, 1), P338/R338),5)</f>
        <v>0.64983000000000002</v>
      </c>
      <c r="W338" s="8"/>
      <c r="X338" s="7">
        <f>ROUND(X3+X136-X337,5)</f>
        <v>42732.46</v>
      </c>
      <c r="Y338" s="8"/>
      <c r="Z338" s="7">
        <f>ROUND(Z3+Z136-Z337,5)</f>
        <v>37381.300000000003</v>
      </c>
      <c r="AA338" s="8"/>
      <c r="AB338" s="7">
        <f>ROUND((X338-Z338),5)</f>
        <v>5351.16</v>
      </c>
      <c r="AC338" s="8"/>
      <c r="AD338" s="9">
        <f>ROUND(IF(Z338=0, IF(X338=0, 0, 1), X338/Z338),5)</f>
        <v>1.1431500000000001</v>
      </c>
      <c r="AE338" s="8"/>
      <c r="AF338" s="7">
        <f>ROUND(AF3+AF136-AF337,5)</f>
        <v>118395.37</v>
      </c>
      <c r="AG338" s="8"/>
      <c r="AH338" s="7">
        <f>ROUND(AH3+AH136-AH337,5)</f>
        <v>-5684.11</v>
      </c>
      <c r="AI338" s="8"/>
      <c r="AJ338" s="7">
        <f>ROUND((AF338-AH338),5)</f>
        <v>124079.48</v>
      </c>
      <c r="AK338" s="8"/>
      <c r="AL338" s="9">
        <f>ROUND(IF(AH338=0, IF(AF338=0, 0, 1), AF338/AH338),5)</f>
        <v>-20.829180000000001</v>
      </c>
      <c r="AM338" s="8"/>
      <c r="AN338" s="7">
        <f>ROUND(AN3+AN136-AN337,5)</f>
        <v>-12738.4</v>
      </c>
      <c r="AO338" s="8"/>
      <c r="AP338" s="7">
        <f>ROUND(AP3+AP136-AP337,5)</f>
        <v>25630.82</v>
      </c>
      <c r="AQ338" s="8"/>
      <c r="AR338" s="7">
        <f>ROUND((AN338-AP338),5)</f>
        <v>-38369.22</v>
      </c>
      <c r="AS338" s="8"/>
      <c r="AT338" s="9">
        <f>ROUND(IF(AP338=0, IF(AN338=0, 0, 1), AN338/AP338),5)</f>
        <v>-0.497</v>
      </c>
      <c r="AU338" s="8"/>
      <c r="AV338" s="7">
        <f>ROUND(AV3+AV136-AV337,5)</f>
        <v>85230.94</v>
      </c>
      <c r="AW338" s="8"/>
      <c r="AX338" s="7">
        <f>ROUND(AX3+AX136-AX337,5)</f>
        <v>161987.28</v>
      </c>
      <c r="AY338" s="8"/>
      <c r="AZ338" s="7">
        <f>ROUND((AV338-AX338),5)</f>
        <v>-76756.34</v>
      </c>
      <c r="BA338" s="8"/>
      <c r="BB338" s="9">
        <f>ROUND(IF(AX338=0, IF(AV338=0, 0, 1), AV338/AX338),5)</f>
        <v>0.52615999999999996</v>
      </c>
      <c r="BC338" s="8"/>
      <c r="BD338" s="7">
        <f>ROUND(BD3+BD136-BD337,5)</f>
        <v>27516.99</v>
      </c>
      <c r="BE338" s="8"/>
      <c r="BF338" s="7">
        <f>ROUND(BF3+BF136-BF337,5)</f>
        <v>-1742.18</v>
      </c>
      <c r="BG338" s="8"/>
      <c r="BH338" s="7">
        <f>ROUND((BD338-BF338),5)</f>
        <v>29259.17</v>
      </c>
      <c r="BI338" s="8"/>
      <c r="BJ338" s="9">
        <f>ROUND(IF(BF338=0, IF(BD338=0, 0, 1), BD338/BF338),5)</f>
        <v>-15.79457</v>
      </c>
      <c r="BK338" s="8"/>
      <c r="BL338" s="7">
        <f>ROUND(BL3+BL136-BL337,5)</f>
        <v>-4476.8500000000004</v>
      </c>
      <c r="BM338" s="8"/>
      <c r="BN338" s="7">
        <f>ROUND(BN3+BN136-BN337,5)</f>
        <v>-13244.18</v>
      </c>
      <c r="BO338" s="8"/>
      <c r="BP338" s="7">
        <f>ROUND((BL338-BN338),5)</f>
        <v>8767.33</v>
      </c>
      <c r="BQ338" s="8"/>
      <c r="BR338" s="9">
        <f>ROUND(IF(BN338=0, IF(BL338=0, 0, 1), BL338/BN338),5)</f>
        <v>0.33801999999999999</v>
      </c>
      <c r="BS338" s="8"/>
      <c r="BT338" s="7">
        <f>ROUND(BT3+BT136-BT337,5)</f>
        <v>-138984.13</v>
      </c>
      <c r="BU338" s="8"/>
      <c r="BV338" s="7">
        <f>ROUND(BV3+BV136-BV337,5)</f>
        <v>-19519.7</v>
      </c>
      <c r="BW338" s="8"/>
      <c r="BX338" s="7">
        <f>ROUND((BT338-BV338),5)</f>
        <v>-119464.43</v>
      </c>
      <c r="BY338" s="8"/>
      <c r="BZ338" s="9">
        <f>ROUND(IF(BV338=0, IF(BT338=0, 0, 1), BT338/BV338),5)</f>
        <v>7.1201999999999996</v>
      </c>
      <c r="CA338" s="8"/>
      <c r="CB338" s="7">
        <f>ROUND(CB3+CB136-CB337,5)</f>
        <v>12580.84</v>
      </c>
      <c r="CC338" s="8"/>
      <c r="CD338" s="7">
        <f>ROUND(CD3+CD136-CD337,5)</f>
        <v>-13624.3</v>
      </c>
      <c r="CE338" s="8"/>
      <c r="CF338" s="7">
        <f>ROUND((CB338-CD338),5)</f>
        <v>26205.14</v>
      </c>
      <c r="CG338" s="8"/>
      <c r="CH338" s="9">
        <f>ROUND(IF(CD338=0, IF(CB338=0, 0, 1), CB338/CD338),5)</f>
        <v>-0.92340999999999995</v>
      </c>
      <c r="CI338" s="8"/>
      <c r="CJ338" s="7">
        <f>ROUND(H338+P338+X338+AF338+AN338+AV338+BD338+BL338+BT338+CB338,5)</f>
        <v>58170.400000000001</v>
      </c>
      <c r="CK338" s="8"/>
      <c r="CL338" s="7">
        <f>ROUND(J338+R338+Z338+AH338+AP338+AX338+BF338+BN338+BV338+CD338,5)</f>
        <v>106265.57</v>
      </c>
      <c r="CM338" s="8"/>
      <c r="CN338" s="7">
        <f>ROUND((CJ338-CL338),5)</f>
        <v>-48095.17</v>
      </c>
      <c r="CO338" s="8"/>
      <c r="CP338" s="9">
        <f>ROUND(IF(CL338=0, IF(CJ338=0, 0, 1), CJ338/CL338),5)</f>
        <v>0.54740999999999995</v>
      </c>
      <c r="CQ338" s="76"/>
    </row>
    <row r="339" spans="1:95" ht="28.8" hidden="1" customHeight="1" x14ac:dyDescent="0.3">
      <c r="A339" s="2"/>
      <c r="B339" s="2" t="s">
        <v>367</v>
      </c>
      <c r="C339" s="2"/>
      <c r="D339" s="2"/>
      <c r="E339" s="2"/>
      <c r="F339" s="2"/>
      <c r="G339" s="2"/>
      <c r="H339" s="7"/>
      <c r="I339" s="8"/>
      <c r="J339" s="7"/>
      <c r="K339" s="8"/>
      <c r="L339" s="7"/>
      <c r="M339" s="8"/>
      <c r="N339" s="9"/>
      <c r="O339" s="8"/>
      <c r="P339" s="7"/>
      <c r="Q339" s="8"/>
      <c r="R339" s="7"/>
      <c r="S339" s="8"/>
      <c r="T339" s="7"/>
      <c r="U339" s="8"/>
      <c r="V339" s="9"/>
      <c r="W339" s="8"/>
      <c r="X339" s="7"/>
      <c r="Y339" s="8"/>
      <c r="Z339" s="7"/>
      <c r="AA339" s="8"/>
      <c r="AB339" s="7"/>
      <c r="AC339" s="8"/>
      <c r="AD339" s="9"/>
      <c r="AE339" s="8"/>
      <c r="AF339" s="7"/>
      <c r="AG339" s="8"/>
      <c r="AH339" s="7"/>
      <c r="AI339" s="8"/>
      <c r="AJ339" s="7"/>
      <c r="AK339" s="8"/>
      <c r="AL339" s="9"/>
      <c r="AM339" s="8"/>
      <c r="AN339" s="7"/>
      <c r="AO339" s="8"/>
      <c r="AP339" s="7"/>
      <c r="AQ339" s="8"/>
      <c r="AR339" s="7"/>
      <c r="AS339" s="8"/>
      <c r="AT339" s="9"/>
      <c r="AU339" s="8"/>
      <c r="AV339" s="7"/>
      <c r="AW339" s="8"/>
      <c r="AX339" s="7"/>
      <c r="AY339" s="8"/>
      <c r="AZ339" s="7"/>
      <c r="BA339" s="8"/>
      <c r="BB339" s="9"/>
      <c r="BC339" s="8"/>
      <c r="BD339" s="7"/>
      <c r="BE339" s="8"/>
      <c r="BF339" s="7"/>
      <c r="BG339" s="8"/>
      <c r="BH339" s="7"/>
      <c r="BI339" s="8"/>
      <c r="BJ339" s="9"/>
      <c r="BK339" s="8"/>
      <c r="BL339" s="7"/>
      <c r="BM339" s="8"/>
      <c r="BN339" s="7"/>
      <c r="BO339" s="8"/>
      <c r="BP339" s="7"/>
      <c r="BQ339" s="8"/>
      <c r="BR339" s="9"/>
      <c r="BS339" s="8"/>
      <c r="BT339" s="7"/>
      <c r="BU339" s="8"/>
      <c r="BV339" s="7"/>
      <c r="BW339" s="8"/>
      <c r="BX339" s="7"/>
      <c r="BY339" s="8"/>
      <c r="BZ339" s="9"/>
      <c r="CA339" s="8"/>
      <c r="CB339" s="7"/>
      <c r="CC339" s="8"/>
      <c r="CD339" s="7"/>
      <c r="CE339" s="8"/>
      <c r="CF339" s="7"/>
      <c r="CG339" s="8"/>
      <c r="CH339" s="9"/>
      <c r="CI339" s="8"/>
      <c r="CJ339" s="7"/>
      <c r="CK339" s="8"/>
      <c r="CL339" s="7"/>
      <c r="CM339" s="8"/>
      <c r="CN339" s="7"/>
      <c r="CO339" s="8"/>
      <c r="CP339" s="9"/>
      <c r="CQ339" s="76"/>
    </row>
    <row r="340" spans="1:95" hidden="1" x14ac:dyDescent="0.3">
      <c r="A340" s="2"/>
      <c r="B340" s="2"/>
      <c r="C340" s="2" t="s">
        <v>368</v>
      </c>
      <c r="D340" s="2"/>
      <c r="E340" s="2"/>
      <c r="F340" s="2"/>
      <c r="G340" s="2"/>
      <c r="H340" s="7"/>
      <c r="I340" s="8"/>
      <c r="J340" s="7"/>
      <c r="K340" s="8"/>
      <c r="L340" s="7"/>
      <c r="M340" s="8"/>
      <c r="N340" s="9"/>
      <c r="O340" s="8"/>
      <c r="P340" s="7"/>
      <c r="Q340" s="8"/>
      <c r="R340" s="7"/>
      <c r="S340" s="8"/>
      <c r="T340" s="7"/>
      <c r="U340" s="8"/>
      <c r="V340" s="9"/>
      <c r="W340" s="8"/>
      <c r="X340" s="7"/>
      <c r="Y340" s="8"/>
      <c r="Z340" s="7"/>
      <c r="AA340" s="8"/>
      <c r="AB340" s="7"/>
      <c r="AC340" s="8"/>
      <c r="AD340" s="9"/>
      <c r="AE340" s="8"/>
      <c r="AF340" s="7"/>
      <c r="AG340" s="8"/>
      <c r="AH340" s="7"/>
      <c r="AI340" s="8"/>
      <c r="AJ340" s="7"/>
      <c r="AK340" s="8"/>
      <c r="AL340" s="9"/>
      <c r="AM340" s="8"/>
      <c r="AN340" s="7"/>
      <c r="AO340" s="8"/>
      <c r="AP340" s="7"/>
      <c r="AQ340" s="8"/>
      <c r="AR340" s="7"/>
      <c r="AS340" s="8"/>
      <c r="AT340" s="9"/>
      <c r="AU340" s="8"/>
      <c r="AV340" s="7"/>
      <c r="AW340" s="8"/>
      <c r="AX340" s="7"/>
      <c r="AY340" s="8"/>
      <c r="AZ340" s="7"/>
      <c r="BA340" s="8"/>
      <c r="BB340" s="9"/>
      <c r="BC340" s="8"/>
      <c r="BD340" s="7"/>
      <c r="BE340" s="8"/>
      <c r="BF340" s="7"/>
      <c r="BG340" s="8"/>
      <c r="BH340" s="7"/>
      <c r="BI340" s="8"/>
      <c r="BJ340" s="9"/>
      <c r="BK340" s="8"/>
      <c r="BL340" s="7"/>
      <c r="BM340" s="8"/>
      <c r="BN340" s="7"/>
      <c r="BO340" s="8"/>
      <c r="BP340" s="7"/>
      <c r="BQ340" s="8"/>
      <c r="BR340" s="9"/>
      <c r="BS340" s="8"/>
      <c r="BT340" s="7"/>
      <c r="BU340" s="8"/>
      <c r="BV340" s="7"/>
      <c r="BW340" s="8"/>
      <c r="BX340" s="7"/>
      <c r="BY340" s="8"/>
      <c r="BZ340" s="9"/>
      <c r="CA340" s="8"/>
      <c r="CB340" s="7"/>
      <c r="CC340" s="8"/>
      <c r="CD340" s="7"/>
      <c r="CE340" s="8"/>
      <c r="CF340" s="7"/>
      <c r="CG340" s="8"/>
      <c r="CH340" s="9"/>
      <c r="CI340" s="8"/>
      <c r="CJ340" s="7"/>
      <c r="CK340" s="8"/>
      <c r="CL340" s="7"/>
      <c r="CM340" s="8"/>
      <c r="CN340" s="7"/>
      <c r="CO340" s="8"/>
      <c r="CP340" s="9"/>
      <c r="CQ340" s="76"/>
    </row>
    <row r="341" spans="1:95" hidden="1" x14ac:dyDescent="0.3">
      <c r="A341" s="2"/>
      <c r="B341" s="2"/>
      <c r="C341" s="2"/>
      <c r="D341" s="2" t="s">
        <v>369</v>
      </c>
      <c r="E341" s="2"/>
      <c r="F341" s="2"/>
      <c r="G341" s="2"/>
      <c r="H341" s="12"/>
      <c r="I341" s="8"/>
      <c r="J341" s="7"/>
      <c r="K341" s="8"/>
      <c r="L341" s="7"/>
      <c r="M341" s="8"/>
      <c r="N341" s="9"/>
      <c r="O341" s="8"/>
      <c r="P341" s="12"/>
      <c r="Q341" s="8"/>
      <c r="R341" s="7"/>
      <c r="S341" s="8"/>
      <c r="T341" s="7"/>
      <c r="U341" s="8"/>
      <c r="V341" s="9"/>
      <c r="W341" s="8"/>
      <c r="X341" s="12"/>
      <c r="Y341" s="8"/>
      <c r="Z341" s="7"/>
      <c r="AA341" s="8"/>
      <c r="AB341" s="7"/>
      <c r="AC341" s="8"/>
      <c r="AD341" s="9"/>
      <c r="AE341" s="8"/>
      <c r="AF341" s="12"/>
      <c r="AG341" s="8"/>
      <c r="AH341" s="7"/>
      <c r="AI341" s="8"/>
      <c r="AJ341" s="7"/>
      <c r="AK341" s="8"/>
      <c r="AL341" s="9"/>
      <c r="AM341" s="8"/>
      <c r="AN341" s="12"/>
      <c r="AO341" s="8"/>
      <c r="AP341" s="7"/>
      <c r="AQ341" s="8"/>
      <c r="AR341" s="7"/>
      <c r="AS341" s="8"/>
      <c r="AT341" s="9"/>
      <c r="AU341" s="8"/>
      <c r="AV341" s="12"/>
      <c r="AW341" s="8"/>
      <c r="AX341" s="7"/>
      <c r="AY341" s="8"/>
      <c r="AZ341" s="7"/>
      <c r="BA341" s="8"/>
      <c r="BB341" s="9"/>
      <c r="BC341" s="8"/>
      <c r="BD341" s="12"/>
      <c r="BE341" s="8"/>
      <c r="BF341" s="7"/>
      <c r="BG341" s="8"/>
      <c r="BH341" s="7"/>
      <c r="BI341" s="8"/>
      <c r="BJ341" s="9"/>
      <c r="BK341" s="8"/>
      <c r="BL341" s="12"/>
      <c r="BM341" s="8"/>
      <c r="BN341" s="7"/>
      <c r="BO341" s="8"/>
      <c r="BP341" s="7"/>
      <c r="BQ341" s="8"/>
      <c r="BR341" s="9"/>
      <c r="BS341" s="8"/>
      <c r="BT341" s="12"/>
      <c r="BU341" s="8"/>
      <c r="BV341" s="7"/>
      <c r="BW341" s="8"/>
      <c r="BX341" s="7"/>
      <c r="BY341" s="8"/>
      <c r="BZ341" s="9"/>
      <c r="CA341" s="8"/>
      <c r="CB341" s="12"/>
      <c r="CC341" s="8"/>
      <c r="CD341" s="12"/>
      <c r="CE341" s="8"/>
      <c r="CF341" s="12"/>
      <c r="CG341" s="8"/>
      <c r="CH341" s="13"/>
      <c r="CI341" s="8"/>
      <c r="CJ341" s="12"/>
      <c r="CK341" s="8"/>
      <c r="CL341" s="12"/>
      <c r="CM341" s="8"/>
      <c r="CN341" s="12"/>
      <c r="CO341" s="8"/>
      <c r="CP341" s="13"/>
      <c r="CQ341" s="76"/>
    </row>
    <row r="342" spans="1:95" hidden="1" x14ac:dyDescent="0.3">
      <c r="A342" s="2"/>
      <c r="B342" s="2"/>
      <c r="C342" s="2" t="s">
        <v>370</v>
      </c>
      <c r="D342" s="2"/>
      <c r="E342" s="2"/>
      <c r="F342" s="2"/>
      <c r="G342" s="2"/>
      <c r="H342" s="16"/>
      <c r="I342" s="8"/>
      <c r="J342" s="12"/>
      <c r="K342" s="8"/>
      <c r="L342" s="12"/>
      <c r="M342" s="8"/>
      <c r="N342" s="13"/>
      <c r="O342" s="8"/>
      <c r="P342" s="16"/>
      <c r="Q342" s="8"/>
      <c r="R342" s="12"/>
      <c r="S342" s="8"/>
      <c r="T342" s="12"/>
      <c r="U342" s="8"/>
      <c r="V342" s="13"/>
      <c r="W342" s="8"/>
      <c r="X342" s="16"/>
      <c r="Y342" s="8"/>
      <c r="Z342" s="12"/>
      <c r="AA342" s="8"/>
      <c r="AB342" s="12"/>
      <c r="AC342" s="8"/>
      <c r="AD342" s="13"/>
      <c r="AE342" s="8"/>
      <c r="AF342" s="16"/>
      <c r="AG342" s="8"/>
      <c r="AH342" s="12"/>
      <c r="AI342" s="8"/>
      <c r="AJ342" s="12"/>
      <c r="AK342" s="8"/>
      <c r="AL342" s="13"/>
      <c r="AM342" s="8"/>
      <c r="AN342" s="16"/>
      <c r="AO342" s="8"/>
      <c r="AP342" s="12"/>
      <c r="AQ342" s="8"/>
      <c r="AR342" s="12"/>
      <c r="AS342" s="8"/>
      <c r="AT342" s="13"/>
      <c r="AU342" s="8"/>
      <c r="AV342" s="16"/>
      <c r="AW342" s="8"/>
      <c r="AX342" s="12"/>
      <c r="AY342" s="8"/>
      <c r="AZ342" s="12"/>
      <c r="BA342" s="8"/>
      <c r="BB342" s="13"/>
      <c r="BC342" s="8"/>
      <c r="BD342" s="16"/>
      <c r="BE342" s="8"/>
      <c r="BF342" s="12"/>
      <c r="BG342" s="8"/>
      <c r="BH342" s="12"/>
      <c r="BI342" s="8"/>
      <c r="BJ342" s="13"/>
      <c r="BK342" s="8"/>
      <c r="BL342" s="16"/>
      <c r="BM342" s="8"/>
      <c r="BN342" s="12"/>
      <c r="BO342" s="8"/>
      <c r="BP342" s="12"/>
      <c r="BQ342" s="8"/>
      <c r="BR342" s="13"/>
      <c r="BS342" s="8"/>
      <c r="BT342" s="16"/>
      <c r="BU342" s="8"/>
      <c r="BV342" s="12"/>
      <c r="BW342" s="8"/>
      <c r="BX342" s="12"/>
      <c r="BY342" s="8"/>
      <c r="BZ342" s="13"/>
      <c r="CA342" s="8"/>
      <c r="CB342" s="16"/>
      <c r="CC342" s="8"/>
      <c r="CD342" s="16"/>
      <c r="CE342" s="8"/>
      <c r="CF342" s="16"/>
      <c r="CG342" s="8"/>
      <c r="CH342" s="17"/>
      <c r="CI342" s="8"/>
      <c r="CJ342" s="16"/>
      <c r="CK342" s="8"/>
      <c r="CL342" s="16"/>
      <c r="CM342" s="8"/>
      <c r="CN342" s="16"/>
      <c r="CO342" s="8"/>
      <c r="CP342" s="17"/>
      <c r="CQ342" s="76"/>
    </row>
    <row r="343" spans="1:95" ht="28.8" hidden="1" customHeight="1" thickBot="1" x14ac:dyDescent="0.35">
      <c r="A343" s="2"/>
      <c r="B343" s="2" t="s">
        <v>371</v>
      </c>
      <c r="C343" s="2"/>
      <c r="D343" s="2"/>
      <c r="E343" s="2"/>
      <c r="F343" s="2"/>
      <c r="G343" s="2"/>
      <c r="H343" s="16"/>
      <c r="I343" s="8"/>
      <c r="J343" s="16"/>
      <c r="K343" s="8"/>
      <c r="L343" s="16"/>
      <c r="M343" s="8"/>
      <c r="N343" s="17"/>
      <c r="O343" s="8"/>
      <c r="P343" s="16"/>
      <c r="Q343" s="8"/>
      <c r="R343" s="16"/>
      <c r="S343" s="8"/>
      <c r="T343" s="16"/>
      <c r="U343" s="8"/>
      <c r="V343" s="17"/>
      <c r="W343" s="8"/>
      <c r="X343" s="16"/>
      <c r="Y343" s="8"/>
      <c r="Z343" s="16"/>
      <c r="AA343" s="8"/>
      <c r="AB343" s="16"/>
      <c r="AC343" s="8"/>
      <c r="AD343" s="17"/>
      <c r="AE343" s="8"/>
      <c r="AF343" s="16"/>
      <c r="AG343" s="8"/>
      <c r="AH343" s="16"/>
      <c r="AI343" s="8"/>
      <c r="AJ343" s="16"/>
      <c r="AK343" s="8"/>
      <c r="AL343" s="17"/>
      <c r="AM343" s="8"/>
      <c r="AN343" s="16"/>
      <c r="AO343" s="8"/>
      <c r="AP343" s="16"/>
      <c r="AQ343" s="8"/>
      <c r="AR343" s="16"/>
      <c r="AS343" s="8"/>
      <c r="AT343" s="17"/>
      <c r="AU343" s="8"/>
      <c r="AV343" s="16"/>
      <c r="AW343" s="8"/>
      <c r="AX343" s="16"/>
      <c r="AY343" s="8"/>
      <c r="AZ343" s="16"/>
      <c r="BA343" s="8"/>
      <c r="BB343" s="17"/>
      <c r="BC343" s="8"/>
      <c r="BD343" s="16"/>
      <c r="BE343" s="8"/>
      <c r="BF343" s="16"/>
      <c r="BG343" s="8"/>
      <c r="BH343" s="16"/>
      <c r="BI343" s="8"/>
      <c r="BJ343" s="17"/>
      <c r="BK343" s="8"/>
      <c r="BL343" s="16"/>
      <c r="BM343" s="8"/>
      <c r="BN343" s="16"/>
      <c r="BO343" s="8"/>
      <c r="BP343" s="16"/>
      <c r="BQ343" s="8"/>
      <c r="BR343" s="17"/>
      <c r="BS343" s="8"/>
      <c r="BT343" s="16"/>
      <c r="BU343" s="8"/>
      <c r="BV343" s="16"/>
      <c r="BW343" s="8"/>
      <c r="BX343" s="16"/>
      <c r="BY343" s="8"/>
      <c r="BZ343" s="17"/>
      <c r="CA343" s="8"/>
      <c r="CB343" s="16"/>
      <c r="CC343" s="8"/>
      <c r="CD343" s="16"/>
      <c r="CE343" s="8"/>
      <c r="CF343" s="16"/>
      <c r="CG343" s="8"/>
      <c r="CH343" s="17"/>
      <c r="CI343" s="8"/>
      <c r="CJ343" s="16"/>
      <c r="CK343" s="8"/>
      <c r="CL343" s="16"/>
      <c r="CM343" s="8"/>
      <c r="CN343" s="16"/>
      <c r="CO343" s="8"/>
      <c r="CP343" s="17"/>
      <c r="CQ343" s="76"/>
    </row>
    <row r="344" spans="1:95" s="20" customFormat="1" ht="28.8" hidden="1" customHeight="1" thickBot="1" x14ac:dyDescent="0.25">
      <c r="A344" s="2" t="s">
        <v>372</v>
      </c>
      <c r="B344" s="2"/>
      <c r="C344" s="2"/>
      <c r="D344" s="2"/>
      <c r="E344" s="2"/>
      <c r="F344" s="2"/>
      <c r="G344" s="2"/>
      <c r="H344" s="18">
        <f>ROUND(H338+H343,5)</f>
        <v>-54603.05</v>
      </c>
      <c r="I344" s="2"/>
      <c r="J344" s="18">
        <f>ROUND(J338+J343,5)</f>
        <v>-38014.17</v>
      </c>
      <c r="K344" s="2"/>
      <c r="L344" s="18">
        <f>ROUND((H344-J344),5)</f>
        <v>-16588.88</v>
      </c>
      <c r="M344" s="2"/>
      <c r="N344" s="19">
        <f>ROUND(IF(J344=0, IF(H344=0, 0, 1), H344/J344),5)</f>
        <v>1.4363900000000001</v>
      </c>
      <c r="O344" s="2"/>
      <c r="P344" s="18">
        <f>ROUND(P338+P343,5)</f>
        <v>-17483.77</v>
      </c>
      <c r="Q344" s="2"/>
      <c r="R344" s="18">
        <f>ROUND(R338+R343,5)</f>
        <v>-26905.19</v>
      </c>
      <c r="S344" s="2"/>
      <c r="T344" s="18">
        <f>ROUND((P344-R344),5)</f>
        <v>9421.42</v>
      </c>
      <c r="U344" s="2"/>
      <c r="V344" s="19">
        <f>ROUND(IF(R344=0, IF(P344=0, 0, 1), P344/R344),5)</f>
        <v>0.64983000000000002</v>
      </c>
      <c r="W344" s="2"/>
      <c r="X344" s="18">
        <f>ROUND(X338+X343,5)</f>
        <v>42732.46</v>
      </c>
      <c r="Y344" s="2"/>
      <c r="Z344" s="18">
        <f>ROUND(Z338+Z343,5)</f>
        <v>37381.300000000003</v>
      </c>
      <c r="AA344" s="2"/>
      <c r="AB344" s="18">
        <f>ROUND((X344-Z344),5)</f>
        <v>5351.16</v>
      </c>
      <c r="AC344" s="2"/>
      <c r="AD344" s="19">
        <f>ROUND(IF(Z344=0, IF(X344=0, 0, 1), X344/Z344),5)</f>
        <v>1.1431500000000001</v>
      </c>
      <c r="AE344" s="2"/>
      <c r="AF344" s="18">
        <f>ROUND(AF338+AF343,5)</f>
        <v>118395.37</v>
      </c>
      <c r="AG344" s="2"/>
      <c r="AH344" s="18">
        <f>ROUND(AH338+AH343,5)</f>
        <v>-5684.11</v>
      </c>
      <c r="AI344" s="2"/>
      <c r="AJ344" s="18">
        <f>ROUND((AF344-AH344),5)</f>
        <v>124079.48</v>
      </c>
      <c r="AK344" s="2"/>
      <c r="AL344" s="19">
        <f>ROUND(IF(AH344=0, IF(AF344=0, 0, 1), AF344/AH344),5)</f>
        <v>-20.829180000000001</v>
      </c>
      <c r="AM344" s="2"/>
      <c r="AN344" s="18">
        <f>ROUND(AN338+AN343,5)</f>
        <v>-12738.4</v>
      </c>
      <c r="AO344" s="2"/>
      <c r="AP344" s="18">
        <f>ROUND(AP338+AP343,5)</f>
        <v>25630.82</v>
      </c>
      <c r="AQ344" s="2"/>
      <c r="AR344" s="18">
        <f>ROUND((AN344-AP344),5)</f>
        <v>-38369.22</v>
      </c>
      <c r="AS344" s="2"/>
      <c r="AT344" s="19">
        <f>ROUND(IF(AP344=0, IF(AN344=0, 0, 1), AN344/AP344),5)</f>
        <v>-0.497</v>
      </c>
      <c r="AU344" s="2"/>
      <c r="AV344" s="18">
        <f>ROUND(AV338+AV343,5)</f>
        <v>85230.94</v>
      </c>
      <c r="AW344" s="2"/>
      <c r="AX344" s="18">
        <f>ROUND(AX338+AX343,5)</f>
        <v>161987.28</v>
      </c>
      <c r="AY344" s="2"/>
      <c r="AZ344" s="18">
        <f>ROUND((AV344-AX344),5)</f>
        <v>-76756.34</v>
      </c>
      <c r="BA344" s="2"/>
      <c r="BB344" s="19">
        <f>ROUND(IF(AX344=0, IF(AV344=0, 0, 1), AV344/AX344),5)</f>
        <v>0.52615999999999996</v>
      </c>
      <c r="BC344" s="2"/>
      <c r="BD344" s="18">
        <f>ROUND(BD338+BD343,5)</f>
        <v>27516.99</v>
      </c>
      <c r="BE344" s="2"/>
      <c r="BF344" s="18">
        <f>ROUND(BF338+BF343,5)</f>
        <v>-1742.18</v>
      </c>
      <c r="BG344" s="2"/>
      <c r="BH344" s="18">
        <f>ROUND((BD344-BF344),5)</f>
        <v>29259.17</v>
      </c>
      <c r="BI344" s="2"/>
      <c r="BJ344" s="19">
        <f>ROUND(IF(BF344=0, IF(BD344=0, 0, 1), BD344/BF344),5)</f>
        <v>-15.79457</v>
      </c>
      <c r="BK344" s="2"/>
      <c r="BL344" s="18">
        <f>ROUND(BL338+BL343,5)</f>
        <v>-4476.8500000000004</v>
      </c>
      <c r="BM344" s="2"/>
      <c r="BN344" s="18">
        <f>ROUND(BN338+BN343,5)</f>
        <v>-13244.18</v>
      </c>
      <c r="BO344" s="2"/>
      <c r="BP344" s="18">
        <f>ROUND((BL344-BN344),5)</f>
        <v>8767.33</v>
      </c>
      <c r="BQ344" s="2"/>
      <c r="BR344" s="19">
        <f>ROUND(IF(BN344=0, IF(BL344=0, 0, 1), BL344/BN344),5)</f>
        <v>0.33801999999999999</v>
      </c>
      <c r="BS344" s="2"/>
      <c r="BT344" s="18">
        <f>ROUND(BT338+BT343,5)</f>
        <v>-138984.13</v>
      </c>
      <c r="BU344" s="2"/>
      <c r="BV344" s="18">
        <f>ROUND(BV338+BV343,5)</f>
        <v>-19519.7</v>
      </c>
      <c r="BW344" s="2"/>
      <c r="BX344" s="18">
        <f>ROUND((BT344-BV344),5)</f>
        <v>-119464.43</v>
      </c>
      <c r="BY344" s="2"/>
      <c r="BZ344" s="19">
        <f>ROUND(IF(BV344=0, IF(BT344=0, 0, 1), BT344/BV344),5)</f>
        <v>7.1201999999999996</v>
      </c>
      <c r="CA344" s="2"/>
      <c r="CB344" s="18">
        <f>ROUND(CB338+CB343,5)</f>
        <v>12580.84</v>
      </c>
      <c r="CC344" s="2"/>
      <c r="CD344" s="18">
        <f>ROUND(CD338+CD343,5)</f>
        <v>-13624.3</v>
      </c>
      <c r="CE344" s="2"/>
      <c r="CF344" s="18">
        <f>ROUND((CB344-CD344),5)</f>
        <v>26205.14</v>
      </c>
      <c r="CG344" s="2"/>
      <c r="CH344" s="19">
        <f>ROUND(IF(CD344=0, IF(CB344=0, 0, 1), CB344/CD344),5)</f>
        <v>-0.92340999999999995</v>
      </c>
      <c r="CI344" s="2"/>
      <c r="CJ344" s="18">
        <f>ROUND(H344+P344+X344+AF344+AN344+AV344+BD344+BL344+BT344+CB344,5)</f>
        <v>58170.400000000001</v>
      </c>
      <c r="CK344" s="2"/>
      <c r="CL344" s="18">
        <f>ROUND(J344+R344+Z344+AH344+AP344+AX344+BF344+BN344+BV344+CD344,5)</f>
        <v>106265.57</v>
      </c>
      <c r="CM344" s="2"/>
      <c r="CN344" s="18">
        <f>ROUND((CJ344-CL344),5)</f>
        <v>-48095.17</v>
      </c>
      <c r="CO344" s="2"/>
      <c r="CP344" s="19">
        <f>ROUND(IF(CL344=0, IF(CJ344=0, 0, 1), CJ344/CL344),5)</f>
        <v>0.54740999999999995</v>
      </c>
      <c r="CQ344" s="18">
        <f>CQ10+CQ23+CQ27+CQ28+CQ37+CQ38+CQ39+CQ40+CQ56+CQ67+CQ72+CQ83+CQ90+CQ97+CQ98+CQ100+CQ105+CQ112+CQ116+CQ131</f>
        <v>791465</v>
      </c>
    </row>
    <row r="345" spans="1:95" hidden="1" x14ac:dyDescent="0.3">
      <c r="CQ345" s="76"/>
    </row>
    <row r="346" spans="1:95" hidden="1" x14ac:dyDescent="0.3">
      <c r="CQ346" s="76"/>
    </row>
    <row r="349" spans="1:95" x14ac:dyDescent="0.3">
      <c r="A349" s="111" t="s">
        <v>440</v>
      </c>
      <c r="B349" s="112"/>
      <c r="C349" s="112"/>
      <c r="D349" s="112"/>
      <c r="E349" s="112"/>
      <c r="F349" s="112"/>
      <c r="G349" s="112"/>
      <c r="CJ349" s="6">
        <f>CJ136-CJ337</f>
        <v>58499.330000000191</v>
      </c>
      <c r="CL349" s="6">
        <f>CL136-CL337</f>
        <v>0</v>
      </c>
      <c r="CQ349" s="6">
        <f>(CQ136-CQ337)</f>
        <v>0</v>
      </c>
    </row>
    <row r="357" spans="88:88" x14ac:dyDescent="0.3">
      <c r="CJ357" s="108"/>
    </row>
    <row r="358" spans="88:88" x14ac:dyDescent="0.3">
      <c r="CJ358" s="108"/>
    </row>
    <row r="359" spans="88:88" x14ac:dyDescent="0.3">
      <c r="CJ359" s="108"/>
    </row>
    <row r="360" spans="88:88" x14ac:dyDescent="0.3">
      <c r="CJ360" s="108"/>
    </row>
    <row r="361" spans="88:88" x14ac:dyDescent="0.3">
      <c r="CJ361" s="99"/>
    </row>
    <row r="362" spans="88:88" x14ac:dyDescent="0.3">
      <c r="CJ362" s="99"/>
    </row>
  </sheetData>
  <mergeCells count="1">
    <mergeCell ref="A349:G349"/>
  </mergeCells>
  <pageMargins left="0.7" right="0.7" top="0.75" bottom="0.75" header="0.1" footer="0.3"/>
  <pageSetup orientation="portrait" r:id="rId1"/>
  <headerFooter>
    <oddHeader>&amp;L&amp;"Arial,Bold"&amp;8 11:10 AM
&amp;"Arial,Bold"&amp;8 10/08/19
&amp;"Arial,Bold"&amp;8 Cash Basis&amp;C&amp;"Arial,Bold"&amp;12 Borough of Elizabeth
&amp;"Arial,Bold"&amp;14 Profit &amp;&amp; Loss Budget vs. Actual
&amp;"Arial,Bold"&amp;10 January 1 through October 8,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03"/>
  <sheetViews>
    <sheetView workbookViewId="0">
      <selection activeCell="D1" sqref="D1"/>
    </sheetView>
  </sheetViews>
  <sheetFormatPr defaultColWidth="9.109375" defaultRowHeight="14.4" x14ac:dyDescent="0.3"/>
  <cols>
    <col min="1" max="2" width="3" style="57" customWidth="1"/>
    <col min="3" max="3" width="1.88671875" style="57" customWidth="1"/>
    <col min="4" max="4" width="37.77734375" style="57" customWidth="1"/>
    <col min="5" max="5" width="11.21875" style="33" hidden="1" customWidth="1"/>
    <col min="6" max="8" width="11.88671875" style="33" hidden="1" customWidth="1"/>
    <col min="9" max="9" width="12.44140625" style="33" customWidth="1"/>
    <col min="10" max="11" width="9.109375" style="33"/>
    <col min="12" max="12" width="12.33203125" style="33" bestFit="1" customWidth="1"/>
    <col min="13" max="14" width="9.109375" style="33"/>
    <col min="15" max="15" width="20.77734375" style="33" customWidth="1"/>
    <col min="16" max="16" width="10.109375" style="33" bestFit="1" customWidth="1"/>
    <col min="17" max="17" width="9.21875" style="33" bestFit="1" customWidth="1"/>
    <col min="18" max="16384" width="9.109375" style="33"/>
  </cols>
  <sheetData>
    <row r="1" spans="1:18" x14ac:dyDescent="0.3">
      <c r="A1" s="28"/>
      <c r="B1" s="28"/>
      <c r="C1" s="28"/>
      <c r="D1" s="29" t="s">
        <v>373</v>
      </c>
      <c r="E1" s="30">
        <v>2017</v>
      </c>
      <c r="F1" s="30">
        <v>2017</v>
      </c>
      <c r="G1" s="30">
        <v>2018</v>
      </c>
      <c r="H1" s="31">
        <v>2018</v>
      </c>
      <c r="I1" s="31">
        <v>2019</v>
      </c>
      <c r="J1" s="32"/>
      <c r="K1" s="32"/>
      <c r="L1" s="32"/>
      <c r="M1" s="32"/>
      <c r="N1" s="32"/>
      <c r="O1" s="32"/>
      <c r="P1" s="32"/>
      <c r="Q1" s="32"/>
      <c r="R1" s="32"/>
    </row>
    <row r="2" spans="1:18" s="36" customFormat="1" x14ac:dyDescent="0.3">
      <c r="A2" s="34"/>
      <c r="B2" s="34"/>
      <c r="C2" s="34"/>
      <c r="D2" s="34"/>
      <c r="E2" s="30" t="s">
        <v>2</v>
      </c>
      <c r="F2" s="30" t="s">
        <v>374</v>
      </c>
      <c r="G2" s="30" t="s">
        <v>374</v>
      </c>
      <c r="H2" s="31" t="s">
        <v>2</v>
      </c>
      <c r="I2" s="31" t="s">
        <v>375</v>
      </c>
      <c r="J2" s="35"/>
      <c r="K2" s="35"/>
      <c r="L2" s="35"/>
      <c r="M2" s="35"/>
      <c r="N2" s="35"/>
      <c r="O2" s="35"/>
      <c r="P2" s="35"/>
      <c r="Q2" s="35"/>
      <c r="R2" s="35"/>
    </row>
    <row r="3" spans="1:18" x14ac:dyDescent="0.3">
      <c r="A3" s="28"/>
      <c r="B3" s="28" t="s">
        <v>376</v>
      </c>
      <c r="C3" s="28"/>
      <c r="D3" s="28"/>
      <c r="E3" s="32"/>
      <c r="F3" s="32"/>
      <c r="G3" s="32"/>
      <c r="H3" s="32"/>
      <c r="I3" s="32"/>
      <c r="J3" s="37"/>
      <c r="K3" s="38"/>
      <c r="L3" s="32"/>
      <c r="M3" s="32"/>
      <c r="N3" s="32"/>
      <c r="O3" s="32"/>
      <c r="P3" s="32"/>
      <c r="Q3" s="32"/>
      <c r="R3" s="32"/>
    </row>
    <row r="4" spans="1:18" x14ac:dyDescent="0.3">
      <c r="A4" s="28"/>
      <c r="B4" s="28"/>
      <c r="C4" s="28" t="s">
        <v>17</v>
      </c>
      <c r="D4" s="28"/>
      <c r="E4" s="32"/>
      <c r="F4" s="32"/>
      <c r="G4" s="32"/>
      <c r="H4" s="32"/>
      <c r="I4" s="32"/>
      <c r="J4" s="37"/>
      <c r="K4" s="38"/>
      <c r="L4" s="32"/>
      <c r="M4" s="32"/>
      <c r="N4" s="32"/>
      <c r="O4" s="32"/>
      <c r="P4" s="32"/>
      <c r="Q4" s="32"/>
      <c r="R4" s="32"/>
    </row>
    <row r="5" spans="1:18" x14ac:dyDescent="0.3">
      <c r="A5" s="28"/>
      <c r="B5" s="28"/>
      <c r="C5" s="28"/>
      <c r="D5" s="28" t="s">
        <v>18</v>
      </c>
      <c r="E5" s="37">
        <v>295000</v>
      </c>
      <c r="F5" s="37">
        <v>291758.44</v>
      </c>
      <c r="G5" s="37">
        <v>298120.74</v>
      </c>
      <c r="H5" s="37">
        <v>295000</v>
      </c>
      <c r="I5" s="37">
        <v>298000</v>
      </c>
      <c r="J5" s="37"/>
      <c r="K5" s="38"/>
      <c r="L5" s="32"/>
      <c r="M5" s="32"/>
      <c r="N5" s="32"/>
      <c r="O5" s="32"/>
      <c r="P5" s="32"/>
      <c r="Q5" s="32"/>
      <c r="R5" s="32"/>
    </row>
    <row r="6" spans="1:18" x14ac:dyDescent="0.3">
      <c r="A6" s="28"/>
      <c r="B6" s="28"/>
      <c r="C6" s="28"/>
      <c r="D6" s="28" t="s">
        <v>19</v>
      </c>
      <c r="E6" s="37">
        <v>44500</v>
      </c>
      <c r="F6" s="37">
        <v>49335.5</v>
      </c>
      <c r="G6" s="37">
        <v>58132.35</v>
      </c>
      <c r="H6" s="37">
        <f>51000-950</f>
        <v>50050</v>
      </c>
      <c r="I6" s="37">
        <v>54500</v>
      </c>
      <c r="J6" s="37"/>
      <c r="K6" s="38"/>
      <c r="L6" s="39"/>
      <c r="M6" s="32"/>
      <c r="N6" s="32"/>
      <c r="O6" s="32"/>
      <c r="P6" s="32"/>
      <c r="Q6" s="32"/>
      <c r="R6" s="32"/>
    </row>
    <row r="7" spans="1:18" hidden="1" x14ac:dyDescent="0.3">
      <c r="A7" s="28"/>
      <c r="B7" s="28"/>
      <c r="C7" s="28"/>
      <c r="D7" s="28" t="s">
        <v>20</v>
      </c>
      <c r="E7" s="37"/>
      <c r="F7" s="37"/>
      <c r="G7" s="37"/>
      <c r="H7" s="37"/>
      <c r="I7" s="37"/>
      <c r="J7" s="37"/>
      <c r="K7" s="38"/>
      <c r="L7" s="32"/>
      <c r="M7" s="32"/>
      <c r="N7" s="32"/>
      <c r="O7" s="32"/>
      <c r="P7" s="32"/>
      <c r="Q7" s="32"/>
      <c r="R7" s="32"/>
    </row>
    <row r="8" spans="1:18" ht="15" thickBot="1" x14ac:dyDescent="0.35">
      <c r="A8" s="28"/>
      <c r="B8" s="28"/>
      <c r="C8" s="28"/>
      <c r="D8" s="28" t="s">
        <v>21</v>
      </c>
      <c r="E8" s="40"/>
      <c r="F8" s="40"/>
      <c r="G8" s="40">
        <v>0</v>
      </c>
      <c r="H8" s="40"/>
      <c r="I8" s="40"/>
      <c r="J8" s="37"/>
      <c r="K8" s="38"/>
      <c r="L8" s="32"/>
      <c r="M8" s="32"/>
      <c r="N8" s="32"/>
      <c r="O8" s="32"/>
      <c r="P8" s="32"/>
      <c r="Q8" s="32"/>
      <c r="R8" s="32"/>
    </row>
    <row r="9" spans="1:18" x14ac:dyDescent="0.3">
      <c r="A9" s="41"/>
      <c r="B9" s="41"/>
      <c r="C9" s="41" t="s">
        <v>22</v>
      </c>
      <c r="D9" s="41"/>
      <c r="E9" s="37">
        <f>SUM(E5:E8)</f>
        <v>339500</v>
      </c>
      <c r="F9" s="42">
        <f>SUM(F5:F8)</f>
        <v>341093.94</v>
      </c>
      <c r="G9" s="42">
        <f>SUM(G5:G8)</f>
        <v>356253.08999999997</v>
      </c>
      <c r="H9" s="42">
        <f>SUM(H5:H8)</f>
        <v>345050</v>
      </c>
      <c r="I9" s="42">
        <f>SUM(I5:I8)</f>
        <v>352500</v>
      </c>
      <c r="J9" s="37"/>
      <c r="K9" s="38"/>
      <c r="L9" s="32"/>
      <c r="M9" s="32"/>
      <c r="N9" s="32"/>
      <c r="O9" s="32"/>
      <c r="P9" s="32"/>
      <c r="Q9" s="32"/>
      <c r="R9" s="32"/>
    </row>
    <row r="10" spans="1:18" x14ac:dyDescent="0.3">
      <c r="A10" s="28"/>
      <c r="B10" s="28"/>
      <c r="C10" s="28" t="s">
        <v>23</v>
      </c>
      <c r="D10" s="28"/>
      <c r="E10" s="37"/>
      <c r="F10" s="37"/>
      <c r="G10" s="37"/>
      <c r="H10" s="37"/>
      <c r="I10" s="37"/>
      <c r="J10" s="37"/>
      <c r="K10" s="38"/>
      <c r="L10" s="32"/>
      <c r="M10" s="32"/>
      <c r="N10" s="32"/>
      <c r="O10" s="32"/>
      <c r="P10" s="32"/>
      <c r="Q10" s="32"/>
      <c r="R10" s="32"/>
    </row>
    <row r="11" spans="1:18" x14ac:dyDescent="0.3">
      <c r="A11" s="28"/>
      <c r="B11" s="28"/>
      <c r="C11" s="28"/>
      <c r="D11" s="28" t="s">
        <v>24</v>
      </c>
      <c r="E11" s="37">
        <v>5200</v>
      </c>
      <c r="F11" s="43">
        <v>3441.2</v>
      </c>
      <c r="G11" s="43">
        <v>2491.3000000000002</v>
      </c>
      <c r="H11" s="37">
        <v>3400</v>
      </c>
      <c r="I11" s="37">
        <v>2500</v>
      </c>
      <c r="J11" s="37"/>
      <c r="K11" s="38"/>
      <c r="L11" s="32"/>
      <c r="M11" s="32"/>
      <c r="N11" s="32"/>
      <c r="O11" s="32"/>
      <c r="P11" s="32"/>
      <c r="Q11" s="32"/>
      <c r="R11" s="32"/>
    </row>
    <row r="12" spans="1:18" x14ac:dyDescent="0.3">
      <c r="A12" s="28"/>
      <c r="B12" s="28"/>
      <c r="C12" s="28"/>
      <c r="D12" s="28" t="s">
        <v>25</v>
      </c>
      <c r="E12" s="37">
        <v>12000</v>
      </c>
      <c r="F12" s="43">
        <v>22016.41</v>
      </c>
      <c r="G12" s="43">
        <v>26610.6</v>
      </c>
      <c r="H12" s="37">
        <v>23000</v>
      </c>
      <c r="I12" s="37">
        <v>25000</v>
      </c>
      <c r="J12" s="37"/>
      <c r="K12" s="44"/>
      <c r="L12" s="32"/>
      <c r="M12" s="32"/>
      <c r="N12" s="32"/>
      <c r="O12" s="32"/>
      <c r="P12" s="32"/>
      <c r="Q12" s="32"/>
      <c r="R12" s="32"/>
    </row>
    <row r="13" spans="1:18" x14ac:dyDescent="0.3">
      <c r="A13" s="28"/>
      <c r="B13" s="28"/>
      <c r="C13" s="28"/>
      <c r="D13" s="28" t="s">
        <v>26</v>
      </c>
      <c r="E13" s="37">
        <v>86000</v>
      </c>
      <c r="F13" s="43">
        <v>80179.199999999997</v>
      </c>
      <c r="G13" s="43">
        <v>77695.23</v>
      </c>
      <c r="H13" s="37">
        <v>80000</v>
      </c>
      <c r="I13" s="37">
        <v>78000</v>
      </c>
      <c r="J13" s="37"/>
      <c r="K13" s="44"/>
      <c r="L13" s="32"/>
      <c r="M13" s="32"/>
      <c r="N13" s="32"/>
      <c r="O13" s="32"/>
      <c r="P13" s="32"/>
      <c r="Q13" s="32"/>
      <c r="R13" s="32"/>
    </row>
    <row r="14" spans="1:18" x14ac:dyDescent="0.3">
      <c r="A14" s="28"/>
      <c r="B14" s="28"/>
      <c r="C14" s="28"/>
      <c r="D14" s="28" t="s">
        <v>27</v>
      </c>
      <c r="E14" s="37">
        <v>31000</v>
      </c>
      <c r="F14" s="43">
        <v>29600</v>
      </c>
      <c r="G14" s="43">
        <v>28800</v>
      </c>
      <c r="H14" s="37">
        <v>29000</v>
      </c>
      <c r="I14" s="37">
        <v>29000</v>
      </c>
      <c r="J14" s="37"/>
      <c r="K14" s="44"/>
      <c r="L14" s="32"/>
      <c r="M14" s="32"/>
      <c r="N14" s="32"/>
      <c r="O14" s="32"/>
      <c r="P14" s="32"/>
      <c r="Q14" s="32"/>
      <c r="R14" s="32"/>
    </row>
    <row r="15" spans="1:18" x14ac:dyDescent="0.3">
      <c r="A15" s="28"/>
      <c r="B15" s="28"/>
      <c r="C15" s="28"/>
      <c r="D15" s="28" t="s">
        <v>28</v>
      </c>
      <c r="E15" s="37">
        <v>7000</v>
      </c>
      <c r="F15" s="43">
        <v>13167.1</v>
      </c>
      <c r="G15" s="43">
        <v>12373.55</v>
      </c>
      <c r="H15" s="37">
        <v>13000</v>
      </c>
      <c r="I15" s="37">
        <v>12500</v>
      </c>
      <c r="J15" s="37"/>
      <c r="K15" s="44"/>
      <c r="L15" s="32"/>
      <c r="M15" s="32"/>
      <c r="N15" s="32"/>
      <c r="O15" s="32"/>
      <c r="P15" s="32"/>
      <c r="Q15" s="32"/>
      <c r="R15" s="32"/>
    </row>
    <row r="16" spans="1:18" x14ac:dyDescent="0.3">
      <c r="A16" s="28"/>
      <c r="B16" s="28"/>
      <c r="C16" s="28"/>
      <c r="D16" s="28" t="s">
        <v>31</v>
      </c>
      <c r="E16" s="37">
        <v>2000</v>
      </c>
      <c r="F16" s="43">
        <v>3500</v>
      </c>
      <c r="G16" s="43">
        <v>3125</v>
      </c>
      <c r="H16" s="37">
        <v>2000</v>
      </c>
      <c r="I16" s="37">
        <v>3125</v>
      </c>
      <c r="J16" s="37"/>
      <c r="K16" s="44"/>
      <c r="L16" s="32"/>
      <c r="M16" s="32"/>
      <c r="N16" s="32"/>
      <c r="O16" s="32"/>
      <c r="P16" s="32"/>
      <c r="Q16" s="32"/>
      <c r="R16" s="32"/>
    </row>
    <row r="17" spans="1:18" x14ac:dyDescent="0.3">
      <c r="A17" s="28"/>
      <c r="B17" s="28"/>
      <c r="C17" s="28"/>
      <c r="D17" s="28" t="s">
        <v>377</v>
      </c>
      <c r="E17" s="37"/>
      <c r="F17" s="45"/>
      <c r="G17" s="45">
        <v>17931.04</v>
      </c>
      <c r="H17" s="37"/>
      <c r="I17" s="37">
        <v>0</v>
      </c>
      <c r="J17" s="46"/>
      <c r="K17" s="44"/>
      <c r="L17" s="32"/>
      <c r="M17" s="32"/>
      <c r="N17" s="32"/>
      <c r="O17" s="32"/>
      <c r="P17" s="32"/>
      <c r="Q17" s="32"/>
      <c r="R17" s="32"/>
    </row>
    <row r="18" spans="1:18" ht="15" thickBot="1" x14ac:dyDescent="0.35">
      <c r="A18" s="28"/>
      <c r="B18" s="28"/>
      <c r="C18" s="28"/>
      <c r="D18" s="28" t="s">
        <v>34</v>
      </c>
      <c r="E18" s="40"/>
      <c r="F18" s="40"/>
      <c r="G18" s="40"/>
      <c r="H18" s="40"/>
      <c r="I18" s="40"/>
      <c r="J18" s="37"/>
      <c r="K18" s="44"/>
      <c r="L18" s="32"/>
      <c r="M18" s="32"/>
      <c r="N18" s="32"/>
      <c r="O18" s="32"/>
      <c r="P18" s="32"/>
      <c r="Q18" s="32"/>
      <c r="R18" s="32"/>
    </row>
    <row r="19" spans="1:18" x14ac:dyDescent="0.3">
      <c r="A19" s="41"/>
      <c r="B19" s="41"/>
      <c r="C19" s="41" t="s">
        <v>35</v>
      </c>
      <c r="D19" s="41"/>
      <c r="E19" s="42">
        <f>SUM(E11:E18)</f>
        <v>143200</v>
      </c>
      <c r="F19" s="42">
        <f>SUM(F11:F18)</f>
        <v>151903.91</v>
      </c>
      <c r="G19" s="42">
        <f>SUM(G11:G17)</f>
        <v>169026.72</v>
      </c>
      <c r="H19" s="42">
        <f>SUM(H11:H18)</f>
        <v>150400</v>
      </c>
      <c r="I19" s="42">
        <f>SUM(I11:I17)</f>
        <v>150125</v>
      </c>
      <c r="J19" s="37"/>
      <c r="K19" s="44"/>
      <c r="L19" s="32"/>
      <c r="M19" s="32"/>
      <c r="N19" s="32"/>
      <c r="O19" s="32"/>
      <c r="P19" s="32"/>
      <c r="Q19" s="32"/>
      <c r="R19" s="32"/>
    </row>
    <row r="20" spans="1:18" x14ac:dyDescent="0.3">
      <c r="A20" s="28"/>
      <c r="B20" s="28"/>
      <c r="C20" s="28" t="s">
        <v>36</v>
      </c>
      <c r="D20" s="28"/>
      <c r="E20" s="37"/>
      <c r="F20" s="37"/>
      <c r="G20" s="37"/>
      <c r="H20" s="37"/>
      <c r="I20" s="37"/>
      <c r="J20" s="37"/>
      <c r="K20" s="44"/>
      <c r="L20" s="32"/>
      <c r="M20" s="32"/>
      <c r="N20" s="32"/>
      <c r="O20" s="32"/>
      <c r="P20" s="32"/>
      <c r="Q20" s="32"/>
      <c r="R20" s="32"/>
    </row>
    <row r="21" spans="1:18" x14ac:dyDescent="0.3">
      <c r="A21" s="41"/>
      <c r="B21" s="41"/>
      <c r="C21" s="41"/>
      <c r="D21" s="41" t="s">
        <v>37</v>
      </c>
      <c r="E21" s="42">
        <v>15500</v>
      </c>
      <c r="F21" s="42">
        <v>13272.64</v>
      </c>
      <c r="G21" s="42">
        <v>12216.06</v>
      </c>
      <c r="H21" s="42">
        <v>15500</v>
      </c>
      <c r="I21" s="42">
        <v>15000</v>
      </c>
      <c r="J21" s="37"/>
      <c r="K21" s="44"/>
      <c r="L21" s="32"/>
      <c r="M21" s="32"/>
      <c r="N21" s="32"/>
      <c r="O21" s="32"/>
      <c r="P21" s="32"/>
      <c r="Q21" s="32"/>
      <c r="R21" s="32"/>
    </row>
    <row r="22" spans="1:18" x14ac:dyDescent="0.3">
      <c r="A22" s="28"/>
      <c r="B22" s="28"/>
      <c r="C22" s="28"/>
      <c r="D22" s="28" t="s">
        <v>38</v>
      </c>
      <c r="E22" s="37"/>
      <c r="F22" s="37"/>
      <c r="G22" s="37"/>
      <c r="H22" s="37"/>
      <c r="I22" s="37"/>
      <c r="J22" s="37"/>
      <c r="K22" s="44"/>
      <c r="L22" s="32"/>
      <c r="M22" s="32"/>
      <c r="N22" s="32"/>
      <c r="O22" s="32"/>
      <c r="P22" s="32"/>
      <c r="Q22" s="32"/>
      <c r="R22" s="32"/>
    </row>
    <row r="23" spans="1:18" hidden="1" x14ac:dyDescent="0.3">
      <c r="A23" s="28"/>
      <c r="B23" s="28"/>
      <c r="C23" s="28" t="s">
        <v>39</v>
      </c>
      <c r="D23" s="28"/>
      <c r="E23" s="37"/>
      <c r="F23" s="37"/>
      <c r="G23" s="37"/>
      <c r="H23" s="37"/>
      <c r="I23" s="37"/>
      <c r="J23" s="37"/>
      <c r="K23" s="44"/>
      <c r="L23" s="32"/>
      <c r="M23" s="32"/>
      <c r="N23" s="32"/>
      <c r="O23" s="32"/>
      <c r="P23" s="32"/>
      <c r="Q23" s="32"/>
      <c r="R23" s="32"/>
    </row>
    <row r="24" spans="1:18" x14ac:dyDescent="0.3">
      <c r="A24" s="41"/>
      <c r="B24" s="41"/>
      <c r="C24" s="41" t="s">
        <v>40</v>
      </c>
      <c r="D24" s="41"/>
      <c r="E24" s="42">
        <v>500</v>
      </c>
      <c r="F24" s="42">
        <v>1500</v>
      </c>
      <c r="G24" s="42">
        <v>4610</v>
      </c>
      <c r="H24" s="42">
        <v>1500</v>
      </c>
      <c r="I24" s="42">
        <v>3600</v>
      </c>
      <c r="J24" s="37"/>
      <c r="K24" s="44"/>
      <c r="L24" s="32"/>
      <c r="M24" s="32"/>
      <c r="N24" s="32"/>
      <c r="O24" s="32"/>
      <c r="P24" s="32"/>
      <c r="Q24" s="32"/>
      <c r="R24" s="32"/>
    </row>
    <row r="25" spans="1:18" x14ac:dyDescent="0.3">
      <c r="A25" s="28"/>
      <c r="B25" s="28"/>
      <c r="C25" s="28" t="s">
        <v>41</v>
      </c>
      <c r="D25" s="28"/>
      <c r="E25" s="37"/>
      <c r="F25" s="37"/>
      <c r="G25" s="37"/>
      <c r="H25" s="37"/>
      <c r="I25" s="37"/>
      <c r="J25" s="37"/>
      <c r="K25" s="44"/>
      <c r="L25" s="32"/>
      <c r="M25" s="32"/>
      <c r="N25" s="32"/>
      <c r="O25" s="32"/>
      <c r="P25" s="32"/>
      <c r="Q25" s="32"/>
      <c r="R25" s="32"/>
    </row>
    <row r="26" spans="1:18" x14ac:dyDescent="0.3">
      <c r="A26" s="28"/>
      <c r="B26" s="28"/>
      <c r="C26" s="28" t="s">
        <v>42</v>
      </c>
      <c r="D26" s="28"/>
      <c r="E26" s="37"/>
      <c r="F26" s="37"/>
      <c r="G26" s="37"/>
      <c r="H26" s="37"/>
      <c r="I26" s="37"/>
      <c r="J26" s="37"/>
      <c r="K26" s="44"/>
      <c r="L26" s="32"/>
      <c r="M26" s="32"/>
      <c r="N26" s="32"/>
      <c r="O26" s="32"/>
      <c r="P26" s="32"/>
      <c r="Q26" s="32"/>
      <c r="R26" s="32"/>
    </row>
    <row r="27" spans="1:18" x14ac:dyDescent="0.3">
      <c r="A27" s="28"/>
      <c r="B27" s="28"/>
      <c r="C27" s="28"/>
      <c r="D27" s="28" t="s">
        <v>43</v>
      </c>
      <c r="E27" s="37">
        <v>15000</v>
      </c>
      <c r="F27" s="37">
        <v>12216.78</v>
      </c>
      <c r="G27" s="37">
        <v>10905.14</v>
      </c>
      <c r="H27" s="37">
        <v>12250</v>
      </c>
      <c r="I27" s="37">
        <v>11000</v>
      </c>
      <c r="J27" s="37"/>
      <c r="K27" s="44"/>
      <c r="L27" s="32"/>
      <c r="M27" s="32"/>
      <c r="N27" s="32"/>
      <c r="O27" s="32"/>
      <c r="P27" s="32"/>
      <c r="Q27" s="32"/>
      <c r="R27" s="32"/>
    </row>
    <row r="28" spans="1:18" x14ac:dyDescent="0.3">
      <c r="A28" s="28"/>
      <c r="B28" s="28"/>
      <c r="C28" s="28"/>
      <c r="D28" s="28" t="s">
        <v>44</v>
      </c>
      <c r="E28" s="37">
        <v>500</v>
      </c>
      <c r="F28" s="37">
        <v>469.14</v>
      </c>
      <c r="G28" s="37">
        <v>475.08</v>
      </c>
      <c r="H28" s="37">
        <v>500</v>
      </c>
      <c r="I28" s="37">
        <v>500</v>
      </c>
      <c r="J28" s="37"/>
      <c r="K28" s="44"/>
      <c r="L28" s="32"/>
      <c r="M28" s="32"/>
      <c r="N28" s="32"/>
      <c r="O28" s="32"/>
      <c r="P28" s="32"/>
      <c r="Q28" s="32"/>
      <c r="R28" s="32"/>
    </row>
    <row r="29" spans="1:18" x14ac:dyDescent="0.3">
      <c r="A29" s="28"/>
      <c r="B29" s="28"/>
      <c r="C29" s="28"/>
      <c r="D29" s="28" t="s">
        <v>45</v>
      </c>
      <c r="E29" s="37">
        <v>5500</v>
      </c>
      <c r="F29" s="37">
        <v>6127.79</v>
      </c>
      <c r="G29" s="37">
        <v>7369.12</v>
      </c>
      <c r="H29" s="37">
        <v>6000</v>
      </c>
      <c r="I29" s="37">
        <v>6850</v>
      </c>
      <c r="J29" s="37"/>
      <c r="K29" s="44"/>
      <c r="L29" s="32"/>
      <c r="M29" s="32"/>
      <c r="N29" s="32"/>
      <c r="O29" s="32"/>
      <c r="P29" s="32"/>
      <c r="Q29" s="32"/>
      <c r="R29" s="32"/>
    </row>
    <row r="30" spans="1:18" x14ac:dyDescent="0.3">
      <c r="A30" s="28"/>
      <c r="B30" s="28"/>
      <c r="C30" s="28"/>
      <c r="D30" s="28" t="s">
        <v>46</v>
      </c>
      <c r="E30" s="37"/>
      <c r="F30" s="37">
        <v>475</v>
      </c>
      <c r="G30" s="37">
        <v>325</v>
      </c>
      <c r="H30" s="37">
        <v>375</v>
      </c>
      <c r="I30" s="37">
        <v>300</v>
      </c>
      <c r="J30" s="37"/>
      <c r="K30" s="44"/>
      <c r="L30" s="32"/>
      <c r="M30" s="32"/>
      <c r="N30" s="32"/>
      <c r="O30" s="32"/>
      <c r="P30" s="32"/>
      <c r="Q30" s="32"/>
      <c r="R30" s="32"/>
    </row>
    <row r="31" spans="1:18" hidden="1" x14ac:dyDescent="0.3">
      <c r="A31" s="28"/>
      <c r="B31" s="28"/>
      <c r="C31" s="28"/>
      <c r="D31" s="28" t="s">
        <v>47</v>
      </c>
      <c r="E31" s="37"/>
      <c r="F31" s="37"/>
      <c r="G31" s="37"/>
      <c r="H31" s="37"/>
      <c r="I31" s="37"/>
      <c r="J31" s="37"/>
      <c r="K31" s="44"/>
      <c r="L31" s="32"/>
      <c r="M31" s="32"/>
      <c r="N31" s="32"/>
      <c r="O31" s="32"/>
      <c r="P31" s="32"/>
      <c r="Q31" s="32"/>
      <c r="R31" s="32"/>
    </row>
    <row r="32" spans="1:18" ht="15" thickBot="1" x14ac:dyDescent="0.35">
      <c r="A32" s="28"/>
      <c r="B32" s="28"/>
      <c r="C32" s="28"/>
      <c r="D32" s="28" t="s">
        <v>48</v>
      </c>
      <c r="E32" s="40"/>
      <c r="F32" s="40"/>
      <c r="G32" s="40"/>
      <c r="H32" s="40"/>
      <c r="I32" s="40"/>
      <c r="J32" s="37"/>
      <c r="K32" s="44"/>
      <c r="L32" s="32"/>
      <c r="M32" s="32"/>
      <c r="N32" s="32"/>
      <c r="O32" s="32"/>
      <c r="P32" s="32"/>
      <c r="Q32" s="32"/>
      <c r="R32" s="32"/>
    </row>
    <row r="33" spans="1:18" x14ac:dyDescent="0.3">
      <c r="A33" s="41"/>
      <c r="B33" s="41"/>
      <c r="C33" s="41" t="s">
        <v>49</v>
      </c>
      <c r="D33" s="41"/>
      <c r="E33" s="42">
        <f>SUM(E27:E32)</f>
        <v>21000</v>
      </c>
      <c r="F33" s="42">
        <f>SUM(F27:F32)</f>
        <v>19288.71</v>
      </c>
      <c r="G33" s="42">
        <f>SUM(G27:G32)</f>
        <v>19074.34</v>
      </c>
      <c r="H33" s="42">
        <f>SUM(H27:H32)</f>
        <v>19125</v>
      </c>
      <c r="I33" s="42">
        <f>SUM(I27:I32)</f>
        <v>18650</v>
      </c>
      <c r="J33" s="37"/>
      <c r="K33" s="44"/>
      <c r="L33" s="32"/>
      <c r="M33" s="32"/>
      <c r="N33" s="32"/>
      <c r="O33" s="32"/>
      <c r="P33" s="32"/>
      <c r="Q33" s="32"/>
      <c r="R33" s="32"/>
    </row>
    <row r="34" spans="1:18" ht="28.95" customHeight="1" x14ac:dyDescent="0.3">
      <c r="A34" s="28"/>
      <c r="B34" s="28"/>
      <c r="C34" s="28" t="s">
        <v>50</v>
      </c>
      <c r="D34" s="28"/>
      <c r="E34" s="37"/>
      <c r="F34" s="37">
        <v>8.11</v>
      </c>
      <c r="G34" s="37">
        <v>61.94</v>
      </c>
      <c r="H34" s="37">
        <v>0</v>
      </c>
      <c r="I34" s="37">
        <v>75</v>
      </c>
      <c r="J34" s="37"/>
      <c r="K34" s="44"/>
      <c r="L34" s="32"/>
      <c r="M34" s="32"/>
      <c r="N34" s="32"/>
      <c r="O34" s="32"/>
      <c r="P34" s="32"/>
      <c r="Q34" s="32"/>
      <c r="R34" s="32"/>
    </row>
    <row r="35" spans="1:18" x14ac:dyDescent="0.3">
      <c r="A35" s="28"/>
      <c r="B35" s="28"/>
      <c r="C35" s="28" t="s">
        <v>51</v>
      </c>
      <c r="D35" s="28"/>
      <c r="E35" s="37">
        <v>4800</v>
      </c>
      <c r="F35" s="37">
        <v>3200</v>
      </c>
      <c r="G35" s="37">
        <v>100</v>
      </c>
      <c r="H35" s="37">
        <v>100</v>
      </c>
      <c r="I35" s="37">
        <v>100</v>
      </c>
      <c r="J35" s="37"/>
      <c r="K35" s="44"/>
      <c r="L35" s="32"/>
      <c r="M35" s="32"/>
      <c r="N35" s="32"/>
      <c r="O35" s="32"/>
      <c r="P35" s="32"/>
      <c r="Q35" s="32"/>
      <c r="R35" s="32"/>
    </row>
    <row r="36" spans="1:18" x14ac:dyDescent="0.3">
      <c r="A36" s="28"/>
      <c r="B36" s="28"/>
      <c r="C36" s="28" t="s">
        <v>52</v>
      </c>
      <c r="D36" s="28"/>
      <c r="E36" s="37"/>
      <c r="F36" s="37"/>
      <c r="G36" s="37"/>
      <c r="H36" s="37"/>
      <c r="I36" s="37"/>
      <c r="J36" s="37"/>
      <c r="K36" s="44"/>
      <c r="L36" s="32"/>
      <c r="M36" s="32"/>
      <c r="N36" s="32"/>
      <c r="O36" s="32"/>
      <c r="P36" s="32"/>
      <c r="Q36" s="32"/>
      <c r="R36" s="32"/>
    </row>
    <row r="37" spans="1:18" x14ac:dyDescent="0.3">
      <c r="A37" s="28"/>
      <c r="B37" s="28"/>
      <c r="C37" s="28" t="s">
        <v>53</v>
      </c>
      <c r="D37" s="28"/>
      <c r="E37" s="37">
        <v>58800</v>
      </c>
      <c r="F37" s="37">
        <v>44162.82</v>
      </c>
      <c r="G37" s="37">
        <v>45046.080000000002</v>
      </c>
      <c r="H37" s="47">
        <v>60000</v>
      </c>
      <c r="I37" s="47">
        <v>61250</v>
      </c>
      <c r="J37" s="37"/>
      <c r="K37" s="44"/>
      <c r="L37" s="32"/>
      <c r="M37" s="32"/>
      <c r="N37" s="32"/>
      <c r="O37" s="32"/>
      <c r="P37" s="32"/>
      <c r="Q37" s="32"/>
      <c r="R37" s="32"/>
    </row>
    <row r="38" spans="1:18" x14ac:dyDescent="0.3">
      <c r="A38" s="28"/>
      <c r="B38" s="28"/>
      <c r="C38" s="28"/>
      <c r="D38" s="28" t="s">
        <v>65</v>
      </c>
      <c r="E38" s="37">
        <v>1500</v>
      </c>
      <c r="F38" s="37">
        <v>0</v>
      </c>
      <c r="G38" s="37">
        <v>309.57</v>
      </c>
      <c r="H38" s="37">
        <v>1500</v>
      </c>
      <c r="I38" s="37">
        <v>400</v>
      </c>
      <c r="J38" s="37"/>
      <c r="K38" s="44"/>
      <c r="L38" s="32"/>
      <c r="M38" s="32"/>
      <c r="N38" s="32"/>
      <c r="O38" s="32"/>
      <c r="P38" s="32"/>
      <c r="Q38" s="32"/>
      <c r="R38" s="32"/>
    </row>
    <row r="39" spans="1:18" x14ac:dyDescent="0.3">
      <c r="A39" s="28"/>
      <c r="B39" s="28"/>
      <c r="C39" s="28"/>
      <c r="D39" s="28" t="s">
        <v>66</v>
      </c>
      <c r="E39" s="37"/>
      <c r="F39" s="37"/>
      <c r="G39" s="37"/>
      <c r="H39" s="37"/>
      <c r="I39" s="37"/>
      <c r="J39" s="37"/>
      <c r="K39" s="44"/>
      <c r="L39" s="32"/>
      <c r="M39" s="32"/>
      <c r="N39" s="32"/>
      <c r="O39" s="32"/>
      <c r="P39" s="32"/>
      <c r="Q39" s="32"/>
      <c r="R39" s="32"/>
    </row>
    <row r="40" spans="1:18" ht="15" thickBot="1" x14ac:dyDescent="0.35">
      <c r="A40" s="28"/>
      <c r="B40" s="28"/>
      <c r="C40" s="28"/>
      <c r="D40" s="28" t="s">
        <v>67</v>
      </c>
      <c r="E40" s="40"/>
      <c r="F40" s="40"/>
      <c r="G40" s="40"/>
      <c r="H40" s="40"/>
      <c r="I40" s="40"/>
      <c r="J40" s="37"/>
      <c r="K40" s="44"/>
      <c r="L40" s="32"/>
      <c r="M40" s="32"/>
      <c r="N40" s="32"/>
      <c r="O40" s="32"/>
      <c r="P40" s="32"/>
      <c r="Q40" s="32"/>
      <c r="R40" s="32"/>
    </row>
    <row r="41" spans="1:18" x14ac:dyDescent="0.3">
      <c r="A41" s="41"/>
      <c r="B41" s="41"/>
      <c r="C41" s="41" t="s">
        <v>378</v>
      </c>
      <c r="D41" s="41"/>
      <c r="E41" s="42">
        <f>SUM(E34:E40)</f>
        <v>65100</v>
      </c>
      <c r="F41" s="42">
        <f>SUM(F34:F40)</f>
        <v>47370.93</v>
      </c>
      <c r="G41" s="42">
        <f>SUM(G34:G40)</f>
        <v>45517.590000000004</v>
      </c>
      <c r="H41" s="42">
        <f>SUM(H34:H40)</f>
        <v>61600</v>
      </c>
      <c r="I41" s="42">
        <f>SUM(I34:I40)</f>
        <v>61825</v>
      </c>
      <c r="J41" s="37"/>
      <c r="K41" s="44"/>
      <c r="L41" s="32"/>
      <c r="M41" s="32"/>
      <c r="N41" s="32"/>
      <c r="O41" s="32"/>
      <c r="P41" s="32"/>
      <c r="Q41" s="32"/>
      <c r="R41" s="32"/>
    </row>
    <row r="42" spans="1:18" ht="28.95" customHeight="1" x14ac:dyDescent="0.3">
      <c r="A42" s="28"/>
      <c r="B42" s="28"/>
      <c r="C42" s="28" t="s">
        <v>70</v>
      </c>
      <c r="D42" s="28"/>
      <c r="E42" s="37"/>
      <c r="F42" s="37"/>
      <c r="G42" s="37"/>
      <c r="H42" s="37"/>
      <c r="I42" s="37"/>
      <c r="J42" s="37"/>
      <c r="K42" s="44"/>
      <c r="L42" s="32"/>
      <c r="M42" s="32"/>
      <c r="N42" s="32"/>
      <c r="O42" s="32"/>
      <c r="P42" s="32"/>
      <c r="Q42" s="32"/>
      <c r="R42" s="32"/>
    </row>
    <row r="43" spans="1:18" x14ac:dyDescent="0.3">
      <c r="A43" s="28"/>
      <c r="B43" s="28"/>
      <c r="C43" s="28"/>
      <c r="D43" s="28" t="s">
        <v>71</v>
      </c>
      <c r="E43" s="37">
        <v>700</v>
      </c>
      <c r="F43" s="37">
        <v>512.83000000000004</v>
      </c>
      <c r="G43" s="37">
        <v>568.66999999999996</v>
      </c>
      <c r="H43" s="37">
        <v>500</v>
      </c>
      <c r="I43" s="37">
        <v>550</v>
      </c>
      <c r="J43" s="37"/>
      <c r="K43" s="44"/>
      <c r="L43" s="32"/>
      <c r="M43" s="32"/>
      <c r="N43" s="32"/>
      <c r="O43" s="32"/>
      <c r="P43" s="32"/>
      <c r="Q43" s="32"/>
      <c r="R43" s="32"/>
    </row>
    <row r="44" spans="1:18" x14ac:dyDescent="0.3">
      <c r="A44" s="28"/>
      <c r="B44" s="28"/>
      <c r="C44" s="28"/>
      <c r="D44" s="28" t="s">
        <v>72</v>
      </c>
      <c r="E44" s="37">
        <v>48400</v>
      </c>
      <c r="F44" s="37">
        <v>49441.42</v>
      </c>
      <c r="G44" s="37">
        <v>51836.95</v>
      </c>
      <c r="H44" s="37">
        <v>50950</v>
      </c>
      <c r="I44" s="37">
        <v>51650</v>
      </c>
      <c r="J44" s="37"/>
      <c r="K44" s="44"/>
      <c r="L44" s="32"/>
      <c r="M44" s="32"/>
      <c r="N44" s="32"/>
      <c r="O44" s="32"/>
      <c r="P44" s="32"/>
      <c r="Q44" s="32"/>
      <c r="R44" s="32"/>
    </row>
    <row r="45" spans="1:18" x14ac:dyDescent="0.3">
      <c r="A45" s="28"/>
      <c r="B45" s="28"/>
      <c r="C45" s="28"/>
      <c r="D45" s="28" t="s">
        <v>73</v>
      </c>
      <c r="E45" s="37">
        <v>0</v>
      </c>
      <c r="F45" s="37">
        <v>0</v>
      </c>
      <c r="G45" s="37">
        <v>18737.55</v>
      </c>
      <c r="H45" s="37">
        <v>18300</v>
      </c>
      <c r="I45" s="37">
        <v>18500</v>
      </c>
      <c r="J45" s="37"/>
      <c r="K45" s="44"/>
      <c r="L45" s="32"/>
      <c r="M45" s="32"/>
      <c r="N45" s="32"/>
      <c r="O45" s="32"/>
      <c r="P45" s="32"/>
      <c r="Q45" s="32"/>
      <c r="R45" s="32"/>
    </row>
    <row r="46" spans="1:18" x14ac:dyDescent="0.3">
      <c r="A46" s="28"/>
      <c r="B46" s="28"/>
      <c r="C46" s="28"/>
      <c r="D46" s="28" t="s">
        <v>74</v>
      </c>
      <c r="E46" s="37"/>
      <c r="F46" s="37">
        <v>6214.98</v>
      </c>
      <c r="G46" s="37">
        <v>5664.84</v>
      </c>
      <c r="H46" s="37">
        <v>6300</v>
      </c>
      <c r="I46" s="37">
        <v>5650</v>
      </c>
      <c r="J46" s="37"/>
      <c r="K46" s="44"/>
      <c r="L46" s="32"/>
      <c r="M46" s="32"/>
      <c r="N46" s="32"/>
      <c r="O46" s="32"/>
      <c r="P46" s="32"/>
      <c r="Q46" s="32"/>
      <c r="R46" s="32"/>
    </row>
    <row r="47" spans="1:18" x14ac:dyDescent="0.3">
      <c r="A47" s="28"/>
      <c r="B47" s="28"/>
      <c r="C47" s="28"/>
      <c r="D47" s="28" t="s">
        <v>75</v>
      </c>
      <c r="E47" s="37">
        <v>500</v>
      </c>
      <c r="F47" s="37">
        <v>500</v>
      </c>
      <c r="G47" s="37">
        <v>450</v>
      </c>
      <c r="H47" s="37">
        <v>500</v>
      </c>
      <c r="I47" s="37">
        <v>450</v>
      </c>
      <c r="J47" s="37"/>
      <c r="K47" s="44"/>
      <c r="L47" s="32"/>
      <c r="M47" s="32"/>
      <c r="N47" s="32"/>
      <c r="O47" s="32"/>
      <c r="P47" s="32"/>
      <c r="Q47" s="32"/>
      <c r="R47" s="32"/>
    </row>
    <row r="48" spans="1:18" x14ac:dyDescent="0.3">
      <c r="A48" s="28"/>
      <c r="B48" s="28"/>
      <c r="C48" s="28"/>
      <c r="D48" s="28" t="s">
        <v>76</v>
      </c>
      <c r="E48" s="37">
        <v>700</v>
      </c>
      <c r="F48" s="37">
        <v>692.4</v>
      </c>
      <c r="G48" s="37">
        <v>952.1</v>
      </c>
      <c r="H48" s="37">
        <v>700</v>
      </c>
      <c r="I48" s="37">
        <v>850</v>
      </c>
      <c r="J48" s="37"/>
      <c r="K48" s="44"/>
      <c r="L48" s="32"/>
      <c r="M48" s="32"/>
      <c r="N48" s="32"/>
      <c r="O48" s="32"/>
      <c r="P48" s="32"/>
      <c r="Q48" s="32"/>
      <c r="R48" s="32"/>
    </row>
    <row r="49" spans="1:18" ht="15" thickBot="1" x14ac:dyDescent="0.35">
      <c r="A49" s="28"/>
      <c r="B49" s="28"/>
      <c r="C49" s="28"/>
      <c r="D49" s="28" t="s">
        <v>77</v>
      </c>
      <c r="E49" s="40">
        <v>49200</v>
      </c>
      <c r="F49" s="40">
        <v>50777.35</v>
      </c>
      <c r="G49" s="40">
        <v>47230.652999999998</v>
      </c>
      <c r="H49" s="40">
        <v>52750</v>
      </c>
      <c r="I49" s="40">
        <v>50450</v>
      </c>
      <c r="J49" s="37"/>
      <c r="K49" s="44"/>
      <c r="L49" s="32"/>
      <c r="M49" s="32"/>
      <c r="N49" s="32"/>
      <c r="O49" s="32"/>
      <c r="P49" s="32"/>
      <c r="Q49" s="32"/>
      <c r="R49" s="32"/>
    </row>
    <row r="50" spans="1:18" x14ac:dyDescent="0.3">
      <c r="A50" s="41"/>
      <c r="B50" s="41"/>
      <c r="C50" s="41" t="s">
        <v>80</v>
      </c>
      <c r="D50" s="41"/>
      <c r="E50" s="42">
        <f>SUM(E43:E49)</f>
        <v>99500</v>
      </c>
      <c r="F50" s="42">
        <f>SUM(F43:F49)</f>
        <v>108138.98</v>
      </c>
      <c r="G50" s="42">
        <f>SUM(G43:G49)</f>
        <v>125440.76300000001</v>
      </c>
      <c r="H50" s="42">
        <f>SUM(H43:H49)</f>
        <v>130000</v>
      </c>
      <c r="I50" s="42">
        <f>SUM(I43:I49)</f>
        <v>128100</v>
      </c>
      <c r="J50" s="37"/>
      <c r="K50" s="44"/>
      <c r="L50" s="32"/>
      <c r="M50" s="32"/>
      <c r="N50" s="32"/>
      <c r="O50" s="32"/>
      <c r="P50" s="32"/>
      <c r="Q50" s="32"/>
      <c r="R50" s="32"/>
    </row>
    <row r="51" spans="1:18" x14ac:dyDescent="0.3">
      <c r="A51" s="28"/>
      <c r="B51" s="28"/>
      <c r="C51" s="28" t="s">
        <v>81</v>
      </c>
      <c r="D51" s="28"/>
      <c r="E51" s="37"/>
      <c r="F51" s="37"/>
      <c r="G51" s="37"/>
      <c r="H51" s="37"/>
      <c r="I51" s="37"/>
      <c r="J51" s="37"/>
      <c r="K51" s="44"/>
      <c r="L51" s="32"/>
      <c r="M51" s="32"/>
      <c r="N51" s="32"/>
      <c r="O51" s="32"/>
      <c r="P51" s="32"/>
      <c r="Q51" s="32"/>
      <c r="R51" s="32"/>
    </row>
    <row r="52" spans="1:18" x14ac:dyDescent="0.3">
      <c r="A52" s="28"/>
      <c r="B52" s="28"/>
      <c r="C52" s="28"/>
      <c r="D52" s="28" t="s">
        <v>82</v>
      </c>
      <c r="E52" s="37">
        <v>500</v>
      </c>
      <c r="F52" s="37">
        <v>535</v>
      </c>
      <c r="G52" s="37">
        <v>420</v>
      </c>
      <c r="H52" s="37">
        <v>500</v>
      </c>
      <c r="I52" s="37">
        <v>400</v>
      </c>
      <c r="J52" s="37"/>
      <c r="K52" s="44"/>
      <c r="L52" s="32"/>
      <c r="M52" s="32"/>
      <c r="N52" s="32"/>
      <c r="O52" s="32"/>
      <c r="P52" s="32"/>
      <c r="Q52" s="32"/>
      <c r="R52" s="32"/>
    </row>
    <row r="53" spans="1:18" x14ac:dyDescent="0.3">
      <c r="A53" s="28"/>
      <c r="B53" s="28"/>
      <c r="C53" s="28"/>
      <c r="D53" s="28" t="s">
        <v>83</v>
      </c>
      <c r="E53" s="37">
        <v>300</v>
      </c>
      <c r="F53" s="37">
        <v>0</v>
      </c>
      <c r="G53" s="37">
        <v>220</v>
      </c>
      <c r="H53" s="37">
        <v>0</v>
      </c>
      <c r="I53" s="37">
        <v>0</v>
      </c>
      <c r="J53" s="37"/>
      <c r="K53" s="44"/>
      <c r="L53" s="32"/>
      <c r="M53" s="32"/>
      <c r="N53" s="32"/>
      <c r="O53" s="32"/>
      <c r="P53" s="32"/>
      <c r="Q53" s="32"/>
      <c r="R53" s="32"/>
    </row>
    <row r="54" spans="1:18" ht="15" thickBot="1" x14ac:dyDescent="0.35">
      <c r="A54" s="28"/>
      <c r="B54" s="28"/>
      <c r="C54" s="28"/>
      <c r="D54" s="28" t="s">
        <v>84</v>
      </c>
      <c r="E54" s="40"/>
      <c r="F54" s="40"/>
      <c r="G54" s="40"/>
      <c r="H54" s="40"/>
      <c r="I54" s="40"/>
      <c r="J54" s="37"/>
      <c r="K54" s="44"/>
      <c r="L54" s="32"/>
      <c r="M54" s="32"/>
      <c r="N54" s="32"/>
      <c r="O54" s="44"/>
      <c r="P54" s="32"/>
      <c r="Q54" s="32"/>
      <c r="R54" s="32"/>
    </row>
    <row r="55" spans="1:18" x14ac:dyDescent="0.3">
      <c r="A55" s="41"/>
      <c r="B55" s="41"/>
      <c r="C55" s="41" t="s">
        <v>85</v>
      </c>
      <c r="D55" s="41"/>
      <c r="E55" s="42">
        <f>SUM(E52:E54)</f>
        <v>800</v>
      </c>
      <c r="F55" s="42">
        <f>SUM(F52:F54)</f>
        <v>535</v>
      </c>
      <c r="G55" s="42">
        <f>SUM(G52:G54)</f>
        <v>640</v>
      </c>
      <c r="H55" s="42">
        <f>SUM(H52:H54)</f>
        <v>500</v>
      </c>
      <c r="I55" s="42">
        <f>SUM(I52:I54)</f>
        <v>400</v>
      </c>
      <c r="J55" s="37"/>
      <c r="K55" s="44"/>
      <c r="L55" s="32"/>
      <c r="M55" s="32"/>
      <c r="N55" s="32"/>
      <c r="O55" s="44"/>
      <c r="P55" s="32"/>
      <c r="Q55" s="32"/>
      <c r="R55" s="32"/>
    </row>
    <row r="56" spans="1:18" x14ac:dyDescent="0.3">
      <c r="A56" s="28"/>
      <c r="B56" s="28"/>
      <c r="C56" s="28" t="s">
        <v>86</v>
      </c>
      <c r="D56" s="28"/>
      <c r="E56" s="37"/>
      <c r="F56" s="37"/>
      <c r="G56" s="37"/>
      <c r="H56" s="37"/>
      <c r="I56" s="37"/>
      <c r="J56" s="37"/>
      <c r="K56" s="44"/>
      <c r="L56" s="32"/>
      <c r="M56" s="32"/>
      <c r="N56" s="32"/>
      <c r="O56" s="44"/>
      <c r="P56" s="32"/>
      <c r="Q56" s="32"/>
      <c r="R56" s="32"/>
    </row>
    <row r="57" spans="1:18" x14ac:dyDescent="0.3">
      <c r="A57" s="28"/>
      <c r="B57" s="28"/>
      <c r="C57" s="28"/>
      <c r="D57" s="28" t="s">
        <v>379</v>
      </c>
      <c r="E57" s="37">
        <v>0</v>
      </c>
      <c r="F57" s="37">
        <v>4076.82</v>
      </c>
      <c r="G57" s="37">
        <v>4136.09</v>
      </c>
      <c r="H57" s="37">
        <v>4000</v>
      </c>
      <c r="I57" s="37">
        <v>3900</v>
      </c>
      <c r="J57" s="37"/>
      <c r="K57" s="44"/>
      <c r="L57" s="32"/>
      <c r="M57" s="32"/>
      <c r="N57" s="32"/>
      <c r="O57" s="44"/>
      <c r="P57" s="32"/>
      <c r="Q57" s="32"/>
      <c r="R57" s="32"/>
    </row>
    <row r="58" spans="1:18" x14ac:dyDescent="0.3">
      <c r="A58" s="28"/>
      <c r="B58" s="28"/>
      <c r="C58" s="28"/>
      <c r="D58" s="28" t="s">
        <v>88</v>
      </c>
      <c r="E58" s="37">
        <v>500</v>
      </c>
      <c r="F58" s="37">
        <v>555</v>
      </c>
      <c r="G58" s="37">
        <v>1130</v>
      </c>
      <c r="H58" s="37">
        <v>500</v>
      </c>
      <c r="I58" s="37">
        <v>1000</v>
      </c>
      <c r="J58" s="37"/>
      <c r="K58" s="44"/>
      <c r="L58" s="32"/>
      <c r="M58" s="32"/>
      <c r="N58" s="32"/>
      <c r="O58" s="44"/>
      <c r="P58" s="32"/>
      <c r="Q58" s="32"/>
      <c r="R58" s="32"/>
    </row>
    <row r="59" spans="1:18" hidden="1" x14ac:dyDescent="0.3">
      <c r="A59" s="28"/>
      <c r="B59" s="28"/>
      <c r="C59" s="28"/>
      <c r="D59" s="48" t="s">
        <v>380</v>
      </c>
      <c r="E59" s="37">
        <v>1400</v>
      </c>
      <c r="F59" s="37">
        <v>93.3</v>
      </c>
      <c r="G59" s="37">
        <v>0</v>
      </c>
      <c r="H59" s="37">
        <v>0</v>
      </c>
      <c r="I59" s="37"/>
      <c r="J59" s="37"/>
      <c r="K59" s="44"/>
      <c r="L59" s="32"/>
      <c r="M59" s="32"/>
      <c r="N59" s="32"/>
      <c r="O59" s="44"/>
      <c r="P59" s="32"/>
      <c r="Q59" s="32"/>
      <c r="R59" s="32"/>
    </row>
    <row r="60" spans="1:18" x14ac:dyDescent="0.3">
      <c r="A60" s="28"/>
      <c r="B60" s="28"/>
      <c r="C60" s="28"/>
      <c r="D60" s="28" t="s">
        <v>381</v>
      </c>
      <c r="E60" s="37">
        <v>0</v>
      </c>
      <c r="F60" s="37">
        <v>2026.25</v>
      </c>
      <c r="G60" s="37">
        <v>983.3</v>
      </c>
      <c r="H60" s="37">
        <v>2000</v>
      </c>
      <c r="I60" s="37">
        <v>1000</v>
      </c>
      <c r="J60" s="37"/>
      <c r="K60" s="44"/>
      <c r="L60" s="32"/>
      <c r="M60" s="32"/>
      <c r="N60" s="32"/>
      <c r="O60" s="44"/>
      <c r="P60" s="32"/>
      <c r="Q60" s="32"/>
      <c r="R60" s="32"/>
    </row>
    <row r="61" spans="1:18" x14ac:dyDescent="0.3">
      <c r="A61" s="28"/>
      <c r="B61" s="28"/>
      <c r="C61" s="28"/>
      <c r="D61" s="28" t="s">
        <v>92</v>
      </c>
      <c r="E61" s="37">
        <v>300</v>
      </c>
      <c r="F61" s="37">
        <v>67.099999999999994</v>
      </c>
      <c r="G61" s="37">
        <v>1584.9</v>
      </c>
      <c r="H61" s="37">
        <v>100</v>
      </c>
      <c r="I61" s="37">
        <v>1000</v>
      </c>
      <c r="J61" s="37"/>
      <c r="K61" s="44"/>
      <c r="L61" s="32"/>
      <c r="M61" s="32"/>
      <c r="N61" s="32"/>
      <c r="O61" s="44"/>
      <c r="P61" s="32"/>
      <c r="Q61" s="32"/>
      <c r="R61" s="32"/>
    </row>
    <row r="62" spans="1:18" x14ac:dyDescent="0.3">
      <c r="A62" s="28"/>
      <c r="B62" s="28"/>
      <c r="C62" s="28"/>
      <c r="D62" s="28" t="s">
        <v>93</v>
      </c>
      <c r="E62" s="37">
        <v>2750</v>
      </c>
      <c r="F62" s="37">
        <v>2970</v>
      </c>
      <c r="G62" s="37">
        <v>2630</v>
      </c>
      <c r="H62" s="37">
        <v>2800</v>
      </c>
      <c r="I62" s="37">
        <v>2000</v>
      </c>
      <c r="J62" s="37"/>
      <c r="K62" s="44"/>
      <c r="L62" s="32"/>
      <c r="M62" s="32"/>
      <c r="N62" s="32"/>
      <c r="O62" s="44"/>
      <c r="P62" s="32"/>
      <c r="Q62" s="32"/>
      <c r="R62" s="32"/>
    </row>
    <row r="63" spans="1:18" x14ac:dyDescent="0.3">
      <c r="A63" s="28"/>
      <c r="B63" s="28"/>
      <c r="C63" s="28"/>
      <c r="D63" s="28" t="s">
        <v>94</v>
      </c>
      <c r="E63" s="37">
        <v>100</v>
      </c>
      <c r="F63" s="37">
        <v>60</v>
      </c>
      <c r="G63" s="37">
        <v>60</v>
      </c>
      <c r="H63" s="37">
        <v>60</v>
      </c>
      <c r="I63" s="37">
        <v>50</v>
      </c>
      <c r="J63" s="37"/>
      <c r="K63" s="44"/>
      <c r="L63" s="32"/>
      <c r="M63" s="32"/>
      <c r="N63" s="32"/>
      <c r="O63" s="44"/>
      <c r="P63" s="32"/>
      <c r="Q63" s="32"/>
      <c r="R63" s="32"/>
    </row>
    <row r="64" spans="1:18" ht="15" thickBot="1" x14ac:dyDescent="0.35">
      <c r="A64" s="28"/>
      <c r="B64" s="28"/>
      <c r="C64" s="28"/>
      <c r="D64" s="28" t="s">
        <v>95</v>
      </c>
      <c r="E64" s="40">
        <v>0</v>
      </c>
      <c r="F64" s="40">
        <v>65</v>
      </c>
      <c r="G64" s="40"/>
      <c r="H64" s="40">
        <v>0</v>
      </c>
      <c r="I64" s="40">
        <v>0</v>
      </c>
      <c r="J64" s="37"/>
      <c r="K64" s="44"/>
      <c r="L64" s="32"/>
      <c r="M64" s="32"/>
      <c r="N64" s="32"/>
      <c r="O64" s="44"/>
      <c r="P64" s="32"/>
      <c r="Q64" s="32"/>
      <c r="R64" s="32"/>
    </row>
    <row r="65" spans="1:18" x14ac:dyDescent="0.3">
      <c r="A65" s="41"/>
      <c r="B65" s="41"/>
      <c r="C65" s="41" t="s">
        <v>96</v>
      </c>
      <c r="D65" s="41"/>
      <c r="E65" s="42">
        <f>SUM(E57:E64)</f>
        <v>5050</v>
      </c>
      <c r="F65" s="42">
        <f>SUM(F57:F64)</f>
        <v>9913.4700000000012</v>
      </c>
      <c r="G65" s="42">
        <f>SUM(G57:G64)</f>
        <v>10524.29</v>
      </c>
      <c r="H65" s="42">
        <f>SUM(H57:H64)</f>
        <v>9460</v>
      </c>
      <c r="I65" s="42">
        <f>SUM(I57:I64)</f>
        <v>8950</v>
      </c>
      <c r="J65" s="37"/>
      <c r="K65" s="44"/>
      <c r="L65" s="32"/>
      <c r="M65" s="32"/>
      <c r="N65" s="32"/>
      <c r="O65" s="44"/>
      <c r="P65" s="32"/>
      <c r="Q65" s="32"/>
      <c r="R65" s="32"/>
    </row>
    <row r="66" spans="1:18" x14ac:dyDescent="0.3">
      <c r="A66" s="28"/>
      <c r="B66" s="28"/>
      <c r="C66" s="28" t="s">
        <v>97</v>
      </c>
      <c r="D66" s="28"/>
      <c r="E66" s="37"/>
      <c r="F66" s="37"/>
      <c r="G66" s="37"/>
      <c r="H66" s="37"/>
      <c r="I66" s="37"/>
      <c r="J66" s="37"/>
      <c r="K66" s="44"/>
      <c r="L66" s="32"/>
      <c r="M66" s="32"/>
      <c r="N66" s="32"/>
      <c r="O66" s="44"/>
      <c r="P66" s="32"/>
      <c r="Q66" s="32"/>
      <c r="R66" s="32"/>
    </row>
    <row r="67" spans="1:18" x14ac:dyDescent="0.3">
      <c r="A67" s="28"/>
      <c r="B67" s="28"/>
      <c r="C67" s="28"/>
      <c r="D67" s="28" t="s">
        <v>98</v>
      </c>
      <c r="E67" s="37">
        <v>3050</v>
      </c>
      <c r="F67" s="37">
        <v>2435</v>
      </c>
      <c r="G67" s="37">
        <v>1053.5</v>
      </c>
      <c r="H67" s="37">
        <v>2500</v>
      </c>
      <c r="I67" s="37">
        <v>1200</v>
      </c>
      <c r="J67" s="37"/>
      <c r="K67" s="44"/>
      <c r="L67" s="32"/>
      <c r="M67" s="32"/>
      <c r="N67" s="32"/>
      <c r="O67" s="44"/>
      <c r="P67" s="32"/>
      <c r="Q67" s="32"/>
      <c r="R67" s="32"/>
    </row>
    <row r="68" spans="1:18" x14ac:dyDescent="0.3">
      <c r="A68" s="28"/>
      <c r="B68" s="28"/>
      <c r="C68" s="28"/>
      <c r="D68" s="28" t="s">
        <v>99</v>
      </c>
      <c r="E68" s="37">
        <v>4000</v>
      </c>
      <c r="F68" s="37">
        <v>0</v>
      </c>
      <c r="G68" s="37">
        <v>843.52</v>
      </c>
      <c r="H68" s="37">
        <v>2040</v>
      </c>
      <c r="I68" s="37">
        <v>2000</v>
      </c>
      <c r="J68" s="37"/>
      <c r="K68" s="44"/>
      <c r="L68" s="32"/>
      <c r="M68" s="32"/>
      <c r="N68" s="32"/>
      <c r="O68" s="44"/>
      <c r="P68" s="32"/>
      <c r="Q68" s="32"/>
      <c r="R68" s="32"/>
    </row>
    <row r="69" spans="1:18" x14ac:dyDescent="0.3">
      <c r="A69" s="28"/>
      <c r="B69" s="28"/>
      <c r="C69" s="28"/>
      <c r="D69" s="28" t="s">
        <v>100</v>
      </c>
      <c r="E69" s="37">
        <v>800</v>
      </c>
      <c r="F69" s="37">
        <v>734</v>
      </c>
      <c r="G69" s="37">
        <v>683</v>
      </c>
      <c r="H69" s="37">
        <v>725</v>
      </c>
      <c r="I69" s="37">
        <v>700</v>
      </c>
      <c r="J69" s="37"/>
      <c r="K69" s="44"/>
      <c r="L69" s="32"/>
      <c r="M69" s="32"/>
      <c r="N69" s="32"/>
      <c r="O69" s="44"/>
      <c r="P69" s="32"/>
      <c r="Q69" s="32"/>
      <c r="R69" s="32"/>
    </row>
    <row r="70" spans="1:18" hidden="1" x14ac:dyDescent="0.3">
      <c r="A70" s="28"/>
      <c r="B70" s="28"/>
      <c r="C70" s="28"/>
      <c r="D70" s="28" t="s">
        <v>103</v>
      </c>
      <c r="E70" s="47"/>
      <c r="F70" s="47"/>
      <c r="G70" s="47"/>
      <c r="H70" s="37">
        <v>0</v>
      </c>
      <c r="I70" s="37"/>
      <c r="J70" s="37"/>
      <c r="K70" s="44"/>
      <c r="L70" s="32"/>
      <c r="M70" s="32"/>
      <c r="N70" s="32"/>
      <c r="O70" s="44"/>
      <c r="P70" s="32"/>
      <c r="Q70" s="32"/>
      <c r="R70" s="32"/>
    </row>
    <row r="71" spans="1:18" x14ac:dyDescent="0.3">
      <c r="A71" s="28"/>
      <c r="B71" s="28"/>
      <c r="C71" s="28"/>
      <c r="D71" s="28" t="s">
        <v>382</v>
      </c>
      <c r="E71" s="47"/>
      <c r="F71" s="47">
        <v>694.12</v>
      </c>
      <c r="G71" s="47"/>
      <c r="H71" s="37"/>
      <c r="I71" s="37">
        <v>750</v>
      </c>
      <c r="J71" s="37"/>
      <c r="K71" s="44"/>
      <c r="L71" s="32"/>
      <c r="M71" s="32"/>
      <c r="N71" s="32"/>
      <c r="O71" s="44"/>
      <c r="P71" s="32"/>
      <c r="Q71" s="32"/>
      <c r="R71" s="32"/>
    </row>
    <row r="72" spans="1:18" ht="15" thickBot="1" x14ac:dyDescent="0.35">
      <c r="A72" s="28"/>
      <c r="B72" s="28"/>
      <c r="C72" s="28"/>
      <c r="D72" s="28" t="s">
        <v>383</v>
      </c>
      <c r="E72" s="40"/>
      <c r="F72" s="40">
        <v>78.09</v>
      </c>
      <c r="G72" s="40">
        <f>688.68+675.34</f>
        <v>1364.02</v>
      </c>
      <c r="H72" s="40">
        <v>600</v>
      </c>
      <c r="I72" s="40"/>
      <c r="J72" s="37"/>
      <c r="K72" s="44"/>
      <c r="L72" s="32"/>
      <c r="M72" s="32"/>
      <c r="N72" s="32"/>
      <c r="O72" s="44"/>
      <c r="P72" s="32"/>
      <c r="Q72" s="32"/>
      <c r="R72" s="32"/>
    </row>
    <row r="73" spans="1:18" x14ac:dyDescent="0.3">
      <c r="A73" s="41"/>
      <c r="B73" s="41"/>
      <c r="C73" s="41" t="s">
        <v>104</v>
      </c>
      <c r="D73" s="41"/>
      <c r="E73" s="42">
        <f>SUM(E67:E72)</f>
        <v>7850</v>
      </c>
      <c r="F73" s="42">
        <f>SUM(F67:F72)</f>
        <v>3941.21</v>
      </c>
      <c r="G73" s="42">
        <f>SUM(G67:G72)</f>
        <v>3944.04</v>
      </c>
      <c r="H73" s="42">
        <f>SUM(H67:H72)</f>
        <v>5865</v>
      </c>
      <c r="I73" s="42">
        <f>SUM(I67:I72)</f>
        <v>4650</v>
      </c>
      <c r="J73" s="37"/>
      <c r="K73" s="44"/>
      <c r="L73" s="32"/>
      <c r="M73" s="32"/>
      <c r="N73" s="32"/>
      <c r="O73" s="44"/>
      <c r="P73" s="32"/>
      <c r="Q73" s="32"/>
      <c r="R73" s="32"/>
    </row>
    <row r="74" spans="1:18" x14ac:dyDescent="0.3">
      <c r="A74" s="28"/>
      <c r="B74" s="28"/>
      <c r="C74" s="28"/>
      <c r="D74" s="28"/>
      <c r="E74" s="37"/>
      <c r="F74" s="37"/>
      <c r="G74" s="37"/>
      <c r="H74" s="37"/>
      <c r="I74" s="37"/>
      <c r="J74" s="37"/>
      <c r="K74" s="44"/>
      <c r="L74" s="32"/>
      <c r="M74" s="32"/>
      <c r="N74" s="32"/>
      <c r="O74" s="44"/>
      <c r="P74" s="32"/>
      <c r="Q74" s="32"/>
      <c r="R74" s="32"/>
    </row>
    <row r="75" spans="1:18" x14ac:dyDescent="0.3">
      <c r="A75" s="28"/>
      <c r="B75" s="28"/>
      <c r="C75" s="28" t="s">
        <v>116</v>
      </c>
      <c r="D75" s="28"/>
      <c r="E75" s="37">
        <v>2000</v>
      </c>
      <c r="F75" s="37">
        <v>1363</v>
      </c>
      <c r="G75" s="37">
        <v>0</v>
      </c>
      <c r="H75" s="37">
        <v>2000</v>
      </c>
      <c r="I75" s="37">
        <v>0</v>
      </c>
      <c r="J75" s="37"/>
      <c r="K75" s="44"/>
      <c r="L75" s="32"/>
      <c r="M75" s="32"/>
      <c r="N75" s="32"/>
      <c r="O75" s="44"/>
      <c r="P75" s="32"/>
      <c r="Q75" s="32"/>
      <c r="R75" s="32"/>
    </row>
    <row r="76" spans="1:18" x14ac:dyDescent="0.3">
      <c r="A76" s="28"/>
      <c r="B76" s="28"/>
      <c r="C76" s="28"/>
      <c r="D76" s="28" t="s">
        <v>117</v>
      </c>
      <c r="E76" s="37"/>
      <c r="F76" s="37">
        <v>6865</v>
      </c>
      <c r="G76" s="37">
        <v>10769.5</v>
      </c>
      <c r="H76" s="37">
        <v>6000</v>
      </c>
      <c r="I76" s="37">
        <v>10200</v>
      </c>
      <c r="J76" s="37"/>
      <c r="K76" s="44"/>
      <c r="L76" s="44"/>
      <c r="M76" s="44"/>
      <c r="N76" s="44"/>
      <c r="O76" s="44"/>
      <c r="P76" s="32"/>
      <c r="Q76" s="32"/>
      <c r="R76" s="32"/>
    </row>
    <row r="77" spans="1:18" x14ac:dyDescent="0.3">
      <c r="A77" s="28"/>
      <c r="B77" s="28"/>
      <c r="C77" s="28"/>
      <c r="D77" s="28" t="s">
        <v>384</v>
      </c>
      <c r="E77" s="37"/>
      <c r="F77" s="37">
        <v>3363.12</v>
      </c>
      <c r="G77" s="37">
        <f>9935+1875</f>
        <v>11810</v>
      </c>
      <c r="H77" s="37">
        <v>3500</v>
      </c>
      <c r="I77" s="37">
        <v>11500</v>
      </c>
      <c r="J77" s="37"/>
      <c r="K77" s="44"/>
      <c r="L77" s="44"/>
      <c r="M77" s="44"/>
      <c r="N77" s="44"/>
      <c r="O77" s="44"/>
      <c r="P77" s="32"/>
      <c r="Q77" s="32"/>
      <c r="R77" s="32"/>
    </row>
    <row r="78" spans="1:18" hidden="1" x14ac:dyDescent="0.3">
      <c r="A78" s="28"/>
      <c r="B78" s="28"/>
      <c r="C78" s="28" t="s">
        <v>122</v>
      </c>
      <c r="D78" s="28"/>
      <c r="E78" s="37"/>
      <c r="F78" s="37">
        <v>100</v>
      </c>
      <c r="G78" s="37"/>
      <c r="H78" s="37"/>
      <c r="I78" s="37"/>
      <c r="J78" s="44"/>
      <c r="K78" s="44"/>
      <c r="L78" s="44"/>
      <c r="M78" s="44"/>
      <c r="N78" s="44"/>
      <c r="O78" s="44"/>
      <c r="P78" s="32"/>
      <c r="Q78" s="32"/>
      <c r="R78" s="32"/>
    </row>
    <row r="79" spans="1:18" hidden="1" x14ac:dyDescent="0.3">
      <c r="A79" s="28"/>
      <c r="B79" s="28"/>
      <c r="C79" s="28"/>
      <c r="D79" s="28" t="s">
        <v>385</v>
      </c>
      <c r="E79" s="37">
        <v>0</v>
      </c>
      <c r="F79" s="37">
        <v>0</v>
      </c>
      <c r="G79" s="37"/>
      <c r="H79" s="37"/>
      <c r="I79" s="37"/>
      <c r="J79" s="44"/>
      <c r="K79" s="44"/>
      <c r="L79" s="44"/>
      <c r="M79" s="44"/>
      <c r="N79" s="44"/>
      <c r="O79" s="44"/>
      <c r="P79" s="32"/>
      <c r="Q79" s="32"/>
      <c r="R79" s="32"/>
    </row>
    <row r="80" spans="1:18" hidden="1" x14ac:dyDescent="0.3">
      <c r="A80" s="28"/>
      <c r="B80" s="28"/>
      <c r="C80" s="28" t="s">
        <v>149</v>
      </c>
      <c r="D80" s="28"/>
      <c r="E80" s="37"/>
      <c r="F80" s="37">
        <v>0.09</v>
      </c>
      <c r="G80" s="37"/>
      <c r="H80" s="37"/>
      <c r="I80" s="37"/>
      <c r="J80" s="44"/>
      <c r="K80" s="44"/>
      <c r="L80" s="44"/>
      <c r="M80" s="44"/>
      <c r="N80" s="44"/>
      <c r="O80" s="44"/>
      <c r="P80" s="32"/>
      <c r="Q80" s="32"/>
      <c r="R80" s="32"/>
    </row>
    <row r="81" spans="1:18" x14ac:dyDescent="0.3">
      <c r="A81" s="28"/>
      <c r="B81" s="28"/>
      <c r="C81" s="28" t="s">
        <v>150</v>
      </c>
      <c r="D81" s="28"/>
      <c r="E81" s="37"/>
      <c r="F81" s="37"/>
      <c r="G81" s="37"/>
      <c r="H81" s="37"/>
      <c r="I81" s="37">
        <v>0</v>
      </c>
      <c r="J81" s="44"/>
      <c r="K81" s="44"/>
      <c r="L81" s="44"/>
      <c r="M81" s="44"/>
      <c r="N81" s="44"/>
      <c r="O81" s="44"/>
      <c r="P81" s="32"/>
      <c r="Q81" s="32"/>
      <c r="R81" s="32"/>
    </row>
    <row r="82" spans="1:18" ht="15" thickBot="1" x14ac:dyDescent="0.35">
      <c r="A82" s="28"/>
      <c r="B82" s="28"/>
      <c r="C82" s="28" t="s">
        <v>151</v>
      </c>
      <c r="D82" s="28"/>
      <c r="E82" s="40"/>
      <c r="F82" s="40"/>
      <c r="G82" s="40"/>
      <c r="H82" s="40"/>
      <c r="I82" s="40">
        <v>0</v>
      </c>
      <c r="J82" s="44"/>
      <c r="K82" s="44"/>
      <c r="L82" s="44"/>
      <c r="M82" s="44"/>
      <c r="N82" s="44"/>
      <c r="O82" s="44"/>
      <c r="P82" s="32"/>
      <c r="Q82" s="32"/>
      <c r="R82" s="32"/>
    </row>
    <row r="83" spans="1:18" x14ac:dyDescent="0.3">
      <c r="A83" s="41"/>
      <c r="B83" s="41"/>
      <c r="C83" s="41"/>
      <c r="D83" s="41" t="s">
        <v>386</v>
      </c>
      <c r="E83" s="42">
        <f>SUM(E75:E82)</f>
        <v>2000</v>
      </c>
      <c r="F83" s="42">
        <f>SUM(F75:F82)</f>
        <v>11691.21</v>
      </c>
      <c r="G83" s="42">
        <f>SUM(G75:G82)</f>
        <v>22579.5</v>
      </c>
      <c r="H83" s="42">
        <f>SUM(H75:H82)</f>
        <v>11500</v>
      </c>
      <c r="I83" s="42">
        <f>SUM(I75:I82)</f>
        <v>21700</v>
      </c>
      <c r="J83" s="44"/>
      <c r="K83" s="44"/>
      <c r="L83" s="44"/>
      <c r="M83" s="44"/>
      <c r="N83" s="44"/>
      <c r="O83" s="44"/>
      <c r="P83" s="32"/>
      <c r="Q83" s="32"/>
      <c r="R83" s="32"/>
    </row>
    <row r="84" spans="1:18" x14ac:dyDescent="0.3">
      <c r="A84" s="28"/>
      <c r="B84" s="28"/>
      <c r="C84" s="28"/>
      <c r="D84" s="28"/>
      <c r="E84" s="37"/>
      <c r="F84" s="37"/>
      <c r="G84" s="37"/>
      <c r="H84" s="37"/>
      <c r="I84" s="37"/>
      <c r="J84" s="44"/>
      <c r="K84" s="44"/>
      <c r="L84" s="44"/>
      <c r="M84" s="44"/>
      <c r="N84" s="44"/>
      <c r="O84" s="44"/>
      <c r="P84" s="32"/>
      <c r="Q84" s="32"/>
      <c r="R84" s="32"/>
    </row>
    <row r="85" spans="1:18" x14ac:dyDescent="0.3">
      <c r="A85" s="49"/>
      <c r="B85" s="49" t="s">
        <v>153</v>
      </c>
      <c r="C85" s="49"/>
      <c r="D85" s="49"/>
      <c r="E85" s="50">
        <f>E9+E19+E21+E24+E33+E41+E50+E55+E65+E73+E83</f>
        <v>700000</v>
      </c>
      <c r="F85" s="50">
        <f>F9+F19+F21+F24+F33+F41+F50+F55+F65+F73+F83</f>
        <v>708649.99999999988</v>
      </c>
      <c r="G85" s="50">
        <f>G9+G19+G21+G24+G33+G41+G50+G55+G65+G73+G83</f>
        <v>769826.39300000004</v>
      </c>
      <c r="H85" s="50">
        <f>H9+H19+H21+H24+H33+H41+H50+H55+H65+H73+H83</f>
        <v>750500</v>
      </c>
      <c r="I85" s="50">
        <f>I9+I19+I21+I24+I33+I41+I50+I55+I65+I73+I83</f>
        <v>765500</v>
      </c>
      <c r="J85" s="51"/>
      <c r="L85" s="44"/>
      <c r="M85" s="44"/>
      <c r="N85" s="44"/>
      <c r="O85" s="44"/>
      <c r="P85" s="32"/>
      <c r="Q85" s="32"/>
      <c r="R85" s="32"/>
    </row>
    <row r="86" spans="1:18" x14ac:dyDescent="0.3">
      <c r="A86" s="28"/>
      <c r="B86" s="28"/>
      <c r="C86" s="28"/>
      <c r="D86" s="28"/>
      <c r="E86" s="37"/>
      <c r="F86" s="37"/>
      <c r="G86" s="37"/>
      <c r="H86" s="37"/>
      <c r="I86" s="37"/>
      <c r="J86" s="44"/>
      <c r="K86" s="44"/>
      <c r="L86" s="44"/>
      <c r="M86" s="44"/>
      <c r="N86" s="44"/>
      <c r="O86" s="44"/>
      <c r="P86" s="32"/>
      <c r="Q86" s="32"/>
      <c r="R86" s="32"/>
    </row>
    <row r="87" spans="1:18" x14ac:dyDescent="0.3">
      <c r="A87" s="28"/>
      <c r="B87" s="28" t="s">
        <v>387</v>
      </c>
      <c r="C87" s="28"/>
      <c r="D87" s="28"/>
      <c r="E87" s="37"/>
      <c r="F87" s="37"/>
      <c r="G87" s="37"/>
      <c r="H87" s="37"/>
      <c r="I87" s="37"/>
      <c r="J87" s="44"/>
      <c r="K87" s="44"/>
      <c r="L87" s="44"/>
      <c r="M87" s="44"/>
      <c r="N87" s="44"/>
      <c r="O87" s="44"/>
      <c r="P87" s="32"/>
      <c r="Q87" s="32"/>
      <c r="R87" s="32"/>
    </row>
    <row r="88" spans="1:18" x14ac:dyDescent="0.3">
      <c r="A88" s="28"/>
      <c r="B88" s="28"/>
      <c r="C88" s="28" t="s">
        <v>159</v>
      </c>
      <c r="D88" s="28"/>
      <c r="E88" s="37"/>
      <c r="F88" s="37"/>
      <c r="G88" s="37"/>
      <c r="H88" s="37"/>
      <c r="I88" s="37"/>
      <c r="J88" s="44"/>
      <c r="K88" s="44"/>
      <c r="L88" s="44"/>
      <c r="M88" s="44"/>
      <c r="N88" s="44"/>
      <c r="O88" s="44"/>
      <c r="P88" s="32"/>
      <c r="Q88" s="32"/>
      <c r="R88" s="32"/>
    </row>
    <row r="89" spans="1:18" ht="15" thickBot="1" x14ac:dyDescent="0.35">
      <c r="A89" s="28"/>
      <c r="B89" s="28"/>
      <c r="C89" s="28"/>
      <c r="D89" s="28" t="s">
        <v>160</v>
      </c>
      <c r="E89" s="40">
        <v>2200</v>
      </c>
      <c r="F89" s="40">
        <v>5361.08</v>
      </c>
      <c r="G89" s="40">
        <v>4618.41</v>
      </c>
      <c r="H89" s="40">
        <v>2200</v>
      </c>
      <c r="I89" s="40">
        <v>4500</v>
      </c>
      <c r="J89" s="44"/>
      <c r="K89" s="44"/>
      <c r="L89" s="44"/>
      <c r="M89" s="44"/>
      <c r="N89" s="44"/>
      <c r="O89" s="44"/>
      <c r="P89" s="32"/>
      <c r="Q89" s="32"/>
      <c r="R89" s="32"/>
    </row>
    <row r="90" spans="1:18" x14ac:dyDescent="0.3">
      <c r="A90" s="52"/>
      <c r="B90" s="52"/>
      <c r="C90" s="52" t="s">
        <v>162</v>
      </c>
      <c r="D90" s="52"/>
      <c r="E90" s="53">
        <f>E89</f>
        <v>2200</v>
      </c>
      <c r="F90" s="53">
        <f>F89</f>
        <v>5361.08</v>
      </c>
      <c r="G90" s="53">
        <f>G89</f>
        <v>4618.41</v>
      </c>
      <c r="H90" s="53">
        <f>H89</f>
        <v>2200</v>
      </c>
      <c r="I90" s="53">
        <f>I89</f>
        <v>4500</v>
      </c>
      <c r="J90" s="44"/>
      <c r="K90" s="44"/>
      <c r="L90" s="44"/>
      <c r="M90" s="44"/>
      <c r="N90" s="44"/>
      <c r="O90" s="44"/>
      <c r="P90" s="32"/>
      <c r="Q90" s="32"/>
      <c r="R90" s="32"/>
    </row>
    <row r="91" spans="1:18" x14ac:dyDescent="0.3">
      <c r="A91" s="28"/>
      <c r="B91" s="28"/>
      <c r="C91" s="28"/>
      <c r="D91" s="28"/>
      <c r="E91" s="37"/>
      <c r="F91" s="37"/>
      <c r="G91" s="37"/>
      <c r="H91" s="37"/>
      <c r="I91" s="37"/>
      <c r="J91" s="44"/>
      <c r="K91" s="44"/>
      <c r="L91" s="44"/>
      <c r="M91" s="44"/>
      <c r="N91" s="44"/>
      <c r="O91" s="44"/>
      <c r="P91" s="32"/>
      <c r="Q91" s="32"/>
      <c r="R91" s="32"/>
    </row>
    <row r="92" spans="1:18" x14ac:dyDescent="0.3">
      <c r="A92" s="28"/>
      <c r="B92" s="28"/>
      <c r="C92" s="28" t="s">
        <v>163</v>
      </c>
      <c r="D92" s="28"/>
      <c r="E92" s="37">
        <v>7100</v>
      </c>
      <c r="F92" s="37">
        <v>7097.5</v>
      </c>
      <c r="G92" s="37">
        <v>7302.25</v>
      </c>
      <c r="H92" s="37">
        <v>7100</v>
      </c>
      <c r="I92" s="37">
        <v>7300</v>
      </c>
      <c r="J92" s="44"/>
      <c r="K92" s="44"/>
      <c r="L92" s="44"/>
      <c r="M92" s="44"/>
      <c r="N92" s="44"/>
      <c r="O92" s="44"/>
      <c r="P92" s="32"/>
      <c r="Q92" s="32"/>
      <c r="R92" s="32"/>
    </row>
    <row r="93" spans="1:18" x14ac:dyDescent="0.3">
      <c r="A93" s="28"/>
      <c r="B93" s="28"/>
      <c r="C93" s="28" t="s">
        <v>164</v>
      </c>
      <c r="D93" s="28"/>
      <c r="E93" s="47">
        <v>2300</v>
      </c>
      <c r="F93" s="47">
        <v>2214.19</v>
      </c>
      <c r="G93" s="47">
        <v>2448.88</v>
      </c>
      <c r="H93" s="37">
        <v>2700</v>
      </c>
      <c r="I93" s="37">
        <v>2700</v>
      </c>
      <c r="J93" s="44"/>
      <c r="K93" s="44"/>
      <c r="L93" s="44"/>
      <c r="M93" s="44"/>
      <c r="N93" s="44"/>
      <c r="O93" s="44"/>
      <c r="P93" s="44"/>
      <c r="Q93" s="44"/>
      <c r="R93" s="44"/>
    </row>
    <row r="94" spans="1:18" ht="15" thickBot="1" x14ac:dyDescent="0.35">
      <c r="A94" s="28"/>
      <c r="B94" s="28"/>
      <c r="C94" s="28" t="s">
        <v>388</v>
      </c>
      <c r="D94" s="28"/>
      <c r="E94" s="40">
        <v>0</v>
      </c>
      <c r="F94" s="40">
        <f>1459</f>
        <v>1459</v>
      </c>
      <c r="G94" s="40">
        <v>882.82</v>
      </c>
      <c r="H94" s="40">
        <v>1500</v>
      </c>
      <c r="I94" s="40">
        <v>1000</v>
      </c>
      <c r="J94" s="44"/>
      <c r="K94" s="44"/>
      <c r="L94" s="44"/>
      <c r="M94" s="44"/>
      <c r="N94" s="44"/>
      <c r="O94" s="44"/>
      <c r="P94" s="44"/>
      <c r="Q94" s="44"/>
      <c r="R94" s="44"/>
    </row>
    <row r="95" spans="1:18" x14ac:dyDescent="0.3">
      <c r="A95" s="52"/>
      <c r="B95" s="52"/>
      <c r="C95" s="52"/>
      <c r="D95" s="52"/>
      <c r="E95" s="53">
        <f>SUM(E92:E94)</f>
        <v>9400</v>
      </c>
      <c r="F95" s="53">
        <f>SUM(F92:F94)</f>
        <v>10770.69</v>
      </c>
      <c r="G95" s="53">
        <f>SUM(G92:G94)</f>
        <v>10633.95</v>
      </c>
      <c r="H95" s="53">
        <f>SUM(H92:H94)</f>
        <v>11300</v>
      </c>
      <c r="I95" s="53">
        <f>SUM(I92:I94)</f>
        <v>11000</v>
      </c>
      <c r="J95" s="44"/>
      <c r="K95" s="44"/>
      <c r="L95" s="44"/>
      <c r="M95" s="44"/>
      <c r="N95" s="44"/>
      <c r="O95" s="44"/>
      <c r="P95" s="44"/>
      <c r="Q95" s="44"/>
      <c r="R95" s="44"/>
    </row>
    <row r="96" spans="1:18" x14ac:dyDescent="0.3">
      <c r="A96" s="28"/>
      <c r="B96" s="28"/>
      <c r="C96" s="28" t="s">
        <v>168</v>
      </c>
      <c r="D96" s="28"/>
      <c r="E96" s="37"/>
      <c r="F96" s="37"/>
      <c r="G96" s="37"/>
      <c r="H96" s="37"/>
      <c r="I96" s="37"/>
      <c r="J96" s="44"/>
      <c r="K96" s="44"/>
      <c r="L96" s="44"/>
      <c r="M96" s="44"/>
      <c r="N96" s="44"/>
      <c r="O96" s="44"/>
      <c r="P96" s="44"/>
      <c r="Q96" s="44"/>
      <c r="R96" s="44"/>
    </row>
    <row r="97" spans="1:18" x14ac:dyDescent="0.3">
      <c r="A97" s="28"/>
      <c r="B97" s="28"/>
      <c r="C97" s="28"/>
      <c r="D97" s="28" t="s">
        <v>389</v>
      </c>
      <c r="E97" s="37">
        <v>1500</v>
      </c>
      <c r="F97" s="37">
        <v>533.6</v>
      </c>
      <c r="G97" s="37">
        <v>546.15</v>
      </c>
      <c r="H97" s="37">
        <v>750</v>
      </c>
      <c r="I97" s="37">
        <v>600</v>
      </c>
      <c r="J97" s="44"/>
      <c r="K97" s="44"/>
      <c r="L97" s="44"/>
      <c r="M97" s="44"/>
      <c r="N97" s="44"/>
      <c r="O97" s="44"/>
      <c r="P97" s="44"/>
      <c r="Q97" s="44"/>
      <c r="R97" s="44"/>
    </row>
    <row r="98" spans="1:18" x14ac:dyDescent="0.3">
      <c r="A98" s="28"/>
      <c r="B98" s="28"/>
      <c r="C98" s="28"/>
      <c r="D98" s="28" t="s">
        <v>390</v>
      </c>
      <c r="E98" s="37">
        <v>0</v>
      </c>
      <c r="F98" s="37">
        <v>325</v>
      </c>
      <c r="G98" s="37">
        <v>100</v>
      </c>
      <c r="H98" s="37">
        <v>350</v>
      </c>
      <c r="I98" s="37">
        <v>100</v>
      </c>
      <c r="J98" s="44"/>
      <c r="K98" s="44"/>
      <c r="L98" s="44"/>
      <c r="M98" s="44"/>
      <c r="N98" s="44"/>
      <c r="O98" s="44"/>
      <c r="P98" s="44"/>
      <c r="Q98" s="44"/>
      <c r="R98" s="44"/>
    </row>
    <row r="99" spans="1:18" x14ac:dyDescent="0.3">
      <c r="A99" s="28"/>
      <c r="B99" s="28"/>
      <c r="C99" s="28"/>
      <c r="D99" s="28" t="s">
        <v>391</v>
      </c>
      <c r="E99" s="37">
        <v>0</v>
      </c>
      <c r="F99" s="37">
        <v>12129.77</v>
      </c>
      <c r="G99" s="37">
        <v>14811.82</v>
      </c>
      <c r="H99" s="37">
        <v>10000</v>
      </c>
      <c r="I99" s="37">
        <v>10000</v>
      </c>
      <c r="J99" s="44"/>
      <c r="K99" s="44"/>
      <c r="L99" s="44"/>
      <c r="M99" s="44"/>
      <c r="N99" s="44"/>
      <c r="O99" s="44"/>
      <c r="P99" s="44"/>
      <c r="Q99" s="44"/>
      <c r="R99" s="44"/>
    </row>
    <row r="100" spans="1:18" x14ac:dyDescent="0.3">
      <c r="A100" s="28"/>
      <c r="B100" s="28"/>
      <c r="C100" s="28"/>
      <c r="D100" s="28" t="s">
        <v>175</v>
      </c>
      <c r="E100" s="37">
        <v>12000</v>
      </c>
      <c r="F100" s="37">
        <v>11988.61</v>
      </c>
      <c r="G100" s="37">
        <v>12796.73</v>
      </c>
      <c r="H100" s="37">
        <v>11000</v>
      </c>
      <c r="I100" s="37">
        <v>12400</v>
      </c>
      <c r="J100" s="44"/>
      <c r="K100" s="44"/>
      <c r="L100" s="44"/>
      <c r="M100" s="44"/>
      <c r="N100" s="44"/>
      <c r="O100" s="44"/>
      <c r="P100" s="44"/>
      <c r="Q100" s="44"/>
      <c r="R100" s="44"/>
    </row>
    <row r="101" spans="1:18" ht="15" thickBot="1" x14ac:dyDescent="0.35">
      <c r="A101" s="28"/>
      <c r="B101" s="28"/>
      <c r="C101" s="28"/>
      <c r="D101" s="28" t="s">
        <v>180</v>
      </c>
      <c r="E101" s="40"/>
      <c r="F101" s="40"/>
      <c r="G101" s="40"/>
      <c r="H101" s="40"/>
      <c r="I101" s="40"/>
      <c r="J101" s="44"/>
      <c r="K101" s="44"/>
      <c r="L101" s="44"/>
      <c r="M101" s="44"/>
      <c r="N101" s="44"/>
      <c r="O101" s="44"/>
      <c r="P101" s="44"/>
      <c r="Q101" s="44"/>
      <c r="R101" s="44"/>
    </row>
    <row r="102" spans="1:18" x14ac:dyDescent="0.3">
      <c r="A102" s="52"/>
      <c r="B102" s="52"/>
      <c r="C102" s="52" t="s">
        <v>182</v>
      </c>
      <c r="D102" s="52"/>
      <c r="E102" s="53">
        <f>SUM(E97:E101)</f>
        <v>13500</v>
      </c>
      <c r="F102" s="53">
        <f>SUM(F97:F101)</f>
        <v>24976.980000000003</v>
      </c>
      <c r="G102" s="53">
        <f>SUM(G97:G101)</f>
        <v>28254.699999999997</v>
      </c>
      <c r="H102" s="53">
        <f>SUM(H97:H101)</f>
        <v>22100</v>
      </c>
      <c r="I102" s="53">
        <f>SUM(I97:I101)</f>
        <v>23100</v>
      </c>
      <c r="J102" s="44"/>
      <c r="K102" s="44"/>
      <c r="L102" s="44"/>
      <c r="M102" s="44"/>
      <c r="N102" s="44"/>
      <c r="O102" s="44"/>
      <c r="P102" s="44"/>
      <c r="Q102" s="44"/>
      <c r="R102" s="44"/>
    </row>
    <row r="103" spans="1:18" x14ac:dyDescent="0.3">
      <c r="A103" s="28"/>
      <c r="B103" s="28"/>
      <c r="C103" s="28" t="s">
        <v>183</v>
      </c>
      <c r="D103" s="28"/>
      <c r="E103" s="37"/>
      <c r="F103" s="37"/>
      <c r="G103" s="37"/>
      <c r="H103" s="37"/>
      <c r="I103" s="37"/>
      <c r="J103" s="44"/>
      <c r="K103" s="44"/>
      <c r="L103" s="44"/>
      <c r="M103" s="44"/>
      <c r="N103" s="44"/>
      <c r="O103" s="44"/>
      <c r="P103" s="44"/>
      <c r="Q103" s="44"/>
      <c r="R103" s="44"/>
    </row>
    <row r="104" spans="1:18" x14ac:dyDescent="0.3">
      <c r="A104" s="28"/>
      <c r="B104" s="28"/>
      <c r="C104" s="28"/>
      <c r="D104" s="28" t="s">
        <v>184</v>
      </c>
      <c r="E104" s="37">
        <v>30000</v>
      </c>
      <c r="F104" s="37">
        <v>32218.75</v>
      </c>
      <c r="G104" s="37">
        <v>7075.6</v>
      </c>
      <c r="H104" s="37">
        <v>33000</v>
      </c>
      <c r="I104" s="37">
        <v>12000</v>
      </c>
      <c r="J104" s="44"/>
      <c r="K104" s="44"/>
      <c r="L104" s="44"/>
      <c r="M104" s="44"/>
      <c r="N104" s="44"/>
      <c r="O104" s="44"/>
      <c r="P104" s="44"/>
      <c r="Q104" s="44"/>
      <c r="R104" s="44"/>
    </row>
    <row r="105" spans="1:18" x14ac:dyDescent="0.3">
      <c r="A105" s="28"/>
      <c r="B105" s="28"/>
      <c r="C105" s="28"/>
      <c r="D105" s="28" t="s">
        <v>392</v>
      </c>
      <c r="E105" s="37">
        <v>0</v>
      </c>
      <c r="F105" s="37">
        <v>6300</v>
      </c>
      <c r="G105" s="37">
        <v>4900</v>
      </c>
      <c r="H105" s="37">
        <f>700*12</f>
        <v>8400</v>
      </c>
      <c r="I105" s="37">
        <v>8400</v>
      </c>
      <c r="J105" s="54"/>
      <c r="K105" s="44"/>
      <c r="L105" s="44"/>
      <c r="M105" s="44"/>
      <c r="N105" s="44"/>
      <c r="O105" s="44"/>
      <c r="P105" s="44"/>
      <c r="Q105" s="44"/>
      <c r="R105" s="44"/>
    </row>
    <row r="106" spans="1:18" ht="15" thickBot="1" x14ac:dyDescent="0.35">
      <c r="A106" s="28"/>
      <c r="B106" s="28"/>
      <c r="C106" s="28"/>
      <c r="D106" s="28" t="s">
        <v>186</v>
      </c>
      <c r="E106" s="40"/>
      <c r="F106" s="40"/>
      <c r="G106" s="40"/>
      <c r="H106" s="40"/>
      <c r="I106" s="40"/>
      <c r="J106" s="44"/>
      <c r="K106" s="44"/>
      <c r="L106" s="44"/>
      <c r="M106" s="44"/>
      <c r="N106" s="44"/>
      <c r="O106" s="44"/>
      <c r="P106" s="44"/>
      <c r="Q106" s="44"/>
      <c r="R106" s="44"/>
    </row>
    <row r="107" spans="1:18" x14ac:dyDescent="0.3">
      <c r="A107" s="52"/>
      <c r="B107" s="52"/>
      <c r="C107" s="52" t="s">
        <v>187</v>
      </c>
      <c r="D107" s="52"/>
      <c r="E107" s="53">
        <f>E104+E105+E106</f>
        <v>30000</v>
      </c>
      <c r="F107" s="53">
        <f>F104+F105+F106</f>
        <v>38518.75</v>
      </c>
      <c r="G107" s="53">
        <f>G104+G105+G106</f>
        <v>11975.6</v>
      </c>
      <c r="H107" s="53">
        <f>H104+H105+H106</f>
        <v>41400</v>
      </c>
      <c r="I107" s="53">
        <f>I104+I105+I106</f>
        <v>20400</v>
      </c>
      <c r="J107" s="44"/>
      <c r="K107" s="44"/>
      <c r="L107" s="44"/>
      <c r="M107" s="44"/>
      <c r="N107" s="44"/>
      <c r="O107" s="44"/>
      <c r="P107" s="44"/>
      <c r="Q107" s="44"/>
      <c r="R107" s="44"/>
    </row>
    <row r="108" spans="1:18" x14ac:dyDescent="0.3">
      <c r="A108" s="28"/>
      <c r="B108" s="28"/>
      <c r="C108" s="28" t="s">
        <v>188</v>
      </c>
      <c r="D108" s="28"/>
      <c r="E108" s="37"/>
      <c r="F108" s="37"/>
      <c r="G108" s="37"/>
      <c r="H108" s="37"/>
      <c r="I108" s="37"/>
      <c r="J108" s="44"/>
      <c r="K108" s="44"/>
      <c r="L108" s="44"/>
      <c r="M108" s="44"/>
      <c r="N108" s="44"/>
      <c r="O108" s="44"/>
      <c r="P108" s="44"/>
      <c r="Q108" s="44"/>
      <c r="R108" s="44"/>
    </row>
    <row r="109" spans="1:18" x14ac:dyDescent="0.3">
      <c r="A109" s="28"/>
      <c r="B109" s="28"/>
      <c r="C109" s="28"/>
      <c r="D109" s="28" t="s">
        <v>189</v>
      </c>
      <c r="E109" s="37">
        <v>34000</v>
      </c>
      <c r="F109" s="37">
        <v>28769.18</v>
      </c>
      <c r="G109" s="37">
        <v>28301.49</v>
      </c>
      <c r="H109" s="37">
        <v>35040</v>
      </c>
      <c r="I109" s="37">
        <v>34000</v>
      </c>
      <c r="J109" s="44"/>
      <c r="K109" s="44"/>
      <c r="L109" s="44"/>
      <c r="M109" s="44"/>
      <c r="N109" s="44"/>
      <c r="O109" s="44"/>
      <c r="P109" s="44"/>
      <c r="Q109" s="44"/>
      <c r="R109" s="44"/>
    </row>
    <row r="110" spans="1:18" x14ac:dyDescent="0.3">
      <c r="A110" s="28"/>
      <c r="B110" s="28"/>
      <c r="C110" s="28"/>
      <c r="D110" s="28" t="s">
        <v>190</v>
      </c>
      <c r="E110" s="37">
        <v>4900</v>
      </c>
      <c r="F110" s="37">
        <v>4021</v>
      </c>
      <c r="G110" s="37">
        <v>4206.6000000000004</v>
      </c>
      <c r="H110" s="37">
        <v>5050</v>
      </c>
      <c r="I110" s="37">
        <v>5300</v>
      </c>
      <c r="J110" s="44"/>
      <c r="K110" s="44"/>
      <c r="L110" s="44"/>
      <c r="M110" s="44"/>
      <c r="N110" s="44"/>
      <c r="O110" s="44"/>
      <c r="P110" s="44"/>
      <c r="Q110" s="44"/>
      <c r="R110" s="44"/>
    </row>
    <row r="111" spans="1:18" x14ac:dyDescent="0.3">
      <c r="A111" s="28"/>
      <c r="B111" s="28"/>
      <c r="C111" s="28"/>
      <c r="D111" s="28" t="s">
        <v>393</v>
      </c>
      <c r="E111" s="37">
        <v>0</v>
      </c>
      <c r="F111" s="37">
        <v>0</v>
      </c>
      <c r="G111" s="37">
        <v>0</v>
      </c>
      <c r="H111" s="37"/>
      <c r="I111" s="37"/>
      <c r="J111" s="44"/>
      <c r="K111" s="44"/>
      <c r="L111" s="44"/>
      <c r="M111" s="44"/>
      <c r="N111" s="44"/>
      <c r="O111" s="44"/>
      <c r="P111" s="44"/>
      <c r="Q111" s="44"/>
      <c r="R111" s="44"/>
    </row>
    <row r="112" spans="1:18" x14ac:dyDescent="0.3">
      <c r="A112" s="28"/>
      <c r="B112" s="28"/>
      <c r="C112" s="28"/>
      <c r="D112" s="28" t="s">
        <v>192</v>
      </c>
      <c r="E112" s="37">
        <v>1000</v>
      </c>
      <c r="F112" s="37">
        <v>325.66000000000003</v>
      </c>
      <c r="G112" s="37">
        <v>221.22</v>
      </c>
      <c r="H112" s="37">
        <v>818</v>
      </c>
      <c r="I112" s="37">
        <v>500</v>
      </c>
      <c r="J112" s="44"/>
      <c r="K112" s="44"/>
      <c r="L112" s="44"/>
      <c r="M112" s="44"/>
      <c r="N112" s="44"/>
      <c r="O112" s="44"/>
      <c r="P112" s="44"/>
      <c r="Q112" s="44"/>
      <c r="R112" s="44"/>
    </row>
    <row r="113" spans="1:18" x14ac:dyDescent="0.3">
      <c r="A113" s="28"/>
      <c r="B113" s="28"/>
      <c r="C113" s="28"/>
      <c r="D113" s="28" t="s">
        <v>193</v>
      </c>
      <c r="E113" s="37">
        <v>400</v>
      </c>
      <c r="F113" s="37">
        <v>290</v>
      </c>
      <c r="G113" s="37">
        <v>196</v>
      </c>
      <c r="H113" s="37">
        <v>350</v>
      </c>
      <c r="I113" s="37">
        <v>250</v>
      </c>
      <c r="J113" s="44"/>
      <c r="K113" s="44"/>
      <c r="L113" s="44"/>
      <c r="M113" s="44"/>
      <c r="N113" s="44"/>
      <c r="O113" s="44"/>
      <c r="P113" s="44"/>
      <c r="Q113" s="44"/>
      <c r="R113" s="44"/>
    </row>
    <row r="114" spans="1:18" x14ac:dyDescent="0.3">
      <c r="A114" s="28"/>
      <c r="B114" s="28"/>
      <c r="C114" s="28"/>
      <c r="D114" s="28" t="s">
        <v>194</v>
      </c>
      <c r="E114" s="37">
        <v>0</v>
      </c>
      <c r="F114" s="37">
        <v>55</v>
      </c>
      <c r="G114" s="37"/>
      <c r="H114" s="37">
        <v>0</v>
      </c>
      <c r="I114" s="37"/>
      <c r="J114" s="44"/>
      <c r="K114" s="44"/>
      <c r="L114" s="44"/>
      <c r="M114" s="44"/>
      <c r="N114" s="44"/>
      <c r="O114" s="44"/>
      <c r="P114" s="44"/>
      <c r="Q114" s="44"/>
      <c r="R114" s="44"/>
    </row>
    <row r="115" spans="1:18" x14ac:dyDescent="0.3">
      <c r="A115" s="28"/>
      <c r="B115" s="28"/>
      <c r="C115" s="28"/>
      <c r="D115" s="28" t="s">
        <v>196</v>
      </c>
      <c r="E115" s="37">
        <v>2000</v>
      </c>
      <c r="F115" s="37">
        <v>1731</v>
      </c>
      <c r="G115" s="37">
        <v>1476.36</v>
      </c>
      <c r="H115" s="37">
        <v>1800</v>
      </c>
      <c r="I115" s="37">
        <v>1600</v>
      </c>
      <c r="J115" s="44"/>
      <c r="K115" s="44"/>
      <c r="L115" s="44"/>
      <c r="M115" s="44"/>
      <c r="N115" s="44"/>
      <c r="O115" s="44"/>
      <c r="P115" s="44"/>
      <c r="Q115" s="44"/>
      <c r="R115" s="44"/>
    </row>
    <row r="116" spans="1:18" x14ac:dyDescent="0.3">
      <c r="A116" s="28"/>
      <c r="B116" s="28"/>
      <c r="C116" s="28"/>
      <c r="D116" s="28" t="s">
        <v>197</v>
      </c>
      <c r="E116" s="37">
        <v>170</v>
      </c>
      <c r="F116" s="37">
        <v>165</v>
      </c>
      <c r="G116" s="37">
        <v>165</v>
      </c>
      <c r="H116" s="37">
        <v>170</v>
      </c>
      <c r="I116" s="37">
        <v>170</v>
      </c>
      <c r="J116" s="44"/>
      <c r="K116" s="44"/>
      <c r="L116" s="44"/>
      <c r="M116" s="44"/>
      <c r="N116" s="44"/>
      <c r="O116" s="44"/>
      <c r="P116" s="44"/>
      <c r="Q116" s="44"/>
      <c r="R116" s="44"/>
    </row>
    <row r="117" spans="1:18" ht="15" thickBot="1" x14ac:dyDescent="0.35">
      <c r="A117" s="28"/>
      <c r="B117" s="28"/>
      <c r="C117" s="28"/>
      <c r="D117" s="28" t="s">
        <v>394</v>
      </c>
      <c r="E117" s="40">
        <v>600</v>
      </c>
      <c r="F117" s="40">
        <v>522</v>
      </c>
      <c r="G117" s="40">
        <v>440.65</v>
      </c>
      <c r="H117" s="40">
        <v>600</v>
      </c>
      <c r="I117" s="40">
        <v>900</v>
      </c>
      <c r="J117" s="44"/>
      <c r="K117" s="44"/>
      <c r="L117" s="44"/>
      <c r="M117" s="44"/>
      <c r="N117" s="44"/>
      <c r="O117" s="44"/>
      <c r="P117" s="44"/>
      <c r="Q117" s="44"/>
      <c r="R117" s="44"/>
    </row>
    <row r="118" spans="1:18" x14ac:dyDescent="0.3">
      <c r="A118" s="52"/>
      <c r="B118" s="52"/>
      <c r="C118" s="52" t="s">
        <v>200</v>
      </c>
      <c r="D118" s="52"/>
      <c r="E118" s="53">
        <f>SUM(E109:E117)</f>
        <v>43070</v>
      </c>
      <c r="F118" s="53">
        <f>SUM(F109:F117)</f>
        <v>35878.840000000004</v>
      </c>
      <c r="G118" s="53">
        <f>SUM(G109:G117)</f>
        <v>35007.320000000007</v>
      </c>
      <c r="H118" s="53">
        <f>SUM(H109:H117)</f>
        <v>43828</v>
      </c>
      <c r="I118" s="53">
        <f>SUM(I109:I117)</f>
        <v>42720</v>
      </c>
      <c r="J118" s="44"/>
      <c r="K118" s="44"/>
      <c r="L118" s="44"/>
      <c r="M118" s="44"/>
      <c r="N118" s="44"/>
      <c r="O118" s="44"/>
      <c r="P118" s="44"/>
      <c r="Q118" s="44"/>
      <c r="R118" s="44"/>
    </row>
    <row r="119" spans="1:18" x14ac:dyDescent="0.3">
      <c r="A119" s="52"/>
      <c r="B119" s="52"/>
      <c r="C119" s="52" t="s">
        <v>395</v>
      </c>
      <c r="D119" s="52"/>
      <c r="E119" s="53">
        <v>0</v>
      </c>
      <c r="F119" s="53">
        <v>639.12</v>
      </c>
      <c r="G119" s="53">
        <v>335.44</v>
      </c>
      <c r="H119" s="53">
        <v>650</v>
      </c>
      <c r="I119" s="53">
        <v>400</v>
      </c>
      <c r="J119" s="44"/>
      <c r="K119" s="44"/>
      <c r="L119" s="44"/>
      <c r="M119" s="44"/>
      <c r="N119" s="44"/>
      <c r="O119" s="44"/>
      <c r="P119" s="44"/>
      <c r="Q119" s="44"/>
      <c r="R119" s="44"/>
    </row>
    <row r="120" spans="1:18" x14ac:dyDescent="0.3">
      <c r="A120" s="52"/>
      <c r="B120" s="52"/>
      <c r="C120" s="52" t="s">
        <v>202</v>
      </c>
      <c r="D120" s="52"/>
      <c r="E120" s="53">
        <v>10000</v>
      </c>
      <c r="F120" s="53">
        <v>4365.75</v>
      </c>
      <c r="G120" s="53">
        <v>6915.46</v>
      </c>
      <c r="H120" s="53">
        <v>4000</v>
      </c>
      <c r="I120" s="53">
        <v>7500</v>
      </c>
      <c r="J120" s="44"/>
      <c r="K120" s="44"/>
      <c r="L120" s="44"/>
      <c r="M120" s="44"/>
      <c r="N120" s="44"/>
      <c r="O120" s="44"/>
      <c r="P120" s="44"/>
      <c r="Q120" s="44"/>
      <c r="R120" s="44"/>
    </row>
    <row r="121" spans="1:18" x14ac:dyDescent="0.3">
      <c r="A121" s="28"/>
      <c r="B121" s="28"/>
      <c r="C121" s="28"/>
      <c r="D121" s="28" t="s">
        <v>204</v>
      </c>
      <c r="E121" s="37">
        <v>0</v>
      </c>
      <c r="F121" s="37">
        <v>0</v>
      </c>
      <c r="G121" s="37"/>
      <c r="H121" s="37"/>
      <c r="I121" s="37"/>
      <c r="J121" s="44"/>
      <c r="K121" s="44"/>
      <c r="L121" s="44"/>
      <c r="M121" s="44"/>
      <c r="N121" s="44"/>
      <c r="O121" s="44"/>
      <c r="P121" s="44"/>
      <c r="Q121" s="44"/>
      <c r="R121" s="44"/>
    </row>
    <row r="122" spans="1:18" x14ac:dyDescent="0.3">
      <c r="A122" s="28"/>
      <c r="B122" s="28"/>
      <c r="C122" s="28"/>
      <c r="D122" s="28" t="s">
        <v>206</v>
      </c>
      <c r="E122" s="37">
        <v>3200</v>
      </c>
      <c r="F122" s="37">
        <v>2416.5</v>
      </c>
      <c r="G122" s="37"/>
      <c r="H122" s="37">
        <v>0</v>
      </c>
      <c r="I122" s="37">
        <v>0</v>
      </c>
      <c r="J122" s="44"/>
      <c r="K122" s="44"/>
      <c r="L122" s="44"/>
      <c r="M122" s="44"/>
      <c r="N122" s="44"/>
      <c r="O122" s="44"/>
      <c r="P122" s="44"/>
      <c r="Q122" s="44"/>
      <c r="R122" s="44"/>
    </row>
    <row r="123" spans="1:18" x14ac:dyDescent="0.3">
      <c r="A123" s="28"/>
      <c r="B123" s="28"/>
      <c r="C123" s="28"/>
      <c r="D123" s="28" t="s">
        <v>207</v>
      </c>
      <c r="E123" s="37">
        <v>0</v>
      </c>
      <c r="F123" s="37">
        <v>1020</v>
      </c>
      <c r="G123" s="37">
        <v>4875</v>
      </c>
      <c r="H123" s="37">
        <v>7000</v>
      </c>
      <c r="I123" s="37">
        <v>7000</v>
      </c>
      <c r="J123" s="44"/>
      <c r="K123" s="44"/>
      <c r="L123" s="44"/>
      <c r="M123" s="44"/>
      <c r="N123" s="44"/>
      <c r="O123" s="44"/>
      <c r="P123" s="44"/>
      <c r="Q123" s="44"/>
      <c r="R123" s="44"/>
    </row>
    <row r="124" spans="1:18" x14ac:dyDescent="0.3">
      <c r="A124" s="28"/>
      <c r="B124" s="28"/>
      <c r="C124" s="28"/>
      <c r="D124" s="28" t="s">
        <v>208</v>
      </c>
      <c r="E124" s="37">
        <v>1000</v>
      </c>
      <c r="F124" s="37">
        <v>192.44</v>
      </c>
      <c r="G124" s="37">
        <v>356.6</v>
      </c>
      <c r="H124" s="37">
        <v>200</v>
      </c>
      <c r="I124" s="37">
        <v>250</v>
      </c>
      <c r="J124" s="44"/>
      <c r="K124" s="44"/>
      <c r="L124" s="44"/>
      <c r="M124" s="44"/>
      <c r="N124" s="44"/>
      <c r="O124" s="44"/>
      <c r="P124" s="44"/>
      <c r="Q124" s="44"/>
      <c r="R124" s="44"/>
    </row>
    <row r="125" spans="1:18" x14ac:dyDescent="0.3">
      <c r="A125" s="28"/>
      <c r="B125" s="28"/>
      <c r="C125" s="28"/>
      <c r="D125" s="28" t="s">
        <v>209</v>
      </c>
      <c r="E125" s="37">
        <v>1000</v>
      </c>
      <c r="F125" s="37">
        <v>425.78</v>
      </c>
      <c r="G125" s="37">
        <v>496.8</v>
      </c>
      <c r="H125" s="37">
        <v>500</v>
      </c>
      <c r="I125" s="37">
        <v>500</v>
      </c>
      <c r="J125" s="44"/>
      <c r="K125" s="44"/>
      <c r="L125" s="44"/>
      <c r="M125" s="44"/>
      <c r="N125" s="44"/>
      <c r="O125" s="44"/>
      <c r="P125" s="44"/>
      <c r="Q125" s="44"/>
      <c r="R125" s="44"/>
    </row>
    <row r="126" spans="1:18" x14ac:dyDescent="0.3">
      <c r="A126" s="28"/>
      <c r="B126" s="28"/>
      <c r="C126" s="28"/>
      <c r="D126" s="28" t="s">
        <v>210</v>
      </c>
      <c r="E126" s="37">
        <v>2500</v>
      </c>
      <c r="F126" s="37">
        <v>2363.1</v>
      </c>
      <c r="G126" s="37">
        <v>2316.31</v>
      </c>
      <c r="H126" s="37">
        <v>2500</v>
      </c>
      <c r="I126" s="37">
        <v>2500</v>
      </c>
      <c r="J126" s="44"/>
      <c r="K126" s="44"/>
      <c r="L126" s="44"/>
      <c r="M126" s="44"/>
      <c r="N126" s="44"/>
      <c r="O126" s="44"/>
      <c r="P126" s="44"/>
      <c r="Q126" s="44"/>
      <c r="R126" s="44"/>
    </row>
    <row r="127" spans="1:18" x14ac:dyDescent="0.3">
      <c r="A127" s="28"/>
      <c r="B127" s="28"/>
      <c r="C127" s="28"/>
      <c r="D127" s="28" t="s">
        <v>211</v>
      </c>
      <c r="E127" s="37">
        <v>400</v>
      </c>
      <c r="F127" s="37">
        <v>337.06</v>
      </c>
      <c r="G127" s="37">
        <v>491.69</v>
      </c>
      <c r="H127" s="37">
        <v>400</v>
      </c>
      <c r="I127" s="37">
        <v>450</v>
      </c>
      <c r="J127" s="44"/>
      <c r="K127" s="44"/>
      <c r="L127" s="44"/>
      <c r="M127" s="44"/>
      <c r="N127" s="44"/>
      <c r="O127" s="44"/>
      <c r="P127" s="44"/>
      <c r="Q127" s="44"/>
      <c r="R127" s="44"/>
    </row>
    <row r="128" spans="1:18" x14ac:dyDescent="0.3">
      <c r="A128" s="28"/>
      <c r="B128" s="28"/>
      <c r="C128" s="28"/>
      <c r="D128" s="28" t="s">
        <v>212</v>
      </c>
      <c r="E128" s="37">
        <v>300</v>
      </c>
      <c r="F128" s="37">
        <v>308.95999999999998</v>
      </c>
      <c r="G128" s="37">
        <v>336.74</v>
      </c>
      <c r="H128" s="37">
        <v>400</v>
      </c>
      <c r="I128" s="37">
        <v>400</v>
      </c>
      <c r="J128" s="44"/>
      <c r="K128" s="44"/>
      <c r="L128" s="44"/>
      <c r="M128" s="44"/>
      <c r="N128" s="44"/>
      <c r="O128" s="44"/>
      <c r="P128" s="44"/>
      <c r="Q128" s="44"/>
      <c r="R128" s="44"/>
    </row>
    <row r="129" spans="1:18" x14ac:dyDescent="0.3">
      <c r="A129" s="28"/>
      <c r="B129" s="28"/>
      <c r="C129" s="28"/>
      <c r="D129" s="28" t="s">
        <v>213</v>
      </c>
      <c r="E129" s="37">
        <v>5000</v>
      </c>
      <c r="F129" s="37">
        <v>5013.95</v>
      </c>
      <c r="G129" s="37">
        <v>4205.3900000000003</v>
      </c>
      <c r="H129" s="37">
        <v>5100</v>
      </c>
      <c r="I129" s="37">
        <v>5000</v>
      </c>
      <c r="J129" s="44"/>
      <c r="K129" s="44"/>
      <c r="L129" s="44"/>
      <c r="M129" s="44"/>
      <c r="N129" s="44"/>
      <c r="O129" s="44"/>
      <c r="P129" s="44"/>
      <c r="Q129" s="44"/>
      <c r="R129" s="44"/>
    </row>
    <row r="130" spans="1:18" x14ac:dyDescent="0.3">
      <c r="A130" s="28"/>
      <c r="B130" s="28"/>
      <c r="C130" s="28"/>
      <c r="D130" s="28" t="s">
        <v>214</v>
      </c>
      <c r="E130" s="37">
        <v>250</v>
      </c>
      <c r="F130" s="37">
        <v>196.25</v>
      </c>
      <c r="G130" s="37">
        <v>140.96</v>
      </c>
      <c r="H130" s="37">
        <v>200</v>
      </c>
      <c r="I130" s="37">
        <v>200</v>
      </c>
      <c r="J130" s="44"/>
      <c r="K130" s="44"/>
      <c r="L130" s="44"/>
      <c r="M130" s="44"/>
      <c r="N130" s="44"/>
      <c r="O130" s="44"/>
      <c r="P130" s="44"/>
      <c r="Q130" s="44"/>
      <c r="R130" s="44"/>
    </row>
    <row r="131" spans="1:18" x14ac:dyDescent="0.3">
      <c r="A131" s="28"/>
      <c r="B131" s="28"/>
      <c r="C131" s="28"/>
      <c r="D131" s="28" t="s">
        <v>215</v>
      </c>
      <c r="E131" s="37">
        <v>150</v>
      </c>
      <c r="F131" s="37">
        <v>404.26</v>
      </c>
      <c r="G131" s="37">
        <v>162.36000000000001</v>
      </c>
      <c r="H131" s="37">
        <v>200</v>
      </c>
      <c r="I131" s="37">
        <v>200</v>
      </c>
      <c r="J131" s="44"/>
      <c r="K131" s="44"/>
      <c r="L131" s="44"/>
      <c r="M131" s="44"/>
      <c r="N131" s="44"/>
      <c r="O131" s="44"/>
      <c r="P131" s="44"/>
      <c r="Q131" s="44"/>
      <c r="R131" s="44"/>
    </row>
    <row r="132" spans="1:18" x14ac:dyDescent="0.3">
      <c r="A132" s="28"/>
      <c r="B132" s="28"/>
      <c r="C132" s="28"/>
      <c r="D132" s="28" t="s">
        <v>216</v>
      </c>
      <c r="E132" s="37">
        <v>1200</v>
      </c>
      <c r="F132" s="37">
        <v>1362.9</v>
      </c>
      <c r="G132" s="37">
        <v>2949.33</v>
      </c>
      <c r="H132" s="37">
        <v>1400</v>
      </c>
      <c r="I132" s="37">
        <v>3000</v>
      </c>
      <c r="J132" s="44"/>
      <c r="K132" s="44"/>
      <c r="L132" s="44"/>
      <c r="M132" s="44"/>
      <c r="N132" s="44"/>
      <c r="O132" s="44"/>
      <c r="P132" s="44"/>
      <c r="Q132" s="44"/>
      <c r="R132" s="44"/>
    </row>
    <row r="133" spans="1:18" x14ac:dyDescent="0.3">
      <c r="A133" s="28"/>
      <c r="B133" s="28"/>
      <c r="C133" s="28"/>
      <c r="D133" s="28" t="s">
        <v>217</v>
      </c>
      <c r="E133" s="37">
        <v>900</v>
      </c>
      <c r="F133" s="37">
        <v>504.35</v>
      </c>
      <c r="G133" s="37">
        <v>608.04999999999995</v>
      </c>
      <c r="H133" s="37">
        <v>550</v>
      </c>
      <c r="I133" s="37">
        <v>700</v>
      </c>
      <c r="J133" s="44"/>
      <c r="K133" s="44"/>
      <c r="L133" s="44"/>
      <c r="M133" s="44"/>
      <c r="N133" s="44"/>
      <c r="O133" s="44"/>
      <c r="P133" s="44"/>
      <c r="Q133" s="44"/>
      <c r="R133" s="44"/>
    </row>
    <row r="134" spans="1:18" x14ac:dyDescent="0.3">
      <c r="A134" s="28"/>
      <c r="B134" s="28"/>
      <c r="C134" s="28"/>
      <c r="D134" s="28" t="s">
        <v>218</v>
      </c>
      <c r="E134" s="37">
        <v>2500</v>
      </c>
      <c r="F134" s="37">
        <v>2574.66</v>
      </c>
      <c r="G134" s="37">
        <v>2656.97</v>
      </c>
      <c r="H134" s="37">
        <v>2700</v>
      </c>
      <c r="I134" s="37">
        <v>2700</v>
      </c>
      <c r="J134" s="44"/>
      <c r="K134" s="44"/>
      <c r="L134" s="44"/>
      <c r="M134" s="44"/>
      <c r="N134" s="44"/>
      <c r="O134" s="44"/>
      <c r="P134" s="44"/>
      <c r="Q134" s="44"/>
      <c r="R134" s="44"/>
    </row>
    <row r="135" spans="1:18" ht="15" thickBot="1" x14ac:dyDescent="0.35">
      <c r="A135" s="28"/>
      <c r="B135" s="28"/>
      <c r="C135" s="28"/>
      <c r="D135" s="28" t="s">
        <v>396</v>
      </c>
      <c r="E135" s="40">
        <v>0</v>
      </c>
      <c r="F135" s="40">
        <v>1131.18</v>
      </c>
      <c r="G135" s="40">
        <v>1206.2</v>
      </c>
      <c r="H135" s="40">
        <v>1200</v>
      </c>
      <c r="I135" s="40">
        <v>1700</v>
      </c>
      <c r="J135" s="44"/>
      <c r="K135" s="44"/>
      <c r="L135" s="47"/>
      <c r="M135" s="44"/>
      <c r="N135" s="44"/>
      <c r="O135" s="44"/>
      <c r="P135" s="44"/>
      <c r="Q135" s="44"/>
      <c r="R135" s="44"/>
    </row>
    <row r="136" spans="1:18" x14ac:dyDescent="0.3">
      <c r="A136" s="52"/>
      <c r="B136" s="52"/>
      <c r="C136" s="52" t="s">
        <v>227</v>
      </c>
      <c r="D136" s="52"/>
      <c r="E136" s="53">
        <f>SUM(E121:E135)</f>
        <v>18400</v>
      </c>
      <c r="F136" s="53">
        <f>SUM(F121:F135)</f>
        <v>18251.39</v>
      </c>
      <c r="G136" s="53">
        <f>SUM(G121:G135)</f>
        <v>20802.400000000005</v>
      </c>
      <c r="H136" s="53">
        <f>SUM(H121:H135)</f>
        <v>22350</v>
      </c>
      <c r="I136" s="53">
        <f>SUM(I121:I135)</f>
        <v>24600</v>
      </c>
      <c r="J136" s="44"/>
      <c r="K136" s="44"/>
      <c r="L136" s="44"/>
      <c r="M136" s="44"/>
      <c r="N136" s="44"/>
      <c r="O136" s="44"/>
      <c r="P136" s="44"/>
      <c r="Q136" s="44"/>
      <c r="R136" s="44"/>
    </row>
    <row r="137" spans="1:18" x14ac:dyDescent="0.3">
      <c r="A137" s="28"/>
      <c r="B137" s="28"/>
      <c r="C137" s="28" t="s">
        <v>228</v>
      </c>
      <c r="D137" s="28"/>
      <c r="E137" s="37"/>
      <c r="F137" s="37"/>
      <c r="G137" s="37"/>
      <c r="H137" s="37"/>
      <c r="I137" s="37"/>
      <c r="J137" s="44"/>
      <c r="K137" s="44"/>
      <c r="L137" s="44"/>
      <c r="M137" s="44"/>
      <c r="N137" s="44"/>
      <c r="O137" s="44"/>
      <c r="P137" s="44"/>
      <c r="Q137" s="44"/>
      <c r="R137" s="44"/>
    </row>
    <row r="138" spans="1:18" x14ac:dyDescent="0.3">
      <c r="A138" s="28"/>
      <c r="B138" s="28"/>
      <c r="C138" s="28"/>
      <c r="D138" s="28" t="s">
        <v>229</v>
      </c>
      <c r="E138" s="37">
        <v>210000</v>
      </c>
      <c r="F138" s="37">
        <v>190947.94</v>
      </c>
      <c r="G138" s="37">
        <v>201973.37</v>
      </c>
      <c r="H138" s="37">
        <v>215000</v>
      </c>
      <c r="I138" s="37">
        <v>230000</v>
      </c>
      <c r="J138" s="37"/>
      <c r="K138" s="44"/>
      <c r="L138" s="37"/>
      <c r="M138" s="44"/>
      <c r="N138" s="44"/>
      <c r="O138" s="44"/>
      <c r="P138" s="44"/>
      <c r="Q138" s="44"/>
      <c r="R138" s="44"/>
    </row>
    <row r="139" spans="1:18" x14ac:dyDescent="0.3">
      <c r="A139" s="28"/>
      <c r="B139" s="28"/>
      <c r="C139" s="28"/>
      <c r="D139" s="28" t="s">
        <v>397</v>
      </c>
      <c r="E139" s="37">
        <v>3000</v>
      </c>
      <c r="F139" s="37">
        <v>3100</v>
      </c>
      <c r="G139" s="37">
        <v>2504</v>
      </c>
      <c r="H139" s="37">
        <v>3000</v>
      </c>
      <c r="I139" s="37">
        <v>2800</v>
      </c>
      <c r="J139" s="37"/>
      <c r="K139" s="44"/>
      <c r="L139" s="44"/>
      <c r="M139" s="44"/>
      <c r="N139" s="44"/>
      <c r="O139" s="44"/>
      <c r="P139" s="44"/>
      <c r="Q139" s="44"/>
      <c r="R139" s="44"/>
    </row>
    <row r="140" spans="1:18" x14ac:dyDescent="0.3">
      <c r="A140" s="28"/>
      <c r="B140" s="28"/>
      <c r="C140" s="28"/>
      <c r="D140" s="28" t="s">
        <v>231</v>
      </c>
      <c r="E140" s="37">
        <v>58000</v>
      </c>
      <c r="F140" s="37">
        <v>53504.38</v>
      </c>
      <c r="G140" s="37">
        <v>52754.879999999997</v>
      </c>
      <c r="H140" s="37">
        <v>58000</v>
      </c>
      <c r="I140" s="37">
        <v>60500</v>
      </c>
      <c r="J140" s="44"/>
      <c r="K140" s="44"/>
      <c r="L140" s="44"/>
      <c r="M140" s="44"/>
      <c r="N140" s="44"/>
      <c r="O140" s="44"/>
      <c r="P140" s="44"/>
      <c r="Q140" s="44"/>
      <c r="R140" s="44"/>
    </row>
    <row r="141" spans="1:18" x14ac:dyDescent="0.3">
      <c r="A141" s="28"/>
      <c r="B141" s="28"/>
      <c r="C141" s="28"/>
      <c r="D141" s="28" t="s">
        <v>234</v>
      </c>
      <c r="E141" s="37">
        <v>0</v>
      </c>
      <c r="F141" s="37">
        <v>0</v>
      </c>
      <c r="G141" s="37"/>
      <c r="H141" s="37"/>
      <c r="I141" s="37"/>
      <c r="J141" s="44"/>
      <c r="K141" s="44"/>
      <c r="L141" s="44"/>
      <c r="M141" s="44"/>
      <c r="N141" s="44"/>
      <c r="O141" s="44"/>
      <c r="P141" s="44"/>
      <c r="Q141" s="44"/>
      <c r="R141" s="44"/>
    </row>
    <row r="142" spans="1:18" x14ac:dyDescent="0.3">
      <c r="A142" s="28"/>
      <c r="B142" s="28"/>
      <c r="C142" s="28"/>
      <c r="D142" s="28" t="s">
        <v>398</v>
      </c>
      <c r="E142" s="37">
        <v>0</v>
      </c>
      <c r="F142" s="37">
        <v>0</v>
      </c>
      <c r="G142" s="37"/>
      <c r="H142" s="37"/>
      <c r="I142" s="37"/>
      <c r="J142" s="44"/>
      <c r="K142" s="44"/>
      <c r="L142" s="44"/>
      <c r="M142" s="44"/>
      <c r="N142" s="44"/>
      <c r="O142" s="44"/>
      <c r="P142" s="44"/>
      <c r="Q142" s="44"/>
      <c r="R142" s="44"/>
    </row>
    <row r="143" spans="1:18" x14ac:dyDescent="0.3">
      <c r="A143" s="28"/>
      <c r="B143" s="28"/>
      <c r="C143" s="28"/>
      <c r="D143" s="28" t="s">
        <v>236</v>
      </c>
      <c r="E143" s="37">
        <v>2600</v>
      </c>
      <c r="F143" s="37">
        <v>1109.8399999999999</v>
      </c>
      <c r="G143" s="37"/>
      <c r="H143" s="37">
        <v>1500</v>
      </c>
      <c r="I143" s="37"/>
      <c r="J143" s="44"/>
      <c r="K143" s="44"/>
      <c r="L143" s="44"/>
      <c r="M143" s="44"/>
      <c r="N143" s="44"/>
      <c r="O143" s="44"/>
      <c r="P143" s="44"/>
      <c r="Q143" s="44"/>
      <c r="R143" s="44"/>
    </row>
    <row r="144" spans="1:18" x14ac:dyDescent="0.3">
      <c r="A144" s="28"/>
      <c r="B144" s="28"/>
      <c r="C144" s="28"/>
      <c r="D144" s="28" t="s">
        <v>237</v>
      </c>
      <c r="E144" s="37">
        <v>3000</v>
      </c>
      <c r="F144" s="37">
        <v>2893.71</v>
      </c>
      <c r="G144" s="37">
        <v>2368.41</v>
      </c>
      <c r="H144" s="37">
        <v>3000</v>
      </c>
      <c r="I144" s="37">
        <v>2400</v>
      </c>
      <c r="J144" s="44"/>
      <c r="K144" s="44"/>
      <c r="L144" s="44"/>
      <c r="M144" s="44"/>
      <c r="N144" s="44"/>
      <c r="O144" s="44"/>
      <c r="P144" s="44"/>
      <c r="Q144" s="44"/>
      <c r="R144" s="44"/>
    </row>
    <row r="145" spans="1:18" x14ac:dyDescent="0.3">
      <c r="A145" s="28"/>
      <c r="B145" s="28"/>
      <c r="C145" s="28"/>
      <c r="D145" s="28" t="s">
        <v>238</v>
      </c>
      <c r="E145" s="37">
        <v>3000</v>
      </c>
      <c r="F145" s="37">
        <v>2308.61</v>
      </c>
      <c r="G145" s="37">
        <v>1003.93</v>
      </c>
      <c r="H145" s="37">
        <v>1500</v>
      </c>
      <c r="I145" s="37">
        <v>1100</v>
      </c>
      <c r="J145" s="44"/>
      <c r="K145" s="44"/>
      <c r="L145" s="37"/>
      <c r="M145" s="37"/>
      <c r="N145" s="44"/>
      <c r="O145" s="44"/>
      <c r="P145" s="44"/>
      <c r="Q145" s="44"/>
      <c r="R145" s="44"/>
    </row>
    <row r="146" spans="1:18" x14ac:dyDescent="0.3">
      <c r="A146" s="28"/>
      <c r="B146" s="28"/>
      <c r="C146" s="28"/>
      <c r="D146" s="28" t="s">
        <v>239</v>
      </c>
      <c r="E146" s="37">
        <v>10000</v>
      </c>
      <c r="F146" s="37">
        <v>11142.27</v>
      </c>
      <c r="G146" s="37">
        <v>15570.18</v>
      </c>
      <c r="H146" s="37">
        <v>12500</v>
      </c>
      <c r="I146" s="37">
        <v>16250</v>
      </c>
      <c r="J146" s="44"/>
      <c r="K146" s="44"/>
      <c r="L146" s="44"/>
      <c r="M146" s="44"/>
      <c r="N146" s="44"/>
      <c r="O146" s="44"/>
      <c r="P146" s="44"/>
      <c r="Q146" s="44"/>
      <c r="R146" s="44"/>
    </row>
    <row r="147" spans="1:18" x14ac:dyDescent="0.3">
      <c r="A147" s="28"/>
      <c r="B147" s="28"/>
      <c r="C147" s="28"/>
      <c r="D147" s="28" t="s">
        <v>240</v>
      </c>
      <c r="E147" s="37">
        <v>2500</v>
      </c>
      <c r="F147" s="37">
        <v>2270.83</v>
      </c>
      <c r="G147" s="37">
        <v>3324.39</v>
      </c>
      <c r="H147" s="37">
        <v>2500</v>
      </c>
      <c r="I147" s="37">
        <v>3500</v>
      </c>
      <c r="J147" s="44"/>
      <c r="K147" s="44"/>
      <c r="L147" s="44"/>
      <c r="M147" s="44"/>
      <c r="N147" s="44"/>
      <c r="O147" s="44"/>
      <c r="P147" s="44"/>
      <c r="Q147" s="44"/>
      <c r="R147" s="44"/>
    </row>
    <row r="148" spans="1:18" x14ac:dyDescent="0.3">
      <c r="A148" s="28"/>
      <c r="B148" s="28"/>
      <c r="C148" s="28"/>
      <c r="D148" s="28" t="s">
        <v>241</v>
      </c>
      <c r="E148" s="37">
        <v>500</v>
      </c>
      <c r="F148" s="37">
        <v>300</v>
      </c>
      <c r="G148" s="37">
        <v>550</v>
      </c>
      <c r="H148" s="37">
        <v>300</v>
      </c>
      <c r="I148" s="37">
        <v>500</v>
      </c>
      <c r="J148" s="44"/>
      <c r="K148" s="44"/>
      <c r="L148" s="44"/>
      <c r="M148" s="44"/>
      <c r="N148" s="44"/>
      <c r="O148" s="44"/>
      <c r="P148" s="44"/>
      <c r="Q148" s="44"/>
      <c r="R148" s="44"/>
    </row>
    <row r="149" spans="1:18" x14ac:dyDescent="0.3">
      <c r="A149" s="28"/>
      <c r="B149" s="28"/>
      <c r="C149" s="28"/>
      <c r="D149" s="28" t="s">
        <v>242</v>
      </c>
      <c r="E149" s="37">
        <v>2400</v>
      </c>
      <c r="F149" s="37">
        <v>-378.82</v>
      </c>
      <c r="G149" s="37">
        <v>1121</v>
      </c>
      <c r="H149" s="37">
        <v>2000</v>
      </c>
      <c r="I149" s="37">
        <v>1200</v>
      </c>
      <c r="J149" s="44"/>
      <c r="K149" s="44"/>
      <c r="L149" s="44"/>
      <c r="M149" s="44"/>
      <c r="N149" s="44"/>
      <c r="O149" s="44"/>
      <c r="P149" s="44"/>
      <c r="Q149" s="44"/>
      <c r="R149" s="44"/>
    </row>
    <row r="150" spans="1:18" x14ac:dyDescent="0.3">
      <c r="A150" s="28"/>
      <c r="B150" s="28"/>
      <c r="C150" s="28"/>
      <c r="D150" s="28" t="s">
        <v>399</v>
      </c>
      <c r="E150" s="37">
        <v>0</v>
      </c>
      <c r="F150" s="37">
        <v>1681.66</v>
      </c>
      <c r="G150" s="37">
        <v>4215</v>
      </c>
      <c r="H150" s="37">
        <v>0</v>
      </c>
      <c r="I150" s="37">
        <v>0</v>
      </c>
      <c r="J150" s="44"/>
      <c r="K150" s="44"/>
      <c r="L150" s="44"/>
      <c r="M150" s="44"/>
      <c r="N150" s="44"/>
      <c r="O150" s="44"/>
      <c r="P150" s="44"/>
      <c r="Q150" s="44"/>
      <c r="R150" s="44"/>
    </row>
    <row r="151" spans="1:18" x14ac:dyDescent="0.3">
      <c r="A151" s="28"/>
      <c r="B151" s="28"/>
      <c r="C151" s="28"/>
      <c r="D151" s="28" t="s">
        <v>245</v>
      </c>
      <c r="E151" s="37">
        <v>1000</v>
      </c>
      <c r="F151" s="37">
        <v>0</v>
      </c>
      <c r="G151" s="37">
        <v>175</v>
      </c>
      <c r="H151" s="37">
        <v>1000</v>
      </c>
      <c r="I151" s="37">
        <v>500</v>
      </c>
      <c r="J151" s="37"/>
      <c r="K151" s="44"/>
      <c r="L151" s="44"/>
      <c r="M151" s="44"/>
      <c r="N151" s="44"/>
      <c r="O151" s="44"/>
      <c r="P151" s="44"/>
      <c r="Q151" s="44"/>
      <c r="R151" s="44"/>
    </row>
    <row r="152" spans="1:18" x14ac:dyDescent="0.3">
      <c r="A152" s="28"/>
      <c r="B152" s="28"/>
      <c r="C152" s="28"/>
      <c r="D152" s="28" t="s">
        <v>246</v>
      </c>
      <c r="E152" s="37">
        <v>4000</v>
      </c>
      <c r="F152" s="37">
        <v>7068.47</v>
      </c>
      <c r="G152" s="37">
        <v>11582.83</v>
      </c>
      <c r="H152" s="37">
        <v>4000</v>
      </c>
      <c r="I152" s="37">
        <v>10750</v>
      </c>
      <c r="J152" s="37"/>
      <c r="K152" s="44"/>
      <c r="L152" s="44"/>
      <c r="M152" s="44"/>
      <c r="N152" s="44"/>
      <c r="O152" s="44"/>
      <c r="P152" s="44"/>
      <c r="Q152" s="44"/>
      <c r="R152" s="44"/>
    </row>
    <row r="153" spans="1:18" x14ac:dyDescent="0.3">
      <c r="A153" s="28"/>
      <c r="B153" s="28"/>
      <c r="C153" s="28"/>
      <c r="D153" s="28" t="s">
        <v>249</v>
      </c>
      <c r="E153" s="37">
        <v>0</v>
      </c>
      <c r="F153" s="37">
        <v>810.5</v>
      </c>
      <c r="G153" s="37">
        <v>620.5</v>
      </c>
      <c r="H153" s="37">
        <v>900</v>
      </c>
      <c r="I153" s="37">
        <v>1000</v>
      </c>
      <c r="J153" s="37"/>
      <c r="K153" s="44"/>
      <c r="L153" s="44"/>
      <c r="M153" s="44"/>
      <c r="N153" s="44"/>
      <c r="O153" s="44"/>
      <c r="P153" s="44"/>
      <c r="Q153" s="44"/>
      <c r="R153" s="44"/>
    </row>
    <row r="154" spans="1:18" x14ac:dyDescent="0.3">
      <c r="A154" s="28"/>
      <c r="B154" s="28"/>
      <c r="C154" s="28"/>
      <c r="D154" s="28" t="s">
        <v>400</v>
      </c>
      <c r="E154" s="37">
        <v>0</v>
      </c>
      <c r="F154" s="37">
        <v>100</v>
      </c>
      <c r="G154" s="37">
        <v>3330</v>
      </c>
      <c r="H154" s="37">
        <v>0</v>
      </c>
      <c r="I154" s="37">
        <v>2800</v>
      </c>
      <c r="J154" s="37"/>
      <c r="K154" s="44"/>
      <c r="L154" s="44"/>
      <c r="M154" s="44"/>
      <c r="N154" s="44"/>
      <c r="O154" s="44"/>
      <c r="P154" s="44"/>
      <c r="Q154" s="44"/>
      <c r="R154" s="44"/>
    </row>
    <row r="155" spans="1:18" x14ac:dyDescent="0.3">
      <c r="A155" s="28"/>
      <c r="B155" s="28"/>
      <c r="C155" s="28"/>
      <c r="D155" s="28" t="s">
        <v>253</v>
      </c>
      <c r="E155" s="37">
        <v>1500</v>
      </c>
      <c r="F155" s="37">
        <v>1449</v>
      </c>
      <c r="G155" s="37">
        <v>500</v>
      </c>
      <c r="H155" s="37">
        <v>1500</v>
      </c>
      <c r="I155" s="37">
        <v>500</v>
      </c>
      <c r="J155" s="37"/>
      <c r="K155" s="44"/>
      <c r="L155" s="44"/>
      <c r="M155" s="44"/>
      <c r="N155" s="44"/>
      <c r="O155" s="44"/>
      <c r="P155" s="44"/>
      <c r="Q155" s="44"/>
      <c r="R155" s="44"/>
    </row>
    <row r="156" spans="1:18" x14ac:dyDescent="0.3">
      <c r="A156" s="28"/>
      <c r="B156" s="28"/>
      <c r="C156" s="28"/>
      <c r="D156" s="28" t="s">
        <v>254</v>
      </c>
      <c r="E156" s="37">
        <v>0</v>
      </c>
      <c r="F156" s="37">
        <v>0</v>
      </c>
      <c r="G156" s="37"/>
      <c r="H156" s="37">
        <v>0</v>
      </c>
      <c r="I156" s="37">
        <v>0</v>
      </c>
      <c r="J156" s="37"/>
      <c r="K156" s="44"/>
      <c r="L156" s="44"/>
      <c r="M156" s="44"/>
      <c r="N156" s="44"/>
      <c r="O156" s="44"/>
      <c r="P156" s="44"/>
      <c r="Q156" s="44"/>
      <c r="R156" s="44"/>
    </row>
    <row r="157" spans="1:18" x14ac:dyDescent="0.3">
      <c r="A157" s="28"/>
      <c r="B157" s="28"/>
      <c r="C157" s="28"/>
      <c r="D157" s="28" t="s">
        <v>255</v>
      </c>
      <c r="E157" s="37">
        <v>0</v>
      </c>
      <c r="F157" s="37">
        <v>60</v>
      </c>
      <c r="G157" s="37"/>
      <c r="H157" s="37">
        <v>0</v>
      </c>
      <c r="I157" s="37">
        <v>0</v>
      </c>
      <c r="J157" s="37"/>
      <c r="K157" s="44"/>
      <c r="L157" s="44"/>
      <c r="M157" s="44"/>
      <c r="N157" s="44"/>
      <c r="O157" s="44"/>
      <c r="P157" s="44"/>
      <c r="Q157" s="44"/>
      <c r="R157" s="44"/>
    </row>
    <row r="158" spans="1:18" ht="15" thickBot="1" x14ac:dyDescent="0.35">
      <c r="A158" s="28"/>
      <c r="B158" s="28"/>
      <c r="C158" s="28"/>
      <c r="D158" s="28" t="s">
        <v>401</v>
      </c>
      <c r="E158" s="40">
        <v>0</v>
      </c>
      <c r="F158" s="40">
        <v>16782.34</v>
      </c>
      <c r="G158" s="40">
        <v>33344.410000000003</v>
      </c>
      <c r="H158" s="40">
        <v>0</v>
      </c>
      <c r="I158" s="40">
        <v>0</v>
      </c>
      <c r="J158" s="46"/>
      <c r="K158" s="44"/>
      <c r="L158" s="44"/>
      <c r="M158" s="44"/>
      <c r="N158" s="44"/>
      <c r="O158" s="44"/>
      <c r="P158" s="44"/>
      <c r="Q158" s="44"/>
      <c r="R158" s="44"/>
    </row>
    <row r="159" spans="1:18" x14ac:dyDescent="0.3">
      <c r="A159" s="52"/>
      <c r="B159" s="52"/>
      <c r="C159" s="52" t="s">
        <v>258</v>
      </c>
      <c r="D159" s="52"/>
      <c r="E159" s="53">
        <f>SUM(E138:E158)</f>
        <v>301500</v>
      </c>
      <c r="F159" s="53">
        <f>SUM(F138:F158)</f>
        <v>295150.73</v>
      </c>
      <c r="G159" s="53">
        <f>SUM(G138:G158)</f>
        <v>334937.90000000002</v>
      </c>
      <c r="H159" s="53">
        <f>SUM(H138:H158)</f>
        <v>306700</v>
      </c>
      <c r="I159" s="53">
        <f>SUM(I138:I158)</f>
        <v>333800</v>
      </c>
      <c r="J159" s="44"/>
      <c r="K159" s="44"/>
      <c r="L159" s="44"/>
      <c r="M159" s="44"/>
      <c r="N159" s="44"/>
      <c r="O159" s="44"/>
      <c r="P159" s="44"/>
      <c r="Q159" s="44"/>
      <c r="R159" s="44"/>
    </row>
    <row r="160" spans="1:18" x14ac:dyDescent="0.3">
      <c r="A160" s="28"/>
      <c r="B160" s="28"/>
      <c r="C160" s="28"/>
      <c r="D160" s="28"/>
      <c r="E160" s="37"/>
      <c r="F160" s="37"/>
      <c r="G160" s="37"/>
      <c r="H160" s="37"/>
      <c r="I160" s="37"/>
      <c r="J160" s="44"/>
      <c r="K160" s="44"/>
      <c r="L160" s="44"/>
      <c r="M160" s="44"/>
      <c r="N160" s="44"/>
      <c r="O160" s="44"/>
      <c r="P160" s="44"/>
      <c r="Q160" s="44"/>
      <c r="R160" s="44"/>
    </row>
    <row r="161" spans="1:18" x14ac:dyDescent="0.3">
      <c r="A161" s="28"/>
      <c r="B161" s="28"/>
      <c r="C161" s="28" t="s">
        <v>402</v>
      </c>
      <c r="D161" s="28"/>
      <c r="E161" s="37"/>
      <c r="F161" s="37"/>
      <c r="G161" s="37">
        <v>16801.04</v>
      </c>
      <c r="H161" s="37">
        <v>0</v>
      </c>
      <c r="I161" s="37">
        <v>0</v>
      </c>
      <c r="J161" s="44"/>
      <c r="K161" s="44"/>
      <c r="L161" s="44"/>
      <c r="M161" s="44"/>
      <c r="N161" s="44"/>
      <c r="O161" s="44"/>
      <c r="P161" s="44"/>
      <c r="Q161" s="44"/>
      <c r="R161" s="44"/>
    </row>
    <row r="162" spans="1:18" x14ac:dyDescent="0.3">
      <c r="A162" s="28"/>
      <c r="B162" s="28"/>
      <c r="C162" s="28"/>
      <c r="D162" s="28" t="s">
        <v>261</v>
      </c>
      <c r="E162" s="37">
        <v>11700</v>
      </c>
      <c r="F162" s="37">
        <v>10726.74</v>
      </c>
      <c r="G162" s="37">
        <v>8659.4</v>
      </c>
      <c r="H162" s="37">
        <v>11700</v>
      </c>
      <c r="I162" s="37">
        <v>11040</v>
      </c>
      <c r="J162" s="44"/>
      <c r="K162" s="44"/>
      <c r="L162" s="44"/>
      <c r="M162" s="44"/>
      <c r="N162" s="44"/>
      <c r="O162" s="44"/>
      <c r="P162" s="44"/>
      <c r="Q162" s="44"/>
      <c r="R162" s="44"/>
    </row>
    <row r="163" spans="1:18" x14ac:dyDescent="0.3">
      <c r="A163" s="28"/>
      <c r="B163" s="28"/>
      <c r="C163" s="28"/>
      <c r="D163" s="28" t="s">
        <v>262</v>
      </c>
      <c r="E163" s="37">
        <v>20000</v>
      </c>
      <c r="F163" s="37">
        <v>25000</v>
      </c>
      <c r="G163" s="37">
        <v>15000</v>
      </c>
      <c r="H163" s="37">
        <v>20000</v>
      </c>
      <c r="I163" s="37">
        <v>20000</v>
      </c>
      <c r="J163" s="44"/>
      <c r="K163" s="44"/>
      <c r="L163" s="44"/>
      <c r="M163" s="44"/>
      <c r="N163" s="44"/>
      <c r="O163" s="44"/>
      <c r="P163" s="44"/>
      <c r="Q163" s="44"/>
      <c r="R163" s="44"/>
    </row>
    <row r="164" spans="1:18" x14ac:dyDescent="0.3">
      <c r="A164" s="28"/>
      <c r="B164" s="28"/>
      <c r="C164" s="28"/>
      <c r="D164" s="28" t="s">
        <v>403</v>
      </c>
      <c r="E164" s="47">
        <v>1500</v>
      </c>
      <c r="F164" s="47">
        <v>1500</v>
      </c>
      <c r="G164" s="47">
        <v>1500</v>
      </c>
      <c r="H164" s="37">
        <v>1500</v>
      </c>
      <c r="I164" s="37">
        <v>1500</v>
      </c>
      <c r="J164" s="44"/>
      <c r="K164" s="44"/>
      <c r="L164" s="44"/>
      <c r="M164" s="44"/>
      <c r="N164" s="44"/>
      <c r="O164" s="44"/>
      <c r="P164" s="44"/>
      <c r="Q164" s="44"/>
      <c r="R164" s="44"/>
    </row>
    <row r="165" spans="1:18" ht="15" thickBot="1" x14ac:dyDescent="0.35">
      <c r="A165" s="28"/>
      <c r="B165" s="28"/>
      <c r="C165" s="28"/>
      <c r="D165" s="28" t="s">
        <v>265</v>
      </c>
      <c r="E165" s="40">
        <v>0</v>
      </c>
      <c r="F165" s="40">
        <v>6214.98</v>
      </c>
      <c r="G165" s="40">
        <v>5664.84</v>
      </c>
      <c r="H165" s="40">
        <v>6300</v>
      </c>
      <c r="I165" s="40">
        <v>5700</v>
      </c>
      <c r="J165" s="44"/>
      <c r="K165" s="44"/>
      <c r="L165" s="44"/>
      <c r="M165" s="44"/>
      <c r="N165" s="44"/>
      <c r="O165" s="44"/>
      <c r="P165" s="44"/>
      <c r="Q165" s="44"/>
      <c r="R165" s="44"/>
    </row>
    <row r="166" spans="1:18" x14ac:dyDescent="0.3">
      <c r="A166" s="52"/>
      <c r="B166" s="52"/>
      <c r="C166" s="52" t="s">
        <v>268</v>
      </c>
      <c r="D166" s="52"/>
      <c r="E166" s="53">
        <f>SUM(E162:E165)</f>
        <v>33200</v>
      </c>
      <c r="F166" s="53">
        <f>SUM(F162:F165)</f>
        <v>43441.72</v>
      </c>
      <c r="G166" s="53">
        <f>SUM(G162:G165)</f>
        <v>30824.240000000002</v>
      </c>
      <c r="H166" s="53">
        <f>SUM(H161:H165)</f>
        <v>39500</v>
      </c>
      <c r="I166" s="53">
        <f>SUM(I162:I165)</f>
        <v>38240</v>
      </c>
      <c r="J166" s="44"/>
      <c r="K166" s="44"/>
      <c r="L166" s="44"/>
      <c r="M166" s="44"/>
      <c r="N166" s="44"/>
      <c r="O166" s="44"/>
      <c r="P166" s="44"/>
      <c r="Q166" s="44"/>
      <c r="R166" s="44"/>
    </row>
    <row r="167" spans="1:18" x14ac:dyDescent="0.3">
      <c r="A167" s="28"/>
      <c r="B167" s="28"/>
      <c r="C167" s="28"/>
      <c r="D167" s="28"/>
      <c r="E167" s="37"/>
      <c r="F167" s="37"/>
      <c r="G167" s="37"/>
      <c r="H167" s="37"/>
      <c r="I167" s="37"/>
      <c r="J167" s="44"/>
      <c r="K167" s="44"/>
      <c r="L167" s="44"/>
      <c r="M167" s="44"/>
      <c r="N167" s="44"/>
      <c r="O167" s="44"/>
      <c r="P167" s="44"/>
      <c r="Q167" s="44"/>
      <c r="R167" s="44"/>
    </row>
    <row r="168" spans="1:18" x14ac:dyDescent="0.3">
      <c r="A168" s="52"/>
      <c r="B168" s="52"/>
      <c r="C168" s="52" t="s">
        <v>404</v>
      </c>
      <c r="D168" s="52"/>
      <c r="E168" s="53">
        <v>0</v>
      </c>
      <c r="F168" s="53">
        <v>1721</v>
      </c>
      <c r="G168" s="53">
        <f>342+31.5</f>
        <v>373.5</v>
      </c>
      <c r="H168" s="53">
        <v>1500</v>
      </c>
      <c r="I168" s="53">
        <v>500</v>
      </c>
      <c r="J168" s="44"/>
      <c r="K168" s="44"/>
      <c r="L168" s="44"/>
      <c r="M168" s="44"/>
      <c r="N168" s="44"/>
      <c r="O168" s="44"/>
      <c r="P168" s="44"/>
      <c r="Q168" s="44"/>
      <c r="R168" s="44"/>
    </row>
    <row r="169" spans="1:18" x14ac:dyDescent="0.3">
      <c r="A169" s="28"/>
      <c r="B169" s="28"/>
      <c r="C169" s="28"/>
      <c r="D169" s="28"/>
      <c r="E169" s="37"/>
      <c r="F169" s="37"/>
      <c r="G169" s="37"/>
      <c r="H169" s="37"/>
      <c r="I169" s="37"/>
      <c r="J169" s="44"/>
      <c r="K169" s="44"/>
      <c r="L169" s="44"/>
      <c r="M169" s="44"/>
      <c r="N169" s="44"/>
      <c r="O169" s="44"/>
      <c r="P169" s="44"/>
      <c r="Q169" s="44"/>
      <c r="R169" s="44"/>
    </row>
    <row r="170" spans="1:18" x14ac:dyDescent="0.3">
      <c r="A170" s="28"/>
      <c r="B170" s="28"/>
      <c r="C170" s="28" t="s">
        <v>278</v>
      </c>
      <c r="D170" s="28"/>
      <c r="E170" s="37"/>
      <c r="F170" s="37"/>
      <c r="G170" s="37"/>
      <c r="H170" s="37"/>
      <c r="I170" s="37"/>
      <c r="J170" s="44"/>
      <c r="K170" s="44"/>
      <c r="L170" s="44"/>
      <c r="M170" s="44"/>
      <c r="N170" s="44"/>
      <c r="O170" s="44"/>
      <c r="P170" s="44"/>
      <c r="Q170" s="44"/>
      <c r="R170" s="44"/>
    </row>
    <row r="171" spans="1:18" x14ac:dyDescent="0.3">
      <c r="A171" s="55"/>
      <c r="B171" s="55"/>
      <c r="C171" s="55"/>
      <c r="D171" s="28" t="s">
        <v>405</v>
      </c>
      <c r="E171" s="37">
        <v>0</v>
      </c>
      <c r="F171" s="37">
        <v>8479</v>
      </c>
      <c r="G171" s="37">
        <v>259.49</v>
      </c>
      <c r="H171" s="37">
        <v>5000</v>
      </c>
      <c r="I171" s="37">
        <v>2000</v>
      </c>
      <c r="K171" s="44"/>
      <c r="L171" s="44"/>
      <c r="M171" s="44"/>
      <c r="N171" s="44"/>
      <c r="O171" s="44"/>
      <c r="P171" s="44"/>
      <c r="Q171" s="44"/>
      <c r="R171" s="44"/>
    </row>
    <row r="172" spans="1:18" x14ac:dyDescent="0.3">
      <c r="A172" s="28"/>
      <c r="B172" s="28"/>
      <c r="C172" s="28"/>
      <c r="D172" s="28" t="s">
        <v>281</v>
      </c>
      <c r="E172" s="37">
        <v>4900</v>
      </c>
      <c r="F172" s="37">
        <v>4021</v>
      </c>
      <c r="G172" s="37">
        <v>3785.94</v>
      </c>
      <c r="H172" s="37">
        <v>5050</v>
      </c>
      <c r="I172" s="37">
        <v>5300</v>
      </c>
      <c r="K172" s="44"/>
      <c r="L172" s="44"/>
      <c r="M172" s="44"/>
      <c r="N172" s="44"/>
      <c r="O172" s="44"/>
      <c r="P172" s="44"/>
      <c r="Q172" s="44"/>
      <c r="R172" s="44"/>
    </row>
    <row r="173" spans="1:18" x14ac:dyDescent="0.3">
      <c r="A173" s="28"/>
      <c r="B173" s="28"/>
      <c r="C173" s="28"/>
      <c r="D173" s="28" t="s">
        <v>282</v>
      </c>
      <c r="E173" s="37">
        <v>1500</v>
      </c>
      <c r="F173" s="37">
        <v>866.6</v>
      </c>
      <c r="G173" s="37">
        <v>1127.28</v>
      </c>
      <c r="H173" s="37">
        <v>1500</v>
      </c>
      <c r="I173" s="37">
        <v>1200</v>
      </c>
      <c r="K173" s="44"/>
      <c r="L173" s="44"/>
      <c r="M173" s="44"/>
      <c r="N173" s="44"/>
      <c r="O173" s="44"/>
      <c r="P173" s="44"/>
      <c r="Q173" s="44"/>
      <c r="R173" s="44"/>
    </row>
    <row r="174" spans="1:18" x14ac:dyDescent="0.3">
      <c r="A174" s="28"/>
      <c r="B174" s="28"/>
      <c r="C174" s="28"/>
      <c r="D174" s="28" t="s">
        <v>283</v>
      </c>
      <c r="E174" s="37">
        <v>42000</v>
      </c>
      <c r="F174" s="37">
        <v>35653.25</v>
      </c>
      <c r="G174" s="37">
        <v>34549</v>
      </c>
      <c r="H174" s="37">
        <v>42000</v>
      </c>
      <c r="I174" s="37">
        <v>41500</v>
      </c>
      <c r="K174" s="44"/>
      <c r="L174" s="44"/>
      <c r="M174" s="44"/>
      <c r="N174" s="44"/>
      <c r="O174" s="44"/>
      <c r="P174" s="44"/>
      <c r="Q174" s="44"/>
      <c r="R174" s="44"/>
    </row>
    <row r="175" spans="1:18" x14ac:dyDescent="0.3">
      <c r="A175" s="28"/>
      <c r="B175" s="28"/>
      <c r="C175" s="28"/>
      <c r="D175" s="28" t="s">
        <v>284</v>
      </c>
      <c r="E175" s="37">
        <v>4000</v>
      </c>
      <c r="F175" s="37">
        <v>546</v>
      </c>
      <c r="G175" s="37">
        <v>1981.86</v>
      </c>
      <c r="H175" s="37">
        <v>1000</v>
      </c>
      <c r="I175" s="37">
        <v>2500</v>
      </c>
      <c r="K175" s="44"/>
      <c r="L175" s="44"/>
      <c r="M175" s="44"/>
      <c r="N175" s="44"/>
      <c r="O175" s="44"/>
      <c r="P175" s="44"/>
      <c r="Q175" s="44"/>
      <c r="R175" s="44"/>
    </row>
    <row r="176" spans="1:18" x14ac:dyDescent="0.3">
      <c r="A176" s="28"/>
      <c r="B176" s="28"/>
      <c r="C176" s="28"/>
      <c r="D176" s="28" t="s">
        <v>406</v>
      </c>
      <c r="E176" s="37">
        <v>0</v>
      </c>
      <c r="F176" s="37">
        <v>0</v>
      </c>
      <c r="G176" s="37">
        <v>1465</v>
      </c>
      <c r="H176" s="37"/>
      <c r="I176" s="37">
        <v>500</v>
      </c>
      <c r="K176" s="44"/>
      <c r="L176" s="44"/>
      <c r="M176" s="44"/>
      <c r="N176" s="44"/>
      <c r="O176" s="44"/>
      <c r="P176" s="44"/>
      <c r="Q176" s="44"/>
      <c r="R176" s="44"/>
    </row>
    <row r="177" spans="1:18" x14ac:dyDescent="0.3">
      <c r="A177" s="28"/>
      <c r="B177" s="28"/>
      <c r="C177" s="28"/>
      <c r="D177" s="28" t="s">
        <v>289</v>
      </c>
      <c r="E177" s="37">
        <v>2500</v>
      </c>
      <c r="F177" s="37">
        <v>511.24</v>
      </c>
      <c r="G177" s="37">
        <v>1190.5</v>
      </c>
      <c r="H177" s="37">
        <v>1500</v>
      </c>
      <c r="I177" s="37">
        <v>1500</v>
      </c>
      <c r="K177" s="44"/>
      <c r="L177" s="44"/>
      <c r="M177" s="44"/>
      <c r="N177" s="44"/>
      <c r="O177" s="44"/>
      <c r="P177" s="44"/>
      <c r="Q177" s="44"/>
      <c r="R177" s="44"/>
    </row>
    <row r="178" spans="1:18" x14ac:dyDescent="0.3">
      <c r="A178" s="28"/>
      <c r="B178" s="28"/>
      <c r="C178" s="28"/>
      <c r="D178" s="28" t="s">
        <v>290</v>
      </c>
      <c r="E178" s="37">
        <v>0</v>
      </c>
      <c r="F178" s="37">
        <v>0</v>
      </c>
      <c r="G178" s="37"/>
      <c r="H178" s="37"/>
      <c r="I178" s="37"/>
      <c r="K178" s="44"/>
      <c r="L178" s="44"/>
      <c r="M178" s="44"/>
      <c r="N178" s="44"/>
      <c r="O178" s="44"/>
      <c r="P178" s="44"/>
      <c r="Q178" s="44"/>
      <c r="R178" s="44"/>
    </row>
    <row r="179" spans="1:18" x14ac:dyDescent="0.3">
      <c r="A179" s="28"/>
      <c r="B179" s="28"/>
      <c r="C179" s="28"/>
      <c r="D179" s="28" t="s">
        <v>291</v>
      </c>
      <c r="E179" s="37">
        <v>1000</v>
      </c>
      <c r="F179" s="37">
        <v>0</v>
      </c>
      <c r="G179" s="37"/>
      <c r="H179" s="37">
        <v>1000</v>
      </c>
      <c r="I179" s="37"/>
      <c r="K179" s="44"/>
      <c r="L179" s="44"/>
      <c r="M179" s="44"/>
      <c r="N179" s="44"/>
      <c r="O179" s="44"/>
      <c r="P179" s="44"/>
      <c r="Q179" s="44"/>
      <c r="R179" s="44"/>
    </row>
    <row r="180" spans="1:18" ht="15" thickBot="1" x14ac:dyDescent="0.35">
      <c r="A180" s="28"/>
      <c r="B180" s="28"/>
      <c r="C180" s="28"/>
      <c r="D180" s="28" t="s">
        <v>292</v>
      </c>
      <c r="E180" s="40">
        <v>0</v>
      </c>
      <c r="F180" s="40">
        <v>0</v>
      </c>
      <c r="G180" s="40"/>
      <c r="H180" s="40">
        <v>0</v>
      </c>
      <c r="I180" s="40">
        <v>0</v>
      </c>
      <c r="K180" s="44"/>
      <c r="L180" s="44"/>
      <c r="M180" s="44"/>
      <c r="N180" s="44"/>
      <c r="O180" s="44"/>
      <c r="P180" s="44"/>
      <c r="Q180" s="44"/>
      <c r="R180" s="44"/>
    </row>
    <row r="181" spans="1:18" x14ac:dyDescent="0.3">
      <c r="A181" s="52"/>
      <c r="B181" s="52"/>
      <c r="C181" s="52" t="s">
        <v>293</v>
      </c>
      <c r="D181" s="52"/>
      <c r="E181" s="53">
        <f>SUM(E171:E180)</f>
        <v>55900</v>
      </c>
      <c r="F181" s="53">
        <f>SUM(F171:F180)</f>
        <v>50077.09</v>
      </c>
      <c r="G181" s="53">
        <f>SUM(G171:G180)</f>
        <v>44359.07</v>
      </c>
      <c r="H181" s="53">
        <f>SUM(H171:H180)</f>
        <v>57050</v>
      </c>
      <c r="I181" s="53">
        <f>SUM(I171:I180)</f>
        <v>54500</v>
      </c>
      <c r="J181" s="44"/>
      <c r="K181" s="44"/>
      <c r="L181" s="44"/>
      <c r="M181" s="44"/>
      <c r="N181" s="44"/>
      <c r="O181" s="44"/>
      <c r="P181" s="44"/>
      <c r="Q181" s="44"/>
      <c r="R181" s="44"/>
    </row>
    <row r="182" spans="1:18" x14ac:dyDescent="0.3">
      <c r="A182" s="28"/>
      <c r="B182" s="28"/>
      <c r="C182" s="28"/>
      <c r="D182" s="28"/>
      <c r="E182" s="37"/>
      <c r="F182" s="37"/>
      <c r="G182" s="37"/>
      <c r="H182" s="37"/>
      <c r="I182" s="37"/>
      <c r="J182" s="44"/>
      <c r="K182" s="44"/>
      <c r="L182" s="44"/>
      <c r="M182" s="44"/>
      <c r="N182" s="44"/>
      <c r="O182" s="44"/>
      <c r="P182" s="44"/>
      <c r="Q182" s="44"/>
      <c r="R182" s="44"/>
    </row>
    <row r="183" spans="1:18" x14ac:dyDescent="0.3">
      <c r="A183" s="28"/>
      <c r="B183" s="28"/>
      <c r="C183" s="28" t="s">
        <v>295</v>
      </c>
      <c r="D183" s="28"/>
      <c r="E183" s="37">
        <v>8000</v>
      </c>
      <c r="F183" s="37">
        <v>3303.74</v>
      </c>
      <c r="G183" s="37">
        <v>6725.05</v>
      </c>
      <c r="H183" s="37">
        <v>2000</v>
      </c>
      <c r="I183" s="37">
        <v>6800</v>
      </c>
      <c r="K183" s="44"/>
      <c r="L183" s="44"/>
      <c r="M183" s="44"/>
      <c r="N183" s="44"/>
      <c r="O183" s="44"/>
      <c r="P183" s="44"/>
      <c r="Q183" s="44"/>
      <c r="R183" s="44"/>
    </row>
    <row r="184" spans="1:18" x14ac:dyDescent="0.3">
      <c r="A184" s="28"/>
      <c r="B184" s="28"/>
      <c r="C184" s="28" t="s">
        <v>297</v>
      </c>
      <c r="D184" s="28"/>
      <c r="E184" s="37">
        <v>300</v>
      </c>
      <c r="F184" s="37">
        <v>357.98</v>
      </c>
      <c r="G184" s="37">
        <v>293.89</v>
      </c>
      <c r="H184" s="37">
        <v>400</v>
      </c>
      <c r="I184" s="37">
        <v>400</v>
      </c>
      <c r="K184" s="44"/>
      <c r="L184" s="44"/>
      <c r="M184" s="44"/>
      <c r="N184" s="44"/>
      <c r="O184" s="44"/>
      <c r="P184" s="44"/>
      <c r="Q184" s="44"/>
      <c r="R184" s="44"/>
    </row>
    <row r="185" spans="1:18" x14ac:dyDescent="0.3">
      <c r="A185" s="28"/>
      <c r="B185" s="28"/>
      <c r="C185" s="28" t="s">
        <v>298</v>
      </c>
      <c r="D185" s="28"/>
      <c r="E185" s="37">
        <v>500</v>
      </c>
      <c r="F185" s="37">
        <v>122.28</v>
      </c>
      <c r="G185" s="37">
        <v>301.55</v>
      </c>
      <c r="H185" s="37">
        <v>250</v>
      </c>
      <c r="I185" s="37">
        <v>325</v>
      </c>
      <c r="K185" s="44"/>
      <c r="L185" s="44"/>
      <c r="M185" s="44"/>
      <c r="N185" s="44"/>
      <c r="O185" s="44"/>
      <c r="P185" s="44"/>
      <c r="Q185" s="44"/>
      <c r="R185" s="44"/>
    </row>
    <row r="186" spans="1:18" x14ac:dyDescent="0.3">
      <c r="A186" s="28"/>
      <c r="B186" s="28"/>
      <c r="C186" s="28" t="s">
        <v>299</v>
      </c>
      <c r="D186" s="28"/>
      <c r="E186" s="37">
        <v>30000</v>
      </c>
      <c r="F186" s="37">
        <v>18607.34</v>
      </c>
      <c r="G186" s="37">
        <v>13777.74</v>
      </c>
      <c r="H186" s="37">
        <v>20000</v>
      </c>
      <c r="I186" s="37">
        <v>20000</v>
      </c>
      <c r="K186" s="44"/>
      <c r="L186" s="44"/>
      <c r="M186" s="44"/>
      <c r="N186" s="44"/>
      <c r="O186" s="44"/>
      <c r="P186" s="44"/>
      <c r="Q186" s="44"/>
      <c r="R186" s="44"/>
    </row>
    <row r="187" spans="1:18" x14ac:dyDescent="0.3">
      <c r="A187" s="28"/>
      <c r="B187" s="28"/>
      <c r="C187" s="28" t="s">
        <v>407</v>
      </c>
      <c r="D187" s="28"/>
      <c r="E187" s="37">
        <v>0</v>
      </c>
      <c r="F187" s="37">
        <v>0</v>
      </c>
      <c r="G187" s="37"/>
      <c r="H187" s="37"/>
      <c r="I187" s="37"/>
      <c r="J187" s="44"/>
      <c r="K187" s="44"/>
      <c r="L187" s="44"/>
      <c r="M187" s="44"/>
      <c r="N187" s="44"/>
      <c r="O187" s="44"/>
      <c r="P187" s="44"/>
      <c r="Q187" s="44"/>
      <c r="R187" s="44"/>
    </row>
    <row r="188" spans="1:18" x14ac:dyDescent="0.3">
      <c r="A188" s="28"/>
      <c r="B188" s="28"/>
      <c r="C188" s="28" t="s">
        <v>408</v>
      </c>
      <c r="D188" s="28"/>
      <c r="E188" s="37">
        <v>0</v>
      </c>
      <c r="F188" s="37">
        <v>500</v>
      </c>
      <c r="G188" s="37">
        <v>500</v>
      </c>
      <c r="H188" s="37">
        <v>0</v>
      </c>
      <c r="I188" s="37">
        <v>300</v>
      </c>
      <c r="K188" s="44"/>
      <c r="L188" s="44"/>
      <c r="M188" s="44"/>
      <c r="N188" s="44"/>
      <c r="O188" s="44"/>
      <c r="P188" s="44"/>
      <c r="Q188" s="44"/>
      <c r="R188" s="44"/>
    </row>
    <row r="189" spans="1:18" x14ac:dyDescent="0.3">
      <c r="A189" s="28"/>
      <c r="B189" s="28"/>
      <c r="C189" s="28" t="s">
        <v>409</v>
      </c>
      <c r="D189" s="28"/>
      <c r="E189" s="37">
        <v>0</v>
      </c>
      <c r="F189" s="37">
        <v>303.01</v>
      </c>
      <c r="G189" s="37">
        <v>1933.56</v>
      </c>
      <c r="H189" s="37">
        <v>500</v>
      </c>
      <c r="I189" s="37">
        <v>2000</v>
      </c>
      <c r="K189" s="44"/>
      <c r="L189" s="44"/>
      <c r="M189" s="44"/>
      <c r="N189" s="44"/>
      <c r="O189" s="44"/>
      <c r="P189" s="44"/>
      <c r="Q189" s="44"/>
      <c r="R189" s="44"/>
    </row>
    <row r="190" spans="1:18" ht="15" thickBot="1" x14ac:dyDescent="0.35">
      <c r="A190" s="28"/>
      <c r="B190" s="28"/>
      <c r="C190" s="28" t="s">
        <v>303</v>
      </c>
      <c r="D190" s="28"/>
      <c r="E190" s="40">
        <v>1500</v>
      </c>
      <c r="F190" s="40">
        <v>196.04</v>
      </c>
      <c r="G190" s="40">
        <v>524.24</v>
      </c>
      <c r="H190" s="40">
        <v>200</v>
      </c>
      <c r="I190" s="40">
        <v>725</v>
      </c>
      <c r="K190" s="44"/>
      <c r="L190" s="44"/>
      <c r="M190" s="44"/>
      <c r="N190" s="44"/>
      <c r="O190" s="44"/>
      <c r="P190" s="44"/>
      <c r="Q190" s="44"/>
      <c r="R190" s="44"/>
    </row>
    <row r="191" spans="1:18" x14ac:dyDescent="0.3">
      <c r="A191" s="52"/>
      <c r="B191" s="52"/>
      <c r="C191" s="52"/>
      <c r="D191" s="52" t="s">
        <v>410</v>
      </c>
      <c r="E191" s="53">
        <f>SUM(E183:E190)</f>
        <v>40300</v>
      </c>
      <c r="F191" s="53">
        <f>SUM(F183:F190)</f>
        <v>23390.39</v>
      </c>
      <c r="G191" s="53">
        <f>SUM(G183:G190)</f>
        <v>24056.030000000002</v>
      </c>
      <c r="H191" s="53">
        <f>SUM(H183:H190)</f>
        <v>23350</v>
      </c>
      <c r="I191" s="53">
        <f>SUM(I183:I190)</f>
        <v>30550</v>
      </c>
      <c r="J191" s="44"/>
      <c r="K191" s="44"/>
      <c r="L191" s="44"/>
      <c r="M191" s="44"/>
      <c r="N191" s="44"/>
      <c r="O191" s="44"/>
      <c r="P191" s="44"/>
      <c r="Q191" s="44"/>
      <c r="R191" s="44"/>
    </row>
    <row r="192" spans="1:18" x14ac:dyDescent="0.3">
      <c r="A192" s="28"/>
      <c r="B192" s="28"/>
      <c r="C192" s="28"/>
      <c r="D192" s="28"/>
      <c r="E192" s="37"/>
      <c r="F192" s="37"/>
      <c r="G192" s="37"/>
      <c r="H192" s="37"/>
      <c r="I192" s="37"/>
      <c r="J192" s="44"/>
      <c r="K192" s="44"/>
      <c r="L192" s="44"/>
      <c r="M192" s="44"/>
      <c r="N192" s="44"/>
      <c r="O192" s="44"/>
      <c r="P192" s="44"/>
      <c r="Q192" s="44"/>
      <c r="R192" s="44"/>
    </row>
    <row r="193" spans="1:18" ht="15" thickBot="1" x14ac:dyDescent="0.35">
      <c r="A193" s="28"/>
      <c r="B193" s="28"/>
      <c r="C193" s="28" t="s">
        <v>305</v>
      </c>
      <c r="D193" s="28"/>
      <c r="E193" s="40">
        <v>3500</v>
      </c>
      <c r="F193" s="40">
        <v>4571.9799999999996</v>
      </c>
      <c r="G193" s="40">
        <v>5378.4</v>
      </c>
      <c r="H193" s="40">
        <v>3500</v>
      </c>
      <c r="I193" s="40">
        <v>5000</v>
      </c>
      <c r="K193" s="44"/>
      <c r="L193" s="44"/>
      <c r="M193" s="44"/>
      <c r="N193" s="44"/>
      <c r="O193" s="44"/>
      <c r="P193" s="44"/>
      <c r="Q193" s="44"/>
      <c r="R193" s="44"/>
    </row>
    <row r="194" spans="1:18" x14ac:dyDescent="0.3">
      <c r="A194" s="52"/>
      <c r="B194" s="52"/>
      <c r="C194" s="52"/>
      <c r="D194" s="52" t="s">
        <v>411</v>
      </c>
      <c r="E194" s="53">
        <f>E193</f>
        <v>3500</v>
      </c>
      <c r="F194" s="53">
        <f>F193</f>
        <v>4571.9799999999996</v>
      </c>
      <c r="G194" s="53">
        <f>G193</f>
        <v>5378.4</v>
      </c>
      <c r="H194" s="53">
        <v>3500</v>
      </c>
      <c r="I194" s="53">
        <f>I193</f>
        <v>5000</v>
      </c>
      <c r="J194" s="44"/>
      <c r="K194" s="44"/>
      <c r="L194" s="44"/>
      <c r="M194" s="44"/>
      <c r="N194" s="44"/>
      <c r="O194" s="44"/>
      <c r="P194" s="44"/>
      <c r="Q194" s="44"/>
      <c r="R194" s="44"/>
    </row>
    <row r="195" spans="1:18" x14ac:dyDescent="0.3">
      <c r="A195" s="28"/>
      <c r="B195" s="28"/>
      <c r="C195" s="28"/>
      <c r="D195" s="28"/>
      <c r="E195" s="37"/>
      <c r="F195" s="37"/>
      <c r="G195" s="37"/>
      <c r="H195" s="37"/>
      <c r="I195" s="37" t="s">
        <v>412</v>
      </c>
      <c r="J195" s="44"/>
      <c r="K195" s="44"/>
      <c r="L195" s="44"/>
      <c r="M195" s="44"/>
      <c r="N195" s="44"/>
      <c r="O195" s="44"/>
      <c r="P195" s="44"/>
      <c r="Q195" s="44"/>
      <c r="R195" s="44"/>
    </row>
    <row r="196" spans="1:18" x14ac:dyDescent="0.3">
      <c r="A196" s="52"/>
      <c r="B196" s="52"/>
      <c r="C196" s="52" t="s">
        <v>308</v>
      </c>
      <c r="D196" s="52"/>
      <c r="E196" s="53">
        <v>0</v>
      </c>
      <c r="F196" s="53">
        <v>200</v>
      </c>
      <c r="G196" s="53"/>
      <c r="H196" s="53">
        <v>0</v>
      </c>
      <c r="I196" s="53">
        <v>0</v>
      </c>
      <c r="J196" s="44"/>
      <c r="K196" s="44"/>
      <c r="L196" s="44"/>
      <c r="M196" s="44"/>
      <c r="N196" s="44"/>
      <c r="O196" s="44"/>
      <c r="P196" s="44"/>
      <c r="Q196" s="44"/>
      <c r="R196" s="44"/>
    </row>
    <row r="197" spans="1:18" x14ac:dyDescent="0.3">
      <c r="A197" s="28"/>
      <c r="B197" s="28"/>
      <c r="C197" s="28"/>
      <c r="D197" s="28"/>
      <c r="E197" s="37"/>
      <c r="F197" s="37"/>
      <c r="G197" s="37"/>
      <c r="H197" s="37"/>
      <c r="I197" s="37"/>
      <c r="J197" s="44"/>
      <c r="K197" s="44"/>
      <c r="L197" s="44"/>
      <c r="M197" s="44"/>
      <c r="N197" s="44"/>
      <c r="O197" s="44"/>
      <c r="P197" s="44"/>
      <c r="Q197" s="44"/>
      <c r="R197" s="44"/>
    </row>
    <row r="198" spans="1:18" x14ac:dyDescent="0.3">
      <c r="A198" s="28"/>
      <c r="B198" s="28"/>
      <c r="C198" s="28" t="s">
        <v>413</v>
      </c>
      <c r="D198" s="28"/>
      <c r="E198" s="37">
        <v>26100</v>
      </c>
      <c r="F198" s="37">
        <v>33657.29</v>
      </c>
      <c r="G198" s="37">
        <v>31804.18</v>
      </c>
      <c r="H198" s="37">
        <f>6160+10420+8340+10425</f>
        <v>35345</v>
      </c>
      <c r="I198" s="37">
        <v>38000</v>
      </c>
      <c r="J198" s="44"/>
      <c r="K198" s="44"/>
      <c r="L198" s="44"/>
      <c r="M198" s="44"/>
      <c r="N198" s="44"/>
      <c r="O198" s="44"/>
      <c r="P198" s="44"/>
      <c r="Q198" s="44"/>
      <c r="R198" s="44"/>
    </row>
    <row r="199" spans="1:18" x14ac:dyDescent="0.3">
      <c r="A199" s="28"/>
      <c r="B199" s="28"/>
      <c r="C199" s="28" t="s">
        <v>414</v>
      </c>
      <c r="D199" s="28"/>
      <c r="E199" s="37">
        <v>5000</v>
      </c>
      <c r="F199" s="37">
        <v>5723.65</v>
      </c>
      <c r="G199" s="37">
        <v>4310.55</v>
      </c>
      <c r="H199" s="37">
        <f>98+3118+284+1650</f>
        <v>5150</v>
      </c>
      <c r="I199" s="37">
        <v>5500</v>
      </c>
      <c r="J199" s="44"/>
      <c r="K199" s="44"/>
      <c r="L199" s="44"/>
      <c r="M199" s="44"/>
      <c r="N199" s="44"/>
      <c r="O199" s="44"/>
      <c r="P199" s="44"/>
      <c r="Q199" s="44"/>
      <c r="R199" s="44"/>
    </row>
    <row r="200" spans="1:18" ht="15" thickBot="1" x14ac:dyDescent="0.35">
      <c r="A200" s="28"/>
      <c r="B200" s="28"/>
      <c r="C200" s="28"/>
      <c r="D200" s="28" t="s">
        <v>415</v>
      </c>
      <c r="E200" s="40">
        <v>0</v>
      </c>
      <c r="F200" s="40">
        <v>1112.44</v>
      </c>
      <c r="G200" s="40">
        <v>1143.07</v>
      </c>
      <c r="H200" s="40">
        <v>1200</v>
      </c>
      <c r="I200" s="40">
        <v>1150</v>
      </c>
      <c r="J200" s="44"/>
      <c r="K200" s="44"/>
      <c r="L200" s="44"/>
      <c r="M200" s="44"/>
      <c r="N200" s="44"/>
      <c r="O200" s="44"/>
      <c r="P200" s="32"/>
      <c r="Q200" s="32"/>
      <c r="R200" s="32"/>
    </row>
    <row r="201" spans="1:18" x14ac:dyDescent="0.3">
      <c r="A201" s="52"/>
      <c r="B201" s="52"/>
      <c r="C201" s="52" t="s">
        <v>416</v>
      </c>
      <c r="D201" s="52"/>
      <c r="E201" s="53">
        <f>SUM(E198:E200)</f>
        <v>31100</v>
      </c>
      <c r="F201" s="53">
        <f>F198+F199+F200</f>
        <v>40493.380000000005</v>
      </c>
      <c r="G201" s="53">
        <f>G198+G199+G200</f>
        <v>37257.800000000003</v>
      </c>
      <c r="H201" s="53">
        <f>H198+H199+H200</f>
        <v>41695</v>
      </c>
      <c r="I201" s="53">
        <f>I198+I199+I200</f>
        <v>44650</v>
      </c>
      <c r="J201" s="44"/>
      <c r="K201" s="44"/>
      <c r="L201" s="44"/>
      <c r="M201" s="44"/>
      <c r="N201" s="44"/>
      <c r="O201" s="44"/>
      <c r="P201" s="56"/>
      <c r="Q201" s="56"/>
      <c r="R201" s="32"/>
    </row>
    <row r="202" spans="1:18" x14ac:dyDescent="0.3">
      <c r="A202" s="28"/>
      <c r="B202" s="28"/>
      <c r="C202" s="28"/>
      <c r="D202" s="28"/>
      <c r="E202" s="37"/>
      <c r="F202" s="37"/>
      <c r="G202" s="37"/>
      <c r="H202" s="37"/>
      <c r="I202" s="37"/>
      <c r="J202" s="44"/>
      <c r="K202" s="44"/>
      <c r="L202" s="44"/>
      <c r="M202" s="44"/>
      <c r="N202" s="44"/>
      <c r="O202" s="44"/>
      <c r="P202" s="56"/>
      <c r="Q202" s="56"/>
      <c r="R202" s="32"/>
    </row>
    <row r="203" spans="1:18" x14ac:dyDescent="0.3">
      <c r="A203" s="28"/>
      <c r="B203" s="28"/>
      <c r="C203" s="28" t="s">
        <v>417</v>
      </c>
      <c r="E203" s="37">
        <v>22030</v>
      </c>
      <c r="F203" s="37">
        <v>19851.22</v>
      </c>
      <c r="G203" s="37">
        <v>19957.310000000001</v>
      </c>
      <c r="H203" s="47">
        <v>22000</v>
      </c>
      <c r="I203" s="47">
        <v>22750</v>
      </c>
      <c r="L203" s="47"/>
      <c r="M203" s="44"/>
      <c r="N203" s="44"/>
      <c r="O203" s="44"/>
      <c r="P203" s="58"/>
      <c r="Q203" s="58"/>
      <c r="R203" s="32"/>
    </row>
    <row r="204" spans="1:18" x14ac:dyDescent="0.3">
      <c r="A204" s="28"/>
      <c r="B204" s="28"/>
      <c r="C204" s="28" t="s">
        <v>418</v>
      </c>
      <c r="E204" s="37">
        <v>0</v>
      </c>
      <c r="F204" s="37">
        <v>0</v>
      </c>
      <c r="G204" s="37">
        <v>24377</v>
      </c>
      <c r="H204" s="37">
        <v>24377</v>
      </c>
      <c r="I204" s="37">
        <v>26790</v>
      </c>
      <c r="L204" s="37"/>
      <c r="M204" s="44"/>
      <c r="N204" s="44"/>
      <c r="O204" s="59"/>
      <c r="P204" s="58"/>
      <c r="Q204" s="58"/>
      <c r="R204" s="32"/>
    </row>
    <row r="205" spans="1:18" x14ac:dyDescent="0.3">
      <c r="A205" s="28"/>
      <c r="B205" s="28"/>
      <c r="C205" s="28" t="s">
        <v>323</v>
      </c>
      <c r="D205" s="28"/>
      <c r="E205" s="37">
        <v>56000</v>
      </c>
      <c r="F205" s="37">
        <f>34736+18338</f>
        <v>53074</v>
      </c>
      <c r="G205" s="37">
        <v>35559</v>
      </c>
      <c r="H205" s="37">
        <v>48000</v>
      </c>
      <c r="I205" s="37">
        <v>41000</v>
      </c>
      <c r="J205" s="44"/>
      <c r="K205" s="44"/>
      <c r="L205" s="37"/>
      <c r="M205" s="44"/>
      <c r="N205" s="44"/>
      <c r="O205" s="44"/>
      <c r="P205" s="58"/>
      <c r="Q205" s="58"/>
      <c r="R205" s="32"/>
    </row>
    <row r="206" spans="1:18" x14ac:dyDescent="0.3">
      <c r="A206" s="28"/>
      <c r="B206" s="28"/>
      <c r="C206" s="28" t="s">
        <v>324</v>
      </c>
      <c r="D206" s="28"/>
      <c r="E206" s="37">
        <v>1200</v>
      </c>
      <c r="F206" s="37">
        <v>0</v>
      </c>
      <c r="G206" s="37"/>
      <c r="H206" s="37">
        <v>0</v>
      </c>
      <c r="I206" s="37"/>
      <c r="J206" s="44"/>
      <c r="K206" s="44"/>
      <c r="L206" s="44"/>
      <c r="M206" s="44"/>
      <c r="N206" s="44"/>
      <c r="O206" s="44"/>
      <c r="P206" s="58"/>
      <c r="Q206" s="58"/>
      <c r="R206" s="32"/>
    </row>
    <row r="207" spans="1:18" x14ac:dyDescent="0.3">
      <c r="A207" s="28"/>
      <c r="B207" s="28"/>
      <c r="C207" s="28" t="s">
        <v>325</v>
      </c>
      <c r="D207" s="28"/>
      <c r="E207" s="37">
        <v>30900</v>
      </c>
      <c r="F207" s="37">
        <f>28088.92+7500</f>
        <v>35588.92</v>
      </c>
      <c r="G207" s="37">
        <v>25992.1</v>
      </c>
      <c r="H207" s="37">
        <v>35000</v>
      </c>
      <c r="I207" s="37">
        <v>32300</v>
      </c>
      <c r="J207" s="44"/>
      <c r="K207" s="44"/>
      <c r="L207" s="44"/>
      <c r="M207" s="44"/>
      <c r="N207" s="44"/>
      <c r="O207" s="44"/>
      <c r="P207" s="58"/>
      <c r="Q207" s="58"/>
      <c r="R207" s="32"/>
    </row>
    <row r="208" spans="1:18" ht="15" thickBot="1" x14ac:dyDescent="0.35">
      <c r="A208" s="28"/>
      <c r="B208" s="28"/>
      <c r="C208" s="28"/>
      <c r="D208" s="28" t="s">
        <v>419</v>
      </c>
      <c r="E208" s="40">
        <v>0</v>
      </c>
      <c r="F208" s="40">
        <v>0</v>
      </c>
      <c r="G208" s="40">
        <v>105</v>
      </c>
      <c r="H208" s="40">
        <v>0</v>
      </c>
      <c r="I208" s="40">
        <v>100</v>
      </c>
      <c r="J208" s="44"/>
      <c r="K208" s="44"/>
      <c r="L208" s="44"/>
      <c r="M208" s="44"/>
      <c r="N208" s="44"/>
      <c r="O208" s="44"/>
      <c r="P208" s="56"/>
      <c r="Q208" s="56"/>
      <c r="R208" s="32"/>
    </row>
    <row r="209" spans="1:18" x14ac:dyDescent="0.3">
      <c r="A209" s="52"/>
      <c r="B209" s="52"/>
      <c r="C209" s="52" t="s">
        <v>420</v>
      </c>
      <c r="D209" s="52"/>
      <c r="E209" s="53">
        <f>SUM(E203:E208)</f>
        <v>110130</v>
      </c>
      <c r="F209" s="53">
        <f>SUM(F203:F208)</f>
        <v>108514.14</v>
      </c>
      <c r="G209" s="53">
        <f>SUM(G203:G208)</f>
        <v>105990.41</v>
      </c>
      <c r="H209" s="53">
        <f>SUM(H203:H208)</f>
        <v>129377</v>
      </c>
      <c r="I209" s="53">
        <f>SUM(I203:I208)</f>
        <v>122940</v>
      </c>
      <c r="J209" s="44"/>
      <c r="K209" s="44"/>
      <c r="L209" s="44"/>
      <c r="M209" s="44"/>
      <c r="N209" s="44"/>
      <c r="O209" s="44"/>
      <c r="P209" s="32"/>
      <c r="Q209" s="32"/>
      <c r="R209" s="32"/>
    </row>
    <row r="210" spans="1:18" x14ac:dyDescent="0.3">
      <c r="A210" s="28"/>
      <c r="B210" s="28"/>
      <c r="C210" s="28"/>
      <c r="D210" s="28"/>
      <c r="E210" s="37"/>
      <c r="F210" s="37"/>
      <c r="G210" s="37"/>
      <c r="H210" s="37"/>
      <c r="I210" s="37"/>
      <c r="J210" s="44"/>
      <c r="K210" s="44"/>
      <c r="L210" s="44"/>
      <c r="M210" s="60"/>
      <c r="N210" s="60"/>
      <c r="O210" s="44"/>
      <c r="P210" s="32"/>
      <c r="Q210" s="32"/>
      <c r="R210" s="32"/>
    </row>
    <row r="211" spans="1:18" x14ac:dyDescent="0.3">
      <c r="A211" s="52"/>
      <c r="B211" s="52"/>
      <c r="C211" s="52" t="s">
        <v>421</v>
      </c>
      <c r="D211" s="52"/>
      <c r="E211" s="53">
        <v>0</v>
      </c>
      <c r="F211" s="53">
        <v>0</v>
      </c>
      <c r="G211" s="53">
        <v>597</v>
      </c>
      <c r="H211" s="53">
        <v>0</v>
      </c>
      <c r="I211" s="53">
        <v>600</v>
      </c>
      <c r="J211" s="44"/>
      <c r="K211" s="44"/>
      <c r="L211" s="44"/>
      <c r="M211" s="44"/>
      <c r="N211" s="44"/>
      <c r="O211" s="44"/>
      <c r="P211" s="32"/>
      <c r="Q211" s="32"/>
      <c r="R211" s="32"/>
    </row>
    <row r="212" spans="1:18" s="63" customFormat="1" x14ac:dyDescent="0.3">
      <c r="A212" s="61"/>
      <c r="B212" s="61"/>
      <c r="C212" s="61"/>
      <c r="D212" s="61"/>
      <c r="E212" s="47"/>
      <c r="F212" s="47"/>
      <c r="G212" s="47"/>
      <c r="H212" s="47"/>
      <c r="I212" s="47"/>
      <c r="J212" s="44"/>
      <c r="K212" s="44"/>
      <c r="L212" s="44"/>
      <c r="M212" s="60"/>
      <c r="N212" s="44"/>
      <c r="O212" s="44"/>
      <c r="P212" s="62"/>
      <c r="Q212" s="62"/>
      <c r="R212" s="62"/>
    </row>
    <row r="213" spans="1:18" s="63" customFormat="1" x14ac:dyDescent="0.3">
      <c r="A213" s="52"/>
      <c r="B213" s="52"/>
      <c r="C213" s="52" t="s">
        <v>422</v>
      </c>
      <c r="D213" s="52"/>
      <c r="E213" s="53"/>
      <c r="F213" s="53"/>
      <c r="G213" s="53">
        <v>432.78</v>
      </c>
      <c r="H213" s="53"/>
      <c r="I213" s="53">
        <v>500</v>
      </c>
      <c r="J213" s="44"/>
      <c r="K213" s="44"/>
      <c r="L213" s="44"/>
      <c r="M213" s="44"/>
      <c r="N213" s="44"/>
      <c r="O213" s="44"/>
      <c r="P213" s="62"/>
      <c r="Q213" s="62"/>
      <c r="R213" s="62"/>
    </row>
    <row r="214" spans="1:18" s="63" customFormat="1" x14ac:dyDescent="0.3">
      <c r="A214" s="61"/>
      <c r="B214" s="61"/>
      <c r="C214" s="61"/>
      <c r="D214" s="61"/>
      <c r="E214" s="47"/>
      <c r="F214" s="47"/>
      <c r="G214" s="47"/>
      <c r="H214" s="47"/>
      <c r="I214" s="47"/>
      <c r="J214" s="44"/>
      <c r="K214" s="44"/>
      <c r="L214" s="44"/>
      <c r="M214" s="44"/>
      <c r="N214" s="44"/>
      <c r="O214" s="44"/>
      <c r="P214" s="62"/>
      <c r="Q214" s="62"/>
      <c r="R214" s="62"/>
    </row>
    <row r="215" spans="1:18" s="63" customFormat="1" x14ac:dyDescent="0.3">
      <c r="A215" s="64"/>
      <c r="B215" s="64"/>
      <c r="C215" s="64"/>
      <c r="D215" s="64" t="s">
        <v>423</v>
      </c>
      <c r="E215" s="65">
        <f>E209+E201+E194+E191+E181+E166+E159+E136+E118+E107+E102+E95+E90</f>
        <v>692200</v>
      </c>
      <c r="F215" s="66">
        <f>F90+F95+F102+F107+F118+F119+F120+F136+F159+F166+F168+F181+F191+F194+F196+F201+F209+F211</f>
        <v>706323.02999999991</v>
      </c>
      <c r="G215" s="66">
        <f>G90+G95+G102+G107+G118+G119+G120+G136+G159+G166+G168+G181+G191+G194+G196+G201+G209+G211+G213</f>
        <v>702750.41000000015</v>
      </c>
      <c r="H215" s="66">
        <f>H90+H95+H102+H107+H118+H119+H120+H136+H159+H166+H168+H181+H191+H194+H196+H201+H209+H211+H213</f>
        <v>750500</v>
      </c>
      <c r="I215" s="66">
        <f>I90+I95+I102+I107+I118+I119+I120+I136+I159+I166+I168+I181+I191+I194+I196+I201+I209+I211+I213</f>
        <v>765500</v>
      </c>
      <c r="J215" s="44"/>
      <c r="K215" s="44"/>
      <c r="L215" s="44"/>
      <c r="M215" s="44"/>
      <c r="N215" s="44"/>
      <c r="O215" s="44"/>
      <c r="P215" s="62"/>
      <c r="Q215" s="62"/>
      <c r="R215" s="62"/>
    </row>
    <row r="216" spans="1:18" s="63" customFormat="1" x14ac:dyDescent="0.3">
      <c r="A216" s="61"/>
      <c r="B216" s="61"/>
      <c r="C216" s="61"/>
      <c r="D216" s="61"/>
      <c r="E216" s="47"/>
      <c r="F216" s="47"/>
      <c r="G216" s="47"/>
      <c r="H216" s="47"/>
      <c r="I216" s="47"/>
      <c r="J216" s="44"/>
      <c r="K216" s="44"/>
      <c r="L216" s="44"/>
      <c r="M216" s="44"/>
      <c r="N216" s="44"/>
      <c r="O216" s="44"/>
      <c r="P216" s="62"/>
      <c r="Q216" s="62"/>
      <c r="R216" s="62"/>
    </row>
    <row r="217" spans="1:18" s="63" customFormat="1" x14ac:dyDescent="0.3">
      <c r="A217" s="61"/>
      <c r="B217" s="61"/>
      <c r="C217" s="61"/>
      <c r="D217" s="61"/>
      <c r="E217" s="47"/>
      <c r="F217" s="47"/>
      <c r="G217" s="47"/>
      <c r="H217" s="47"/>
      <c r="I217" s="47"/>
      <c r="J217" s="44"/>
      <c r="K217" s="44"/>
      <c r="L217" s="44"/>
      <c r="M217" s="44"/>
      <c r="N217" s="44"/>
      <c r="O217" s="44"/>
      <c r="P217" s="62"/>
      <c r="Q217" s="62"/>
      <c r="R217" s="62"/>
    </row>
    <row r="218" spans="1:18" s="63" customFormat="1" x14ac:dyDescent="0.3">
      <c r="A218" s="61"/>
      <c r="B218" s="61"/>
      <c r="C218" s="61"/>
      <c r="D218" s="61"/>
      <c r="E218" s="47"/>
      <c r="F218" s="47"/>
      <c r="G218" s="47"/>
      <c r="H218" s="47"/>
      <c r="I218" s="47"/>
      <c r="J218" s="44"/>
      <c r="K218" s="44"/>
      <c r="L218" s="44"/>
      <c r="M218" s="44"/>
      <c r="N218" s="44"/>
      <c r="O218" s="44"/>
      <c r="P218" s="62"/>
      <c r="Q218" s="62"/>
      <c r="R218" s="62"/>
    </row>
    <row r="219" spans="1:18" s="63" customFormat="1" x14ac:dyDescent="0.3">
      <c r="A219" s="61"/>
      <c r="B219" s="61"/>
      <c r="C219" s="61"/>
      <c r="D219" s="61"/>
      <c r="E219" s="47"/>
      <c r="F219" s="47"/>
      <c r="G219" s="47"/>
      <c r="H219" s="47"/>
      <c r="I219" s="47"/>
      <c r="J219" s="44"/>
      <c r="K219" s="44"/>
      <c r="L219" s="44"/>
      <c r="M219" s="44"/>
      <c r="N219" s="44"/>
      <c r="O219" s="44"/>
      <c r="P219" s="62"/>
      <c r="Q219" s="62"/>
      <c r="R219" s="62"/>
    </row>
    <row r="220" spans="1:18" s="63" customFormat="1" x14ac:dyDescent="0.3">
      <c r="A220" s="61"/>
      <c r="B220" s="61"/>
      <c r="C220" s="61"/>
      <c r="D220" s="61"/>
      <c r="E220" s="47"/>
      <c r="F220" s="47"/>
      <c r="G220" s="47"/>
      <c r="H220" s="47"/>
      <c r="I220" s="47"/>
      <c r="J220" s="44"/>
      <c r="K220" s="44"/>
      <c r="L220" s="44"/>
      <c r="M220" s="44"/>
      <c r="N220" s="44"/>
      <c r="O220" s="44"/>
      <c r="P220" s="62"/>
      <c r="Q220" s="62"/>
      <c r="R220" s="62"/>
    </row>
    <row r="221" spans="1:18" s="63" customFormat="1" x14ac:dyDescent="0.3">
      <c r="A221" s="61"/>
      <c r="B221" s="61"/>
      <c r="C221" s="61"/>
      <c r="D221" s="61"/>
      <c r="E221" s="47"/>
      <c r="F221" s="47"/>
      <c r="G221" s="47"/>
      <c r="H221" s="47"/>
      <c r="I221" s="47"/>
      <c r="J221" s="44"/>
      <c r="K221" s="44"/>
      <c r="L221" s="44"/>
      <c r="M221" s="44"/>
      <c r="N221" s="44"/>
      <c r="O221" s="44"/>
      <c r="P221" s="62"/>
      <c r="Q221" s="62"/>
      <c r="R221" s="62"/>
    </row>
    <row r="222" spans="1:18" s="63" customFormat="1" x14ac:dyDescent="0.3">
      <c r="A222" s="61"/>
      <c r="B222" s="61"/>
      <c r="C222" s="61"/>
      <c r="D222" s="61"/>
      <c r="E222" s="47"/>
      <c r="F222" s="47"/>
      <c r="G222" s="47"/>
      <c r="H222" s="47"/>
      <c r="I222" s="47"/>
      <c r="J222" s="44"/>
      <c r="K222" s="44"/>
      <c r="L222" s="44"/>
      <c r="M222" s="44"/>
      <c r="N222" s="44"/>
      <c r="O222" s="44"/>
      <c r="P222" s="62"/>
      <c r="Q222" s="62"/>
      <c r="R222" s="62"/>
    </row>
    <row r="223" spans="1:18" s="63" customFormat="1" x14ac:dyDescent="0.3">
      <c r="A223" s="61"/>
      <c r="B223" s="61"/>
      <c r="C223" s="61"/>
      <c r="D223" s="61"/>
      <c r="E223" s="47"/>
      <c r="F223" s="47"/>
      <c r="G223" s="47"/>
      <c r="H223" s="47"/>
      <c r="I223" s="47"/>
      <c r="J223" s="44"/>
      <c r="K223" s="44"/>
      <c r="L223" s="44"/>
      <c r="M223" s="44"/>
      <c r="N223" s="44"/>
      <c r="O223" s="44"/>
      <c r="P223" s="62"/>
      <c r="Q223" s="62"/>
      <c r="R223" s="62"/>
    </row>
    <row r="224" spans="1:18" s="63" customFormat="1" x14ac:dyDescent="0.3">
      <c r="A224" s="61"/>
      <c r="B224" s="61"/>
      <c r="C224" s="61"/>
      <c r="D224" s="61"/>
      <c r="E224" s="47"/>
      <c r="F224" s="47"/>
      <c r="G224" s="47"/>
      <c r="H224" s="47"/>
      <c r="I224" s="47"/>
      <c r="J224" s="44"/>
      <c r="K224" s="44"/>
      <c r="L224" s="44"/>
      <c r="M224" s="44"/>
      <c r="N224" s="44"/>
      <c r="O224" s="44"/>
      <c r="P224" s="62"/>
      <c r="Q224" s="62"/>
      <c r="R224" s="62"/>
    </row>
    <row r="225" spans="1:18" s="63" customFormat="1" x14ac:dyDescent="0.3">
      <c r="A225" s="61"/>
      <c r="B225" s="61"/>
      <c r="C225" s="61"/>
      <c r="D225" s="61"/>
      <c r="E225" s="47"/>
      <c r="F225" s="47"/>
      <c r="G225" s="47"/>
      <c r="H225" s="47"/>
      <c r="I225" s="47"/>
      <c r="J225" s="44"/>
      <c r="K225" s="44"/>
      <c r="L225" s="44"/>
      <c r="M225" s="44"/>
      <c r="N225" s="44"/>
      <c r="O225" s="44"/>
      <c r="P225" s="62"/>
      <c r="Q225" s="62"/>
      <c r="R225" s="62"/>
    </row>
    <row r="226" spans="1:18" s="63" customFormat="1" x14ac:dyDescent="0.3">
      <c r="A226" s="61"/>
      <c r="B226" s="61"/>
      <c r="C226" s="61"/>
      <c r="D226" s="61"/>
      <c r="E226" s="47"/>
      <c r="F226" s="47"/>
      <c r="G226" s="47"/>
      <c r="H226" s="47"/>
      <c r="I226" s="47"/>
      <c r="J226" s="44"/>
      <c r="K226" s="44"/>
      <c r="L226" s="44"/>
      <c r="M226" s="44"/>
      <c r="N226" s="44"/>
      <c r="O226" s="44"/>
      <c r="P226" s="62"/>
      <c r="Q226" s="62"/>
      <c r="R226" s="62"/>
    </row>
    <row r="227" spans="1:18" s="63" customFormat="1" x14ac:dyDescent="0.3">
      <c r="A227" s="61"/>
      <c r="B227" s="61"/>
      <c r="C227" s="61"/>
      <c r="D227" s="61"/>
      <c r="E227" s="47"/>
      <c r="F227" s="47"/>
      <c r="G227" s="47"/>
      <c r="H227" s="47"/>
      <c r="I227" s="47"/>
      <c r="J227" s="44"/>
      <c r="K227" s="44"/>
      <c r="L227" s="44"/>
      <c r="M227" s="44"/>
      <c r="N227" s="44"/>
      <c r="O227" s="44"/>
      <c r="P227" s="62"/>
      <c r="Q227" s="62"/>
      <c r="R227" s="62"/>
    </row>
    <row r="228" spans="1:18" s="63" customFormat="1" x14ac:dyDescent="0.3">
      <c r="A228" s="61"/>
      <c r="B228" s="61"/>
      <c r="C228" s="61"/>
      <c r="D228" s="61"/>
      <c r="E228" s="47"/>
      <c r="F228" s="47"/>
      <c r="G228" s="47"/>
      <c r="H228" s="47"/>
      <c r="I228" s="47"/>
      <c r="J228" s="44"/>
      <c r="K228" s="44"/>
      <c r="L228" s="44"/>
      <c r="M228" s="44"/>
      <c r="N228" s="44"/>
      <c r="O228" s="44"/>
      <c r="P228" s="62"/>
      <c r="Q228" s="62"/>
      <c r="R228" s="62"/>
    </row>
    <row r="229" spans="1:18" s="63" customFormat="1" x14ac:dyDescent="0.3">
      <c r="A229" s="61"/>
      <c r="B229" s="61"/>
      <c r="C229" s="61"/>
      <c r="D229" s="61"/>
      <c r="E229" s="47"/>
      <c r="F229" s="47"/>
      <c r="G229" s="47"/>
      <c r="H229" s="47"/>
      <c r="I229" s="47"/>
      <c r="J229" s="44"/>
      <c r="K229" s="44"/>
      <c r="L229" s="44"/>
      <c r="M229" s="44"/>
      <c r="N229" s="44"/>
      <c r="O229" s="44"/>
      <c r="P229" s="62"/>
      <c r="Q229" s="62"/>
      <c r="R229" s="62"/>
    </row>
    <row r="230" spans="1:18" s="63" customFormat="1" x14ac:dyDescent="0.3">
      <c r="A230" s="61"/>
      <c r="B230" s="61"/>
      <c r="C230" s="61"/>
      <c r="D230" s="61"/>
      <c r="E230" s="47"/>
      <c r="F230" s="47"/>
      <c r="G230" s="47"/>
      <c r="H230" s="47"/>
      <c r="I230" s="47"/>
      <c r="J230" s="44"/>
      <c r="K230" s="44"/>
      <c r="L230" s="44"/>
      <c r="M230" s="44"/>
      <c r="N230" s="44"/>
      <c r="O230" s="44"/>
      <c r="P230" s="62"/>
      <c r="Q230" s="62"/>
      <c r="R230" s="62"/>
    </row>
    <row r="231" spans="1:18" s="63" customFormat="1" x14ac:dyDescent="0.3">
      <c r="A231" s="61"/>
      <c r="B231" s="61"/>
      <c r="C231" s="61"/>
      <c r="D231" s="61"/>
      <c r="E231" s="47"/>
      <c r="F231" s="47"/>
      <c r="G231" s="47"/>
      <c r="H231" s="47"/>
      <c r="I231" s="47"/>
      <c r="J231" s="44"/>
      <c r="K231" s="44"/>
      <c r="L231" s="44"/>
      <c r="M231" s="44"/>
      <c r="N231" s="44"/>
      <c r="O231" s="44"/>
      <c r="P231" s="62"/>
      <c r="Q231" s="62"/>
      <c r="R231" s="62"/>
    </row>
    <row r="232" spans="1:18" s="63" customFormat="1" x14ac:dyDescent="0.3">
      <c r="A232" s="61"/>
      <c r="B232" s="61"/>
      <c r="C232" s="61"/>
      <c r="D232" s="61"/>
      <c r="E232" s="47"/>
      <c r="F232" s="47"/>
      <c r="G232" s="47"/>
      <c r="H232" s="47"/>
      <c r="I232" s="47"/>
      <c r="J232" s="44"/>
      <c r="K232" s="44"/>
      <c r="L232" s="44"/>
      <c r="M232" s="44"/>
      <c r="N232" s="44"/>
      <c r="O232" s="44"/>
      <c r="P232" s="62"/>
      <c r="Q232" s="62"/>
      <c r="R232" s="62"/>
    </row>
    <row r="233" spans="1:18" s="63" customFormat="1" x14ac:dyDescent="0.3">
      <c r="A233" s="61"/>
      <c r="B233" s="61"/>
      <c r="C233" s="61"/>
      <c r="D233" s="61"/>
      <c r="E233" s="47"/>
      <c r="F233" s="47"/>
      <c r="G233" s="47"/>
      <c r="H233" s="47"/>
      <c r="I233" s="47"/>
      <c r="J233" s="44"/>
      <c r="K233" s="44"/>
      <c r="L233" s="44"/>
      <c r="M233" s="44"/>
      <c r="N233" s="44"/>
      <c r="O233" s="44"/>
      <c r="P233" s="62"/>
      <c r="Q233" s="62"/>
      <c r="R233" s="62"/>
    </row>
    <row r="234" spans="1:18" s="63" customFormat="1" x14ac:dyDescent="0.3">
      <c r="A234" s="61"/>
      <c r="B234" s="61"/>
      <c r="C234" s="61"/>
      <c r="D234" s="61"/>
      <c r="E234" s="47"/>
      <c r="F234" s="47"/>
      <c r="G234" s="47"/>
      <c r="H234" s="47"/>
      <c r="I234" s="47"/>
      <c r="J234" s="44"/>
      <c r="K234" s="44"/>
      <c r="L234" s="44"/>
      <c r="M234" s="44"/>
      <c r="N234" s="44"/>
      <c r="O234" s="44"/>
      <c r="P234" s="62"/>
      <c r="Q234" s="62"/>
      <c r="R234" s="62"/>
    </row>
    <row r="235" spans="1:18" s="63" customFormat="1" x14ac:dyDescent="0.3">
      <c r="A235" s="61"/>
      <c r="B235" s="61"/>
      <c r="C235" s="61"/>
      <c r="D235" s="61"/>
      <c r="E235" s="47"/>
      <c r="F235" s="47"/>
      <c r="G235" s="47"/>
      <c r="H235" s="47"/>
      <c r="I235" s="47"/>
      <c r="J235" s="44"/>
      <c r="K235" s="44"/>
      <c r="L235" s="44"/>
      <c r="M235" s="44"/>
      <c r="N235" s="44"/>
      <c r="O235" s="44"/>
      <c r="P235" s="62"/>
      <c r="Q235" s="62"/>
      <c r="R235" s="62"/>
    </row>
    <row r="236" spans="1:18" s="63" customFormat="1" x14ac:dyDescent="0.3">
      <c r="A236" s="61"/>
      <c r="B236" s="61"/>
      <c r="C236" s="61"/>
      <c r="D236" s="61"/>
      <c r="E236" s="47"/>
      <c r="F236" s="47"/>
      <c r="G236" s="47"/>
      <c r="H236" s="47"/>
      <c r="I236" s="47"/>
      <c r="J236" s="44"/>
      <c r="K236" s="44"/>
      <c r="L236" s="44"/>
      <c r="M236" s="44"/>
      <c r="N236" s="44"/>
      <c r="O236" s="44"/>
      <c r="P236" s="62"/>
      <c r="Q236" s="62"/>
      <c r="R236" s="62"/>
    </row>
    <row r="237" spans="1:18" s="63" customFormat="1" x14ac:dyDescent="0.3">
      <c r="A237" s="61"/>
      <c r="B237" s="61"/>
      <c r="C237" s="61"/>
      <c r="D237" s="61"/>
      <c r="E237" s="47"/>
      <c r="F237" s="47"/>
      <c r="G237" s="47"/>
      <c r="H237" s="47"/>
      <c r="I237" s="47"/>
      <c r="J237" s="44"/>
      <c r="K237" s="44"/>
      <c r="L237" s="44"/>
      <c r="M237" s="44"/>
      <c r="N237" s="44"/>
      <c r="O237" s="44"/>
      <c r="P237" s="62"/>
      <c r="Q237" s="62"/>
      <c r="R237" s="62"/>
    </row>
    <row r="238" spans="1:18" s="63" customFormat="1" x14ac:dyDescent="0.3">
      <c r="A238" s="61"/>
      <c r="B238" s="61"/>
      <c r="C238" s="61"/>
      <c r="D238" s="61"/>
      <c r="E238" s="47"/>
      <c r="F238" s="47"/>
      <c r="G238" s="47"/>
      <c r="H238" s="47"/>
      <c r="I238" s="47"/>
      <c r="J238" s="44"/>
      <c r="K238" s="44"/>
      <c r="L238" s="44"/>
      <c r="M238" s="44"/>
      <c r="N238" s="44"/>
      <c r="O238" s="44"/>
      <c r="P238" s="62"/>
      <c r="Q238" s="62"/>
      <c r="R238" s="62"/>
    </row>
    <row r="239" spans="1:18" s="63" customFormat="1" x14ac:dyDescent="0.3">
      <c r="A239" s="61"/>
      <c r="B239" s="61"/>
      <c r="C239" s="61"/>
      <c r="D239" s="61"/>
      <c r="E239" s="47"/>
      <c r="F239" s="47"/>
      <c r="G239" s="47"/>
      <c r="H239" s="47"/>
      <c r="I239" s="47"/>
      <c r="J239" s="44"/>
      <c r="K239" s="44"/>
      <c r="L239" s="44"/>
      <c r="M239" s="44"/>
      <c r="N239" s="44"/>
      <c r="O239" s="44"/>
      <c r="P239" s="62"/>
      <c r="Q239" s="62"/>
      <c r="R239" s="62"/>
    </row>
    <row r="240" spans="1:18" s="63" customFormat="1" x14ac:dyDescent="0.3">
      <c r="A240" s="61"/>
      <c r="B240" s="61"/>
      <c r="C240" s="61"/>
      <c r="D240" s="61"/>
      <c r="E240" s="47"/>
      <c r="F240" s="47"/>
      <c r="G240" s="47"/>
      <c r="H240" s="47"/>
      <c r="I240" s="47"/>
      <c r="J240" s="44"/>
      <c r="K240" s="44"/>
      <c r="L240" s="44"/>
      <c r="M240" s="44"/>
      <c r="N240" s="44"/>
      <c r="O240" s="44"/>
      <c r="P240" s="62"/>
      <c r="Q240" s="62"/>
      <c r="R240" s="62"/>
    </row>
    <row r="241" spans="1:18" s="63" customFormat="1" x14ac:dyDescent="0.3">
      <c r="A241" s="61"/>
      <c r="B241" s="61"/>
      <c r="C241" s="61"/>
      <c r="D241" s="61"/>
      <c r="E241" s="47"/>
      <c r="F241" s="47"/>
      <c r="G241" s="47"/>
      <c r="H241" s="47"/>
      <c r="I241" s="47"/>
      <c r="J241" s="44"/>
      <c r="K241" s="44"/>
      <c r="L241" s="44"/>
      <c r="M241" s="44"/>
      <c r="N241" s="44"/>
      <c r="O241" s="44"/>
      <c r="P241" s="62"/>
      <c r="Q241" s="62"/>
      <c r="R241" s="62"/>
    </row>
    <row r="242" spans="1:18" s="63" customFormat="1" x14ac:dyDescent="0.3">
      <c r="A242" s="61"/>
      <c r="B242" s="61"/>
      <c r="C242" s="61"/>
      <c r="D242" s="61"/>
      <c r="E242" s="47"/>
      <c r="F242" s="47"/>
      <c r="G242" s="47"/>
      <c r="H242" s="47"/>
      <c r="I242" s="47"/>
      <c r="J242" s="44"/>
      <c r="K242" s="44"/>
      <c r="L242" s="44"/>
      <c r="M242" s="44"/>
      <c r="N242" s="44"/>
      <c r="O242" s="44"/>
      <c r="P242" s="62"/>
      <c r="Q242" s="62"/>
      <c r="R242" s="62"/>
    </row>
    <row r="243" spans="1:18" s="63" customFormat="1" x14ac:dyDescent="0.3">
      <c r="A243" s="61"/>
      <c r="B243" s="61"/>
      <c r="C243" s="61"/>
      <c r="D243" s="61"/>
      <c r="E243" s="47"/>
      <c r="F243" s="47"/>
      <c r="G243" s="47"/>
      <c r="H243" s="47"/>
      <c r="I243" s="47"/>
      <c r="J243" s="44"/>
      <c r="K243" s="44"/>
      <c r="L243" s="44"/>
      <c r="M243" s="44"/>
      <c r="N243" s="44"/>
      <c r="O243" s="44"/>
      <c r="P243" s="62"/>
      <c r="Q243" s="62"/>
      <c r="R243" s="62"/>
    </row>
    <row r="244" spans="1:18" s="63" customFormat="1" x14ac:dyDescent="0.3">
      <c r="A244" s="61"/>
      <c r="B244" s="61"/>
      <c r="C244" s="61"/>
      <c r="D244" s="61"/>
      <c r="E244" s="47"/>
      <c r="F244" s="47"/>
      <c r="G244" s="47"/>
      <c r="H244" s="47"/>
      <c r="I244" s="47"/>
      <c r="J244" s="44"/>
      <c r="K244" s="44"/>
      <c r="L244" s="44"/>
      <c r="M244" s="44"/>
      <c r="N244" s="44"/>
      <c r="O244" s="44"/>
      <c r="P244" s="62"/>
      <c r="Q244" s="62"/>
      <c r="R244" s="62"/>
    </row>
    <row r="245" spans="1:18" s="63" customFormat="1" x14ac:dyDescent="0.3">
      <c r="A245" s="61"/>
      <c r="B245" s="61"/>
      <c r="C245" s="61"/>
      <c r="D245" s="61"/>
      <c r="E245" s="47"/>
      <c r="F245" s="47"/>
      <c r="G245" s="47"/>
      <c r="H245" s="47"/>
      <c r="I245" s="47"/>
      <c r="J245" s="44"/>
      <c r="K245" s="44"/>
      <c r="L245" s="44"/>
      <c r="M245" s="44"/>
      <c r="N245" s="44"/>
      <c r="O245" s="44"/>
      <c r="P245" s="62"/>
      <c r="Q245" s="62"/>
      <c r="R245" s="62"/>
    </row>
    <row r="246" spans="1:18" s="63" customFormat="1" x14ac:dyDescent="0.3">
      <c r="A246" s="61"/>
      <c r="B246" s="61"/>
      <c r="C246" s="61"/>
      <c r="D246" s="61"/>
      <c r="E246" s="47"/>
      <c r="F246" s="47"/>
      <c r="G246" s="47"/>
      <c r="H246" s="47"/>
      <c r="I246" s="47"/>
      <c r="J246" s="44"/>
      <c r="K246" s="44"/>
      <c r="L246" s="44"/>
      <c r="M246" s="44"/>
      <c r="N246" s="44"/>
      <c r="O246" s="44"/>
      <c r="P246" s="62"/>
      <c r="Q246" s="62"/>
      <c r="R246" s="62"/>
    </row>
    <row r="247" spans="1:18" s="63" customFormat="1" x14ac:dyDescent="0.3">
      <c r="A247" s="61"/>
      <c r="B247" s="61"/>
      <c r="C247" s="61"/>
      <c r="D247" s="61"/>
      <c r="E247" s="47"/>
      <c r="F247" s="47"/>
      <c r="G247" s="47"/>
      <c r="H247" s="47"/>
      <c r="I247" s="47"/>
      <c r="J247" s="44"/>
      <c r="K247" s="44"/>
      <c r="L247" s="44"/>
      <c r="M247" s="44"/>
      <c r="N247" s="44"/>
      <c r="O247" s="44"/>
      <c r="P247" s="62"/>
      <c r="Q247" s="62"/>
      <c r="R247" s="62"/>
    </row>
    <row r="248" spans="1:18" s="63" customFormat="1" x14ac:dyDescent="0.3">
      <c r="A248" s="61"/>
      <c r="B248" s="61"/>
      <c r="C248" s="61"/>
      <c r="D248" s="61"/>
      <c r="E248" s="47"/>
      <c r="F248" s="47"/>
      <c r="G248" s="47"/>
      <c r="H248" s="47"/>
      <c r="I248" s="47"/>
      <c r="J248" s="44"/>
      <c r="K248" s="44"/>
      <c r="L248" s="44"/>
      <c r="M248" s="44"/>
      <c r="N248" s="44"/>
      <c r="O248" s="44"/>
      <c r="P248" s="62"/>
      <c r="Q248" s="62"/>
      <c r="R248" s="62"/>
    </row>
    <row r="249" spans="1:18" s="68" customFormat="1" x14ac:dyDescent="0.3">
      <c r="A249" s="61"/>
      <c r="B249" s="61"/>
      <c r="C249" s="61"/>
      <c r="D249" s="61"/>
      <c r="E249" s="67"/>
      <c r="F249" s="67"/>
      <c r="G249" s="67"/>
      <c r="H249" s="67"/>
      <c r="I249" s="67"/>
      <c r="J249" s="44"/>
      <c r="K249" s="44"/>
      <c r="L249" s="44"/>
      <c r="M249" s="44"/>
      <c r="N249" s="44"/>
      <c r="O249" s="44"/>
    </row>
    <row r="250" spans="1:18" x14ac:dyDescent="0.3">
      <c r="A250" s="69"/>
      <c r="B250" s="69"/>
      <c r="C250" s="69"/>
      <c r="D250" s="69"/>
      <c r="E250" s="37"/>
      <c r="F250" s="37"/>
      <c r="G250" s="37"/>
      <c r="H250" s="37"/>
      <c r="I250" s="37"/>
      <c r="J250" s="44"/>
      <c r="K250" s="44"/>
      <c r="L250" s="44"/>
      <c r="M250" s="44"/>
      <c r="N250" s="44"/>
      <c r="O250" s="44"/>
      <c r="P250" s="32"/>
      <c r="Q250" s="32"/>
      <c r="R250" s="32"/>
    </row>
    <row r="251" spans="1:18" x14ac:dyDescent="0.3">
      <c r="A251" s="69"/>
      <c r="B251" s="69"/>
      <c r="C251" s="69"/>
      <c r="D251" s="69"/>
      <c r="E251" s="37"/>
      <c r="F251" s="37"/>
      <c r="G251" s="37"/>
      <c r="H251" s="37"/>
      <c r="I251" s="37"/>
      <c r="J251" s="44"/>
      <c r="K251" s="44"/>
      <c r="L251" s="44"/>
      <c r="M251" s="44"/>
      <c r="N251" s="44"/>
      <c r="O251" s="44"/>
      <c r="P251" s="32"/>
      <c r="Q251" s="32"/>
      <c r="R251" s="32"/>
    </row>
    <row r="252" spans="1:18" x14ac:dyDescent="0.3">
      <c r="A252" s="69"/>
      <c r="B252" s="69"/>
      <c r="C252" s="69"/>
      <c r="D252" s="69"/>
      <c r="E252" s="37"/>
      <c r="F252" s="37"/>
      <c r="G252" s="37"/>
      <c r="H252" s="37"/>
      <c r="I252" s="37"/>
      <c r="J252" s="44"/>
      <c r="K252" s="44"/>
      <c r="L252" s="44"/>
      <c r="M252" s="44"/>
      <c r="N252" s="44"/>
      <c r="O252" s="44"/>
      <c r="P252" s="32"/>
      <c r="Q252" s="32"/>
      <c r="R252" s="32"/>
    </row>
    <row r="253" spans="1:18" x14ac:dyDescent="0.3">
      <c r="A253" s="69"/>
      <c r="B253" s="69"/>
      <c r="C253" s="69"/>
      <c r="D253" s="69"/>
      <c r="E253" s="37"/>
      <c r="F253" s="37"/>
      <c r="G253" s="37"/>
      <c r="H253" s="37"/>
      <c r="I253" s="37"/>
      <c r="J253" s="44"/>
      <c r="K253" s="44"/>
      <c r="L253" s="44"/>
      <c r="M253" s="44"/>
      <c r="N253" s="44"/>
      <c r="O253" s="44"/>
      <c r="P253" s="32"/>
      <c r="Q253" s="32"/>
      <c r="R253" s="32"/>
    </row>
    <row r="254" spans="1:18" x14ac:dyDescent="0.3">
      <c r="A254" s="69"/>
      <c r="B254" s="69"/>
      <c r="C254" s="69"/>
      <c r="D254" s="69"/>
      <c r="E254" s="37"/>
      <c r="F254" s="37"/>
      <c r="G254" s="37"/>
      <c r="H254" s="37"/>
      <c r="I254" s="37"/>
      <c r="J254" s="44"/>
      <c r="K254" s="44"/>
      <c r="L254" s="44"/>
      <c r="M254" s="44"/>
      <c r="N254" s="44"/>
      <c r="O254" s="44"/>
      <c r="P254" s="32"/>
      <c r="Q254" s="32"/>
      <c r="R254" s="32"/>
    </row>
    <row r="255" spans="1:18" x14ac:dyDescent="0.3">
      <c r="A255" s="69"/>
      <c r="B255" s="69"/>
      <c r="C255" s="69"/>
      <c r="D255" s="69"/>
      <c r="E255" s="37"/>
      <c r="F255" s="37"/>
      <c r="G255" s="37"/>
      <c r="H255" s="37"/>
      <c r="I255" s="37"/>
      <c r="J255" s="44"/>
      <c r="K255" s="44"/>
      <c r="L255" s="44"/>
      <c r="M255" s="44"/>
      <c r="N255" s="44"/>
      <c r="O255" s="44"/>
      <c r="P255" s="32"/>
      <c r="Q255" s="32"/>
      <c r="R255" s="32"/>
    </row>
    <row r="256" spans="1:18" x14ac:dyDescent="0.3">
      <c r="A256" s="69"/>
      <c r="B256" s="69"/>
      <c r="C256" s="69"/>
      <c r="D256" s="69"/>
      <c r="E256" s="37"/>
      <c r="F256" s="37"/>
      <c r="G256" s="37"/>
      <c r="H256" s="37"/>
      <c r="I256" s="37"/>
      <c r="J256" s="44"/>
      <c r="K256" s="44"/>
      <c r="L256" s="44"/>
      <c r="M256" s="44"/>
      <c r="N256" s="44"/>
      <c r="O256" s="44"/>
      <c r="P256" s="32"/>
      <c r="Q256" s="32"/>
      <c r="R256" s="32"/>
    </row>
    <row r="257" spans="1:18" x14ac:dyDescent="0.3">
      <c r="A257" s="69"/>
      <c r="B257" s="69"/>
      <c r="C257" s="69"/>
      <c r="D257" s="69"/>
      <c r="E257" s="37"/>
      <c r="F257" s="37"/>
      <c r="G257" s="37"/>
      <c r="H257" s="37"/>
      <c r="I257" s="37"/>
      <c r="J257" s="44"/>
      <c r="K257" s="44"/>
      <c r="L257" s="44"/>
      <c r="M257" s="44"/>
      <c r="N257" s="44"/>
      <c r="O257" s="44"/>
      <c r="P257" s="32"/>
      <c r="Q257" s="32"/>
      <c r="R257" s="32"/>
    </row>
    <row r="258" spans="1:18" x14ac:dyDescent="0.3">
      <c r="A258" s="69"/>
      <c r="B258" s="69"/>
      <c r="C258" s="69"/>
      <c r="D258" s="69"/>
      <c r="E258" s="37"/>
      <c r="F258" s="37"/>
      <c r="G258" s="37"/>
      <c r="H258" s="37"/>
      <c r="I258" s="37"/>
      <c r="J258" s="44"/>
      <c r="K258" s="44"/>
      <c r="L258" s="44"/>
      <c r="M258" s="44"/>
      <c r="N258" s="44"/>
      <c r="O258" s="44"/>
      <c r="P258" s="32"/>
      <c r="Q258" s="32"/>
      <c r="R258" s="32"/>
    </row>
    <row r="259" spans="1:18" x14ac:dyDescent="0.3">
      <c r="A259" s="69"/>
      <c r="B259" s="69"/>
      <c r="C259" s="69"/>
      <c r="D259" s="69"/>
      <c r="E259" s="37"/>
      <c r="F259" s="37"/>
      <c r="G259" s="37"/>
      <c r="H259" s="37"/>
      <c r="I259" s="37"/>
      <c r="J259" s="44"/>
      <c r="K259" s="44"/>
      <c r="L259" s="44"/>
      <c r="M259" s="44"/>
      <c r="N259" s="44"/>
      <c r="O259" s="44"/>
      <c r="P259" s="32"/>
      <c r="Q259" s="32"/>
      <c r="R259" s="32"/>
    </row>
    <row r="260" spans="1:18" x14ac:dyDescent="0.3">
      <c r="A260" s="69"/>
      <c r="B260" s="69"/>
      <c r="C260" s="69"/>
      <c r="D260" s="69"/>
      <c r="E260" s="37"/>
      <c r="F260" s="37"/>
      <c r="G260" s="37"/>
      <c r="H260" s="37"/>
      <c r="I260" s="37"/>
      <c r="J260" s="44"/>
      <c r="K260" s="44"/>
      <c r="L260" s="44"/>
      <c r="M260" s="44"/>
      <c r="N260" s="44"/>
      <c r="O260" s="44"/>
      <c r="P260" s="32"/>
      <c r="Q260" s="32"/>
      <c r="R260" s="32"/>
    </row>
    <row r="261" spans="1:18" x14ac:dyDescent="0.3">
      <c r="A261" s="69"/>
      <c r="B261" s="69"/>
      <c r="C261" s="69"/>
      <c r="D261" s="69"/>
      <c r="E261" s="70"/>
      <c r="F261" s="70"/>
      <c r="G261" s="70"/>
      <c r="H261" s="70"/>
      <c r="I261" s="70"/>
      <c r="J261" s="44"/>
      <c r="K261" s="44"/>
      <c r="L261" s="44"/>
      <c r="M261" s="44"/>
      <c r="N261" s="44"/>
      <c r="O261" s="44"/>
    </row>
    <row r="262" spans="1:18" x14ac:dyDescent="0.3">
      <c r="A262" s="69"/>
      <c r="B262" s="69"/>
      <c r="C262" s="69"/>
      <c r="D262" s="69"/>
      <c r="E262" s="70"/>
      <c r="F262" s="70"/>
      <c r="G262" s="70"/>
      <c r="H262" s="70"/>
      <c r="I262" s="70"/>
      <c r="J262" s="44"/>
      <c r="K262" s="44"/>
      <c r="L262" s="44"/>
      <c r="M262" s="44"/>
      <c r="N262" s="44"/>
      <c r="O262" s="44"/>
    </row>
    <row r="263" spans="1:18" x14ac:dyDescent="0.3">
      <c r="A263" s="69"/>
      <c r="B263" s="69"/>
      <c r="C263" s="69"/>
      <c r="D263" s="69"/>
      <c r="E263" s="70"/>
      <c r="F263" s="70"/>
      <c r="G263" s="70"/>
      <c r="H263" s="70"/>
      <c r="I263" s="70"/>
      <c r="J263" s="44"/>
      <c r="K263" s="44"/>
      <c r="L263" s="44"/>
      <c r="M263" s="44"/>
      <c r="N263" s="44"/>
      <c r="O263" s="44"/>
    </row>
    <row r="264" spans="1:18" x14ac:dyDescent="0.3">
      <c r="A264" s="69"/>
      <c r="B264" s="69"/>
      <c r="C264" s="69"/>
      <c r="D264" s="69"/>
      <c r="E264" s="70"/>
      <c r="F264" s="70"/>
      <c r="G264" s="70"/>
      <c r="H264" s="70"/>
      <c r="I264" s="70"/>
      <c r="J264" s="44"/>
      <c r="K264" s="44"/>
      <c r="L264" s="44"/>
      <c r="M264" s="44"/>
      <c r="N264" s="44"/>
      <c r="O264" s="44"/>
    </row>
    <row r="265" spans="1:18" x14ac:dyDescent="0.3">
      <c r="A265" s="69"/>
      <c r="B265" s="69"/>
      <c r="C265" s="69"/>
      <c r="D265" s="69"/>
      <c r="E265" s="70"/>
      <c r="F265" s="70"/>
      <c r="G265" s="70"/>
      <c r="H265" s="70"/>
      <c r="I265" s="70"/>
      <c r="J265" s="44"/>
      <c r="K265" s="44"/>
      <c r="L265" s="44"/>
      <c r="M265" s="44"/>
      <c r="N265" s="44"/>
      <c r="O265" s="44"/>
    </row>
    <row r="266" spans="1:18" x14ac:dyDescent="0.3">
      <c r="A266" s="69"/>
      <c r="B266" s="69"/>
      <c r="C266" s="69"/>
      <c r="D266" s="69"/>
      <c r="E266" s="70"/>
      <c r="F266" s="70"/>
      <c r="G266" s="70"/>
      <c r="H266" s="70"/>
      <c r="I266" s="70"/>
      <c r="J266" s="44"/>
      <c r="K266" s="44"/>
      <c r="L266" s="44"/>
      <c r="M266" s="44"/>
      <c r="N266" s="44"/>
      <c r="O266" s="44"/>
    </row>
    <row r="267" spans="1:18" x14ac:dyDescent="0.3">
      <c r="A267" s="69"/>
      <c r="B267" s="69"/>
      <c r="C267" s="69"/>
      <c r="D267" s="69"/>
      <c r="E267" s="70"/>
      <c r="F267" s="70"/>
      <c r="G267" s="70"/>
      <c r="H267" s="70"/>
      <c r="I267" s="70"/>
      <c r="J267" s="44"/>
      <c r="K267" s="44"/>
      <c r="L267" s="44"/>
      <c r="M267" s="44"/>
      <c r="N267" s="44"/>
      <c r="O267" s="44"/>
    </row>
    <row r="268" spans="1:18" x14ac:dyDescent="0.3">
      <c r="A268" s="69"/>
      <c r="B268" s="69"/>
      <c r="C268" s="69"/>
      <c r="D268" s="69"/>
      <c r="E268" s="70"/>
      <c r="F268" s="70"/>
      <c r="G268" s="70"/>
      <c r="H268" s="70"/>
      <c r="I268" s="70"/>
      <c r="J268" s="44"/>
      <c r="K268" s="44"/>
      <c r="L268" s="44"/>
      <c r="M268" s="44"/>
      <c r="N268" s="44"/>
      <c r="O268" s="44"/>
    </row>
    <row r="269" spans="1:18" x14ac:dyDescent="0.3">
      <c r="A269" s="69"/>
      <c r="B269" s="69"/>
      <c r="C269" s="69"/>
      <c r="D269" s="69"/>
      <c r="E269" s="70"/>
      <c r="F269" s="70"/>
      <c r="G269" s="70"/>
      <c r="H269" s="70"/>
      <c r="I269" s="70"/>
      <c r="J269" s="44"/>
      <c r="K269" s="44"/>
      <c r="L269" s="44"/>
      <c r="M269" s="44"/>
      <c r="N269" s="44"/>
      <c r="O269" s="44"/>
    </row>
    <row r="270" spans="1:18" x14ac:dyDescent="0.3">
      <c r="A270" s="69"/>
      <c r="B270" s="69"/>
      <c r="C270" s="69"/>
      <c r="D270" s="69"/>
      <c r="E270" s="70"/>
      <c r="F270" s="70"/>
      <c r="G270" s="70"/>
      <c r="H270" s="70"/>
      <c r="I270" s="70"/>
      <c r="J270" s="44"/>
      <c r="K270" s="44"/>
      <c r="L270" s="44"/>
      <c r="M270" s="44"/>
      <c r="N270" s="44"/>
      <c r="O270" s="44"/>
    </row>
    <row r="271" spans="1:18" x14ac:dyDescent="0.3">
      <c r="A271" s="69"/>
      <c r="B271" s="69"/>
      <c r="C271" s="69"/>
      <c r="D271" s="69"/>
      <c r="E271" s="70"/>
      <c r="F271" s="70"/>
      <c r="G271" s="70"/>
      <c r="H271" s="70"/>
      <c r="I271" s="70"/>
      <c r="J271" s="44"/>
      <c r="K271" s="44"/>
      <c r="L271" s="44"/>
      <c r="M271" s="44"/>
      <c r="N271" s="44"/>
      <c r="O271" s="44"/>
    </row>
    <row r="272" spans="1:18" x14ac:dyDescent="0.3">
      <c r="A272" s="69"/>
      <c r="B272" s="69"/>
      <c r="C272" s="69"/>
      <c r="D272" s="69"/>
      <c r="E272" s="70"/>
      <c r="F272" s="70"/>
      <c r="G272" s="70"/>
      <c r="H272" s="70"/>
      <c r="I272" s="70"/>
      <c r="J272" s="44"/>
      <c r="K272" s="44"/>
      <c r="L272" s="44"/>
      <c r="M272" s="44"/>
      <c r="N272" s="44"/>
      <c r="O272" s="44"/>
    </row>
    <row r="273" spans="1:15" x14ac:dyDescent="0.3">
      <c r="A273" s="69"/>
      <c r="B273" s="69"/>
      <c r="C273" s="69"/>
      <c r="D273" s="69"/>
      <c r="E273" s="70"/>
      <c r="F273" s="70"/>
      <c r="G273" s="70"/>
      <c r="H273" s="70"/>
      <c r="I273" s="70"/>
      <c r="J273" s="44"/>
      <c r="K273" s="44"/>
      <c r="L273" s="44"/>
      <c r="M273" s="44"/>
      <c r="N273" s="44"/>
      <c r="O273" s="44"/>
    </row>
    <row r="274" spans="1:15" x14ac:dyDescent="0.3">
      <c r="A274" s="69"/>
      <c r="B274" s="69"/>
      <c r="C274" s="69"/>
      <c r="D274" s="69"/>
      <c r="E274" s="70"/>
      <c r="F274" s="70"/>
      <c r="G274" s="70"/>
      <c r="H274" s="70"/>
      <c r="I274" s="70"/>
      <c r="J274" s="44"/>
      <c r="K274" s="44"/>
      <c r="L274" s="44"/>
      <c r="M274" s="44"/>
      <c r="N274" s="44"/>
      <c r="O274" s="44"/>
    </row>
    <row r="275" spans="1:15" x14ac:dyDescent="0.3">
      <c r="A275" s="69"/>
      <c r="B275" s="69"/>
      <c r="C275" s="69"/>
      <c r="D275" s="69"/>
      <c r="E275" s="70"/>
      <c r="F275" s="70"/>
      <c r="G275" s="70"/>
      <c r="H275" s="70"/>
      <c r="I275" s="70"/>
      <c r="J275" s="44"/>
      <c r="K275" s="44"/>
      <c r="L275" s="44"/>
      <c r="M275" s="44"/>
      <c r="N275" s="44"/>
      <c r="O275" s="44"/>
    </row>
    <row r="276" spans="1:15" x14ac:dyDescent="0.3">
      <c r="A276" s="69"/>
      <c r="B276" s="69"/>
      <c r="C276" s="69"/>
      <c r="D276" s="69"/>
      <c r="E276" s="70"/>
      <c r="F276" s="70"/>
      <c r="G276" s="70"/>
      <c r="H276" s="70"/>
      <c r="I276" s="70"/>
      <c r="J276" s="44"/>
      <c r="K276" s="44"/>
      <c r="L276" s="44"/>
      <c r="M276" s="44"/>
      <c r="N276" s="44"/>
      <c r="O276" s="44"/>
    </row>
    <row r="277" spans="1:15" x14ac:dyDescent="0.3">
      <c r="A277" s="69"/>
      <c r="B277" s="69"/>
      <c r="C277" s="69"/>
      <c r="D277" s="69"/>
      <c r="E277" s="70"/>
      <c r="F277" s="70"/>
      <c r="G277" s="70"/>
      <c r="H277" s="70"/>
      <c r="I277" s="70"/>
      <c r="J277" s="44"/>
      <c r="K277" s="44"/>
      <c r="L277" s="44"/>
      <c r="M277" s="44"/>
      <c r="N277" s="44"/>
      <c r="O277" s="44"/>
    </row>
    <row r="278" spans="1:15" x14ac:dyDescent="0.3">
      <c r="A278" s="69"/>
      <c r="B278" s="69"/>
      <c r="C278" s="69"/>
      <c r="D278" s="69"/>
      <c r="E278" s="70"/>
      <c r="F278" s="70"/>
      <c r="G278" s="70"/>
      <c r="H278" s="70"/>
      <c r="I278" s="70"/>
      <c r="J278" s="44"/>
      <c r="K278" s="44"/>
      <c r="L278" s="44"/>
      <c r="M278" s="44"/>
      <c r="N278" s="44"/>
      <c r="O278" s="44"/>
    </row>
    <row r="279" spans="1:15" x14ac:dyDescent="0.3">
      <c r="A279" s="69"/>
      <c r="B279" s="69"/>
      <c r="C279" s="69"/>
      <c r="D279" s="69"/>
      <c r="E279" s="70"/>
      <c r="F279" s="70"/>
      <c r="G279" s="70"/>
      <c r="H279" s="70"/>
      <c r="I279" s="70"/>
      <c r="J279" s="44"/>
      <c r="K279" s="44"/>
      <c r="L279" s="44"/>
      <c r="M279" s="44"/>
      <c r="N279" s="44"/>
      <c r="O279" s="44"/>
    </row>
    <row r="280" spans="1:15" x14ac:dyDescent="0.3">
      <c r="A280" s="69"/>
      <c r="B280" s="69"/>
      <c r="C280" s="69"/>
      <c r="D280" s="69"/>
      <c r="E280" s="70"/>
      <c r="F280" s="70"/>
      <c r="G280" s="70"/>
      <c r="H280" s="70"/>
      <c r="I280" s="70"/>
      <c r="J280" s="44"/>
      <c r="K280" s="44"/>
      <c r="L280" s="44"/>
      <c r="M280" s="44"/>
      <c r="N280" s="44"/>
      <c r="O280" s="44"/>
    </row>
    <row r="281" spans="1:15" x14ac:dyDescent="0.3">
      <c r="A281" s="69"/>
      <c r="B281" s="69"/>
      <c r="C281" s="69"/>
      <c r="D281" s="69"/>
      <c r="E281" s="70"/>
      <c r="F281" s="70"/>
      <c r="G281" s="70"/>
      <c r="H281" s="70"/>
      <c r="I281" s="70"/>
      <c r="J281" s="44"/>
      <c r="K281" s="44"/>
      <c r="L281" s="44"/>
      <c r="M281" s="44"/>
      <c r="N281" s="44"/>
      <c r="O281" s="44"/>
    </row>
    <row r="282" spans="1:15" x14ac:dyDescent="0.3">
      <c r="A282" s="69"/>
      <c r="B282" s="69"/>
      <c r="C282" s="69"/>
      <c r="D282" s="69"/>
      <c r="E282" s="70"/>
      <c r="F282" s="70"/>
      <c r="G282" s="70"/>
      <c r="H282" s="70"/>
      <c r="I282" s="70"/>
      <c r="J282" s="44"/>
      <c r="K282" s="44"/>
      <c r="L282" s="44"/>
      <c r="M282" s="44"/>
      <c r="N282" s="44"/>
      <c r="O282" s="44"/>
    </row>
    <row r="283" spans="1:15" x14ac:dyDescent="0.3">
      <c r="A283" s="69"/>
      <c r="B283" s="69"/>
      <c r="C283" s="69"/>
      <c r="D283" s="69"/>
      <c r="E283" s="70"/>
      <c r="F283" s="70"/>
      <c r="G283" s="70"/>
      <c r="H283" s="70"/>
      <c r="I283" s="70"/>
      <c r="J283" s="44"/>
      <c r="K283" s="44"/>
      <c r="L283" s="44"/>
      <c r="M283" s="44"/>
      <c r="N283" s="44"/>
      <c r="O283" s="44"/>
    </row>
    <row r="284" spans="1:15" x14ac:dyDescent="0.3">
      <c r="A284" s="69"/>
      <c r="B284" s="69"/>
      <c r="C284" s="69"/>
      <c r="D284" s="69"/>
      <c r="E284" s="70"/>
      <c r="F284" s="70"/>
      <c r="G284" s="70"/>
      <c r="H284" s="70"/>
      <c r="I284" s="70"/>
      <c r="J284" s="44"/>
      <c r="K284" s="44"/>
      <c r="L284" s="44"/>
      <c r="M284" s="44"/>
      <c r="N284" s="44"/>
      <c r="O284" s="44"/>
    </row>
    <row r="285" spans="1:15" x14ac:dyDescent="0.3">
      <c r="A285" s="69"/>
      <c r="B285" s="69"/>
      <c r="C285" s="69"/>
      <c r="D285" s="69"/>
      <c r="E285" s="70"/>
      <c r="F285" s="70"/>
      <c r="G285" s="70"/>
      <c r="H285" s="70"/>
      <c r="I285" s="70"/>
      <c r="J285" s="44"/>
      <c r="K285" s="44"/>
      <c r="L285" s="44"/>
      <c r="M285" s="44"/>
      <c r="N285" s="44"/>
      <c r="O285" s="44"/>
    </row>
    <row r="286" spans="1:15" x14ac:dyDescent="0.3">
      <c r="A286" s="69"/>
      <c r="B286" s="69"/>
      <c r="C286" s="69"/>
      <c r="D286" s="69"/>
      <c r="E286" s="70"/>
      <c r="F286" s="70"/>
      <c r="G286" s="70"/>
      <c r="H286" s="70"/>
      <c r="I286" s="70"/>
      <c r="J286" s="44"/>
      <c r="K286" s="44"/>
      <c r="L286" s="44"/>
      <c r="M286" s="44"/>
      <c r="N286" s="44"/>
      <c r="O286" s="44"/>
    </row>
    <row r="287" spans="1:15" x14ac:dyDescent="0.3">
      <c r="A287" s="69"/>
      <c r="B287" s="69"/>
      <c r="C287" s="69"/>
      <c r="D287" s="69"/>
      <c r="E287" s="70"/>
      <c r="F287" s="70"/>
      <c r="G287" s="70"/>
      <c r="H287" s="70"/>
      <c r="I287" s="70"/>
      <c r="J287" s="44"/>
      <c r="K287" s="44"/>
      <c r="L287" s="44"/>
      <c r="M287" s="44"/>
      <c r="N287" s="44"/>
      <c r="O287" s="44"/>
    </row>
    <row r="288" spans="1:15" x14ac:dyDescent="0.3">
      <c r="A288" s="69"/>
      <c r="B288" s="69"/>
      <c r="C288" s="69"/>
      <c r="D288" s="69"/>
      <c r="E288" s="70"/>
      <c r="F288" s="70"/>
      <c r="G288" s="70"/>
      <c r="H288" s="70"/>
      <c r="I288" s="70"/>
      <c r="J288" s="44"/>
      <c r="K288" s="44"/>
      <c r="L288" s="44"/>
      <c r="M288" s="44"/>
      <c r="N288" s="44"/>
      <c r="O288" s="44"/>
    </row>
    <row r="289" spans="1:15" x14ac:dyDescent="0.3">
      <c r="A289" s="69"/>
      <c r="B289" s="69"/>
      <c r="C289" s="69"/>
      <c r="D289" s="69"/>
      <c r="E289" s="70"/>
      <c r="F289" s="70"/>
      <c r="G289" s="70"/>
      <c r="H289" s="70"/>
      <c r="I289" s="70"/>
      <c r="J289" s="44"/>
      <c r="K289" s="44"/>
      <c r="L289" s="44"/>
      <c r="M289" s="44"/>
      <c r="N289" s="44"/>
      <c r="O289" s="44"/>
    </row>
    <row r="290" spans="1:15" x14ac:dyDescent="0.3">
      <c r="A290" s="69"/>
      <c r="B290" s="69"/>
      <c r="C290" s="69"/>
      <c r="D290" s="69"/>
      <c r="E290" s="70"/>
      <c r="F290" s="70"/>
      <c r="G290" s="70"/>
      <c r="H290" s="70"/>
      <c r="I290" s="70"/>
      <c r="J290" s="44"/>
      <c r="K290" s="44"/>
      <c r="L290" s="44"/>
      <c r="M290" s="44"/>
      <c r="N290" s="44"/>
      <c r="O290" s="44"/>
    </row>
    <row r="291" spans="1:15" x14ac:dyDescent="0.3">
      <c r="A291" s="69"/>
      <c r="B291" s="69"/>
      <c r="C291" s="69"/>
      <c r="D291" s="69"/>
      <c r="E291" s="70"/>
      <c r="F291" s="70"/>
      <c r="G291" s="70"/>
      <c r="H291" s="70"/>
      <c r="I291" s="70"/>
      <c r="J291" s="44"/>
      <c r="K291" s="44"/>
      <c r="L291" s="44"/>
      <c r="M291" s="44"/>
      <c r="N291" s="44"/>
      <c r="O291" s="44"/>
    </row>
    <row r="292" spans="1:15" x14ac:dyDescent="0.3">
      <c r="A292" s="69"/>
      <c r="B292" s="69"/>
      <c r="C292" s="69"/>
      <c r="D292" s="69"/>
      <c r="E292" s="70"/>
      <c r="F292" s="70"/>
      <c r="G292" s="70"/>
      <c r="H292" s="70"/>
      <c r="I292" s="70"/>
      <c r="J292" s="44"/>
      <c r="K292" s="44"/>
      <c r="L292" s="44"/>
      <c r="M292" s="44"/>
      <c r="N292" s="44"/>
      <c r="O292" s="44"/>
    </row>
    <row r="293" spans="1:15" x14ac:dyDescent="0.3">
      <c r="A293" s="69"/>
      <c r="B293" s="69"/>
      <c r="C293" s="69"/>
      <c r="D293" s="69"/>
      <c r="E293" s="70"/>
      <c r="F293" s="70"/>
      <c r="G293" s="70"/>
      <c r="H293" s="70"/>
      <c r="I293" s="70"/>
      <c r="J293" s="44"/>
      <c r="K293" s="44"/>
      <c r="L293" s="44"/>
      <c r="M293" s="44"/>
      <c r="N293" s="44"/>
      <c r="O293" s="44"/>
    </row>
    <row r="294" spans="1:15" x14ac:dyDescent="0.3">
      <c r="A294" s="69"/>
      <c r="B294" s="69"/>
      <c r="C294" s="69"/>
      <c r="D294" s="69"/>
      <c r="E294" s="70"/>
      <c r="F294" s="70"/>
      <c r="G294" s="70"/>
      <c r="H294" s="70"/>
      <c r="I294" s="70"/>
      <c r="J294" s="44"/>
      <c r="K294" s="44"/>
      <c r="L294" s="44"/>
      <c r="M294" s="44"/>
      <c r="N294" s="44"/>
      <c r="O294" s="44"/>
    </row>
    <row r="295" spans="1:15" x14ac:dyDescent="0.3">
      <c r="A295" s="69"/>
      <c r="B295" s="69"/>
      <c r="C295" s="69"/>
      <c r="D295" s="69"/>
      <c r="E295" s="70"/>
      <c r="F295" s="70"/>
      <c r="G295" s="70"/>
      <c r="H295" s="70"/>
      <c r="I295" s="70"/>
      <c r="J295" s="44"/>
      <c r="K295" s="44"/>
      <c r="L295" s="44"/>
      <c r="M295" s="44"/>
      <c r="N295" s="44"/>
      <c r="O295" s="44"/>
    </row>
    <row r="296" spans="1:15" x14ac:dyDescent="0.3">
      <c r="A296" s="69"/>
      <c r="B296" s="69"/>
      <c r="C296" s="69"/>
      <c r="D296" s="69"/>
      <c r="J296" s="44"/>
      <c r="K296" s="44"/>
      <c r="L296" s="44"/>
      <c r="M296" s="44"/>
      <c r="N296" s="44"/>
      <c r="O296" s="44"/>
    </row>
    <row r="297" spans="1:15" x14ac:dyDescent="0.3">
      <c r="A297" s="69"/>
      <c r="B297" s="69"/>
      <c r="C297" s="69"/>
      <c r="D297" s="69"/>
      <c r="J297" s="44"/>
      <c r="K297" s="44"/>
      <c r="L297" s="44"/>
      <c r="M297" s="44"/>
      <c r="N297" s="44"/>
      <c r="O297" s="44"/>
    </row>
    <row r="298" spans="1:15" x14ac:dyDescent="0.3">
      <c r="A298" s="69"/>
      <c r="B298" s="69"/>
      <c r="C298" s="69"/>
      <c r="D298" s="69"/>
    </row>
    <row r="299" spans="1:15" x14ac:dyDescent="0.3">
      <c r="A299" s="69"/>
      <c r="B299" s="69"/>
      <c r="C299" s="69"/>
      <c r="D299" s="69"/>
    </row>
    <row r="300" spans="1:15" x14ac:dyDescent="0.3">
      <c r="A300" s="69"/>
      <c r="B300" s="69"/>
      <c r="C300" s="69"/>
      <c r="D300" s="69"/>
    </row>
    <row r="301" spans="1:15" x14ac:dyDescent="0.3">
      <c r="A301" s="69"/>
      <c r="B301" s="69"/>
      <c r="C301" s="69"/>
      <c r="D301" s="69"/>
    </row>
    <row r="302" spans="1:15" x14ac:dyDescent="0.3">
      <c r="A302" s="69"/>
      <c r="B302" s="69"/>
      <c r="C302" s="69"/>
      <c r="D302" s="69"/>
    </row>
    <row r="303" spans="1:15" x14ac:dyDescent="0.3">
      <c r="A303" s="69"/>
      <c r="B303" s="69"/>
      <c r="C303" s="69"/>
      <c r="D303" s="69"/>
    </row>
  </sheetData>
  <pageMargins left="0.45" right="0.45" top="0.5" bottom="0.5" header="0.3" footer="0.3"/>
  <pageSetup orientation="portrait" r:id="rId1"/>
  <rowBreaks count="2" manualBreakCount="2">
    <brk id="41" max="16383" man="1"/>
    <brk id="8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Sheet1</vt:lpstr>
      <vt:lpstr>2020 budget</vt:lpstr>
      <vt:lpstr>After Budget meeting</vt:lpstr>
      <vt:lpstr>2019 Budget</vt:lpstr>
      <vt:lpstr>'2019 Budget'!Print_Titles</vt:lpstr>
      <vt:lpstr>'2020 budget'!Print_Titles</vt:lpstr>
      <vt:lpstr>'After Budget meeting'!Print_Titles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psharp</dc:creator>
  <cp:lastModifiedBy>psharp</cp:lastModifiedBy>
  <cp:lastPrinted>2019-11-22T16:59:17Z</cp:lastPrinted>
  <dcterms:created xsi:type="dcterms:W3CDTF">2019-10-08T15:10:09Z</dcterms:created>
  <dcterms:modified xsi:type="dcterms:W3CDTF">2019-11-22T17:00:47Z</dcterms:modified>
</cp:coreProperties>
</file>